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131"/>
  <workbookPr/>
  <mc:AlternateContent xmlns:mc="http://schemas.openxmlformats.org/markup-compatibility/2006">
    <mc:Choice Requires="x15">
      <x15ac:absPath xmlns:x15ac="http://schemas.microsoft.com/office/spreadsheetml/2010/11/ac" url="https://univsmb-my.sharepoint.com/personal/christophe_quezel-ambrunaz_univ-smb_fr/Documents/Test Claude/Capitalisation/"/>
    </mc:Choice>
  </mc:AlternateContent>
  <xr:revisionPtr revIDLastSave="13" documentId="11_FFA2DEF577A6F45F32D8A331A36B36D06D2CE209" xr6:coauthVersionLast="47" xr6:coauthVersionMax="47" xr10:uidLastSave="{D8138F16-6625-4A69-8DB7-3DFCE9ABB89D}"/>
  <bookViews>
    <workbookView xWindow="-120" yWindow="-120" windowWidth="29040" windowHeight="15720" tabRatio="500" xr2:uid="{00000000-000D-0000-FFFF-FFFF00000000}"/>
  </bookViews>
  <sheets>
    <sheet name="Dossier" sheetId="1" r:id="rId1"/>
    <sheet name="Préjudices patrimoniaux tempora" sheetId="2" r:id="rId2"/>
    <sheet name="Préjudices extrapat temporaires" sheetId="3" r:id="rId3"/>
    <sheet name="Postes patrimoniaux permanents" sheetId="4" r:id="rId4"/>
    <sheet name="Postes extrapat permanents" sheetId="5" r:id="rId5"/>
    <sheet name="Victimes indirectes si décès" sheetId="6" r:id="rId6"/>
    <sheet name="Victimes indirectes si survie" sheetId="7" r:id="rId7"/>
    <sheet name="Tableau AIPP" sheetId="8" state="hidden" r:id="rId8"/>
    <sheet name="Indices d'actualisation" sheetId="9" r:id="rId9"/>
    <sheet name="Mortalité 2020-2022" sheetId="10" r:id="rId10"/>
    <sheet name="Mortalité 2023-2025" sheetId="11" r:id="rId11"/>
    <sheet name="Femme stationnaire 2025" sheetId="12" state="hidden" r:id="rId12"/>
    <sheet name="Homme stationnaire 2025" sheetId="13" state="hidden" r:id="rId13"/>
    <sheet name="I Stationnaire 2025" sheetId="14" state="hidden" r:id="rId14"/>
    <sheet name="Femme prospectif 2025" sheetId="15" state="hidden" r:id="rId15"/>
    <sheet name="Homme prospectif 2025" sheetId="16" state="hidden" r:id="rId16"/>
    <sheet name="I prospectif 2025" sheetId="17" state="hidden" r:id="rId17"/>
    <sheet name="Notice" sheetId="18" r:id="rId18"/>
    <sheet name="Espérance prospective F" sheetId="19" state="hidden" r:id="rId19"/>
    <sheet name="Espérance prospective H" sheetId="20" state="hidden" r:id="rId20"/>
    <sheet name="Espérance prospective I" sheetId="21" state="hidden" r:id="rId21"/>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loext="http://schemas.libreoffice.org/" uri="{7626C862-2A13-11E5-B345-FEFF819CDC9F}">
      <loext:extCalcPr stringRefSyntax="ExcelA1"/>
    </ext>
  </extLst>
</workbook>
</file>

<file path=xl/calcChain.xml><?xml version="1.0" encoding="utf-8"?>
<calcChain xmlns="http://schemas.openxmlformats.org/spreadsheetml/2006/main">
  <c r="G291" i="9" l="1"/>
  <c r="G290" i="9"/>
  <c r="G289" i="9"/>
  <c r="G288" i="9"/>
  <c r="G287" i="9"/>
  <c r="G286" i="9"/>
  <c r="G285" i="9"/>
  <c r="G284" i="9"/>
  <c r="G283" i="9"/>
  <c r="G282" i="9"/>
  <c r="G281" i="9"/>
  <c r="G280" i="9"/>
  <c r="G279" i="9"/>
  <c r="G278" i="9"/>
  <c r="G277" i="9"/>
  <c r="G276" i="9"/>
  <c r="G275" i="9"/>
  <c r="G274" i="9"/>
  <c r="G273" i="9"/>
  <c r="G272" i="9"/>
  <c r="G271" i="9"/>
  <c r="G270" i="9"/>
  <c r="G269" i="9"/>
  <c r="G268" i="9"/>
  <c r="G267" i="9"/>
  <c r="G266" i="9"/>
  <c r="G265" i="9"/>
  <c r="G264" i="9"/>
  <c r="G263" i="9"/>
  <c r="G262" i="9"/>
  <c r="G261" i="9"/>
  <c r="G260" i="9"/>
  <c r="G259" i="9"/>
  <c r="G258" i="9"/>
  <c r="G257" i="9"/>
  <c r="G256" i="9"/>
  <c r="G255" i="9"/>
  <c r="G254" i="9"/>
  <c r="G253" i="9"/>
  <c r="G252" i="9"/>
  <c r="G251" i="9"/>
  <c r="G250" i="9"/>
  <c r="G249" i="9"/>
  <c r="G248" i="9"/>
  <c r="G247" i="9"/>
  <c r="G246" i="9"/>
  <c r="G245" i="9"/>
  <c r="G244" i="9"/>
  <c r="G243" i="9"/>
  <c r="G242" i="9"/>
  <c r="G241" i="9"/>
  <c r="G240" i="9"/>
  <c r="G239" i="9"/>
  <c r="G238" i="9"/>
  <c r="G237" i="9"/>
  <c r="G236" i="9"/>
  <c r="G235" i="9"/>
  <c r="G234" i="9"/>
  <c r="G233" i="9"/>
  <c r="G232" i="9"/>
  <c r="G231" i="9"/>
  <c r="G230" i="9"/>
  <c r="G229" i="9"/>
  <c r="G228" i="9"/>
  <c r="G227" i="9"/>
  <c r="G226" i="9"/>
  <c r="G225" i="9"/>
  <c r="G224" i="9"/>
  <c r="G223" i="9"/>
  <c r="G222" i="9"/>
  <c r="G221" i="9"/>
  <c r="G220" i="9"/>
  <c r="G219" i="9"/>
  <c r="G218" i="9"/>
  <c r="G217" i="9"/>
  <c r="G216" i="9"/>
  <c r="G215" i="9"/>
  <c r="G214" i="9"/>
  <c r="G213" i="9"/>
  <c r="G212" i="9"/>
  <c r="G211" i="9"/>
  <c r="G210" i="9"/>
  <c r="G209" i="9"/>
  <c r="G208" i="9"/>
  <c r="G207" i="9"/>
  <c r="G206" i="9"/>
  <c r="G205" i="9"/>
  <c r="G204" i="9"/>
  <c r="G203" i="9"/>
  <c r="G202" i="9"/>
  <c r="G201" i="9"/>
  <c r="G200" i="9"/>
  <c r="G199" i="9"/>
  <c r="G198" i="9"/>
  <c r="G197" i="9"/>
  <c r="G196" i="9"/>
  <c r="G195" i="9"/>
  <c r="G194" i="9"/>
  <c r="G193" i="9"/>
  <c r="G192" i="9"/>
  <c r="G191" i="9"/>
  <c r="G190" i="9"/>
  <c r="G189" i="9"/>
  <c r="G188" i="9"/>
  <c r="G187" i="9"/>
  <c r="G186" i="9"/>
  <c r="G185" i="9"/>
  <c r="G184" i="9"/>
  <c r="G183" i="9"/>
  <c r="G182" i="9"/>
  <c r="G181" i="9"/>
  <c r="G180" i="9"/>
  <c r="G179" i="9"/>
  <c r="G178" i="9"/>
  <c r="G177" i="9"/>
  <c r="G176" i="9"/>
  <c r="G175" i="9"/>
  <c r="G174" i="9"/>
  <c r="G173" i="9"/>
  <c r="G172" i="9"/>
  <c r="G171" i="9"/>
  <c r="G170" i="9"/>
  <c r="G169" i="9"/>
  <c r="G168" i="9"/>
  <c r="G167" i="9"/>
  <c r="G166" i="9"/>
  <c r="G165" i="9"/>
  <c r="G164" i="9"/>
  <c r="G163" i="9"/>
  <c r="G162" i="9"/>
  <c r="G161" i="9"/>
  <c r="G160" i="9"/>
  <c r="G159" i="9"/>
  <c r="G158" i="9"/>
  <c r="G157" i="9"/>
  <c r="G156" i="9"/>
  <c r="G155" i="9"/>
  <c r="G154" i="9"/>
  <c r="G153" i="9"/>
  <c r="G152" i="9"/>
  <c r="G151" i="9"/>
  <c r="G150" i="9"/>
  <c r="G149" i="9"/>
  <c r="G148" i="9"/>
  <c r="G147" i="9"/>
  <c r="G146" i="9"/>
  <c r="G145" i="9"/>
  <c r="G144" i="9"/>
  <c r="G143" i="9"/>
  <c r="G142" i="9"/>
  <c r="G141" i="9"/>
  <c r="G140" i="9"/>
  <c r="G139" i="9"/>
  <c r="G138" i="9"/>
  <c r="G137" i="9"/>
  <c r="G136" i="9"/>
  <c r="G135" i="9"/>
  <c r="G134" i="9"/>
  <c r="G133" i="9"/>
  <c r="G132" i="9"/>
  <c r="G131" i="9"/>
  <c r="G130" i="9"/>
  <c r="G129" i="9"/>
  <c r="G128" i="9"/>
  <c r="G127" i="9"/>
  <c r="G126" i="9"/>
  <c r="G125" i="9"/>
  <c r="G124" i="9"/>
  <c r="G123" i="9"/>
  <c r="G122" i="9"/>
  <c r="G121" i="9"/>
  <c r="G120" i="9"/>
  <c r="G119" i="9"/>
  <c r="G118" i="9"/>
  <c r="G117" i="9"/>
  <c r="G116" i="9"/>
  <c r="G115" i="9"/>
  <c r="G114" i="9"/>
  <c r="G113" i="9"/>
  <c r="G112" i="9"/>
  <c r="G111" i="9"/>
  <c r="G110" i="9"/>
  <c r="G109" i="9"/>
  <c r="G108" i="9"/>
  <c r="G107" i="9"/>
  <c r="G106" i="9"/>
  <c r="G105" i="9"/>
  <c r="G104" i="9"/>
  <c r="G103" i="9"/>
  <c r="G102" i="9"/>
  <c r="G101" i="9"/>
  <c r="G100" i="9"/>
  <c r="G99" i="9"/>
  <c r="G98" i="9"/>
  <c r="G97" i="9"/>
  <c r="G96" i="9"/>
  <c r="G95" i="9"/>
  <c r="G94" i="9"/>
  <c r="G93" i="9"/>
  <c r="G92" i="9"/>
  <c r="G91" i="9"/>
  <c r="G90" i="9"/>
  <c r="G89" i="9"/>
  <c r="G88" i="9"/>
  <c r="G87" i="9"/>
  <c r="G86" i="9"/>
  <c r="G85" i="9"/>
  <c r="G84" i="9"/>
  <c r="G83" i="9"/>
  <c r="G82" i="9"/>
  <c r="G81" i="9"/>
  <c r="G80" i="9"/>
  <c r="G79" i="9"/>
  <c r="G78" i="9"/>
  <c r="G77" i="9"/>
  <c r="G76" i="9"/>
  <c r="G75" i="9"/>
  <c r="G74" i="9"/>
  <c r="G73" i="9"/>
  <c r="G72" i="9"/>
  <c r="G71" i="9"/>
  <c r="G70" i="9"/>
  <c r="G69" i="9"/>
  <c r="G68" i="9"/>
  <c r="G67" i="9"/>
  <c r="G66" i="9"/>
  <c r="G65" i="9"/>
  <c r="G64" i="9"/>
  <c r="G63" i="9"/>
  <c r="G62" i="9"/>
  <c r="G61" i="9"/>
  <c r="G60" i="9"/>
  <c r="G59" i="9"/>
  <c r="G58" i="9"/>
  <c r="G57" i="9"/>
  <c r="G56" i="9"/>
  <c r="G55" i="9"/>
  <c r="G54" i="9"/>
  <c r="G53" i="9"/>
  <c r="G52" i="9"/>
  <c r="G51" i="9"/>
  <c r="G50" i="9"/>
  <c r="G49" i="9"/>
  <c r="G48" i="9"/>
  <c r="G47" i="9"/>
  <c r="G46" i="9"/>
  <c r="G45" i="9"/>
  <c r="G44" i="9"/>
  <c r="G43" i="9"/>
  <c r="G42" i="9"/>
  <c r="G41" i="9"/>
  <c r="G40" i="9"/>
  <c r="G39" i="9"/>
  <c r="G38" i="9"/>
  <c r="G37" i="9"/>
  <c r="G36" i="9"/>
  <c r="G35" i="9"/>
  <c r="G34" i="9"/>
  <c r="G33" i="9"/>
  <c r="G32" i="9"/>
  <c r="G31" i="9"/>
  <c r="G30" i="9"/>
  <c r="G29" i="9"/>
  <c r="G28" i="9"/>
  <c r="G27" i="9"/>
  <c r="G26" i="9"/>
  <c r="G25" i="9"/>
  <c r="G24" i="9"/>
  <c r="G23" i="9"/>
  <c r="G22" i="9"/>
  <c r="G21" i="9"/>
  <c r="G20" i="9"/>
  <c r="G19" i="9"/>
  <c r="G18" i="9"/>
  <c r="G17" i="9"/>
  <c r="G16" i="9"/>
  <c r="G15" i="9"/>
  <c r="G14" i="9"/>
  <c r="G13" i="9"/>
  <c r="G12" i="9"/>
  <c r="G11" i="9"/>
  <c r="G10" i="9"/>
  <c r="G9" i="9"/>
  <c r="G8" i="9"/>
  <c r="G7" i="9"/>
  <c r="G6" i="9"/>
  <c r="G5" i="9"/>
  <c r="G4" i="9"/>
  <c r="C119" i="7"/>
  <c r="C118" i="7"/>
  <c r="C117" i="7"/>
  <c r="C116" i="7"/>
  <c r="C109" i="7"/>
  <c r="C108" i="7"/>
  <c r="C107" i="7"/>
  <c r="C106" i="7"/>
  <c r="O100" i="7"/>
  <c r="H100" i="7"/>
  <c r="I100" i="7" s="1"/>
  <c r="J100" i="7" s="1"/>
  <c r="K100" i="7" s="1"/>
  <c r="L100" i="7" s="1"/>
  <c r="M100" i="7" s="1"/>
  <c r="N100" i="7" s="1"/>
  <c r="E100" i="7"/>
  <c r="D100" i="7"/>
  <c r="B100" i="7"/>
  <c r="A100" i="7"/>
  <c r="H99" i="7"/>
  <c r="I99" i="7" s="1"/>
  <c r="J99" i="7" s="1"/>
  <c r="K99" i="7" s="1"/>
  <c r="L99" i="7" s="1"/>
  <c r="M99" i="7" s="1"/>
  <c r="N99" i="7" s="1"/>
  <c r="E99" i="7"/>
  <c r="D99" i="7"/>
  <c r="B99" i="7"/>
  <c r="O99" i="7" s="1"/>
  <c r="A99" i="7"/>
  <c r="J98" i="7"/>
  <c r="K98" i="7" s="1"/>
  <c r="L98" i="7" s="1"/>
  <c r="M98" i="7" s="1"/>
  <c r="N98" i="7" s="1"/>
  <c r="H98" i="7"/>
  <c r="I98" i="7" s="1"/>
  <c r="E98" i="7"/>
  <c r="D98" i="7"/>
  <c r="B98" i="7"/>
  <c r="O98" i="7" s="1"/>
  <c r="A98" i="7"/>
  <c r="O97" i="7"/>
  <c r="H97" i="7"/>
  <c r="I97" i="7" s="1"/>
  <c r="J97" i="7" s="1"/>
  <c r="K97" i="7" s="1"/>
  <c r="L97" i="7" s="1"/>
  <c r="M97" i="7" s="1"/>
  <c r="N97" i="7" s="1"/>
  <c r="E97" i="7"/>
  <c r="D97" i="7"/>
  <c r="B97" i="7"/>
  <c r="A97" i="7"/>
  <c r="H96" i="7"/>
  <c r="I96" i="7" s="1"/>
  <c r="J96" i="7" s="1"/>
  <c r="K96" i="7" s="1"/>
  <c r="L96" i="7" s="1"/>
  <c r="M96" i="7" s="1"/>
  <c r="N96" i="7" s="1"/>
  <c r="E96" i="7"/>
  <c r="D96" i="7"/>
  <c r="B96" i="7"/>
  <c r="O96" i="7" s="1"/>
  <c r="A96" i="7"/>
  <c r="H95" i="7"/>
  <c r="I95" i="7" s="1"/>
  <c r="J95" i="7" s="1"/>
  <c r="K95" i="7" s="1"/>
  <c r="L95" i="7" s="1"/>
  <c r="M95" i="7" s="1"/>
  <c r="N95" i="7" s="1"/>
  <c r="E95" i="7"/>
  <c r="D95" i="7"/>
  <c r="B95" i="7"/>
  <c r="O95" i="7" s="1"/>
  <c r="A95" i="7"/>
  <c r="O94" i="7"/>
  <c r="H94" i="7"/>
  <c r="I94" i="7" s="1"/>
  <c r="J94" i="7" s="1"/>
  <c r="K94" i="7" s="1"/>
  <c r="L94" i="7" s="1"/>
  <c r="M94" i="7" s="1"/>
  <c r="N94" i="7" s="1"/>
  <c r="E94" i="7"/>
  <c r="D94" i="7"/>
  <c r="B94" i="7"/>
  <c r="A94" i="7"/>
  <c r="O93" i="7"/>
  <c r="H93" i="7"/>
  <c r="I93" i="7" s="1"/>
  <c r="J93" i="7" s="1"/>
  <c r="K93" i="7" s="1"/>
  <c r="L93" i="7" s="1"/>
  <c r="M93" i="7" s="1"/>
  <c r="N93" i="7" s="1"/>
  <c r="E93" i="7"/>
  <c r="D93" i="7"/>
  <c r="B93" i="7"/>
  <c r="A93" i="7"/>
  <c r="H92" i="7"/>
  <c r="I92" i="7" s="1"/>
  <c r="J92" i="7" s="1"/>
  <c r="K92" i="7" s="1"/>
  <c r="L92" i="7" s="1"/>
  <c r="M92" i="7" s="1"/>
  <c r="E92" i="7"/>
  <c r="D92" i="7"/>
  <c r="B92" i="7"/>
  <c r="O92" i="7" s="1"/>
  <c r="A92" i="7"/>
  <c r="D90" i="7"/>
  <c r="E90" i="7" s="1"/>
  <c r="C85" i="7"/>
  <c r="E84" i="7"/>
  <c r="D84" i="7"/>
  <c r="E83" i="7"/>
  <c r="D83" i="7"/>
  <c r="E82" i="7"/>
  <c r="D82" i="7"/>
  <c r="E81" i="7"/>
  <c r="D81" i="7"/>
  <c r="E80" i="7"/>
  <c r="D80" i="7"/>
  <c r="E79" i="7"/>
  <c r="D79" i="7"/>
  <c r="E78" i="7"/>
  <c r="D78" i="7"/>
  <c r="E77" i="7"/>
  <c r="D77" i="7"/>
  <c r="E76" i="7"/>
  <c r="D76" i="7"/>
  <c r="D85" i="7" s="1"/>
  <c r="G65" i="7"/>
  <c r="F65" i="7"/>
  <c r="E65" i="7"/>
  <c r="G64" i="7"/>
  <c r="F64" i="7"/>
  <c r="E64" i="7"/>
  <c r="G63" i="7"/>
  <c r="F63" i="7"/>
  <c r="E63" i="7"/>
  <c r="G62" i="7"/>
  <c r="F62" i="7"/>
  <c r="E62" i="7"/>
  <c r="G61" i="7"/>
  <c r="F61" i="7"/>
  <c r="E61" i="7"/>
  <c r="G60" i="7"/>
  <c r="F60" i="7"/>
  <c r="E60" i="7"/>
  <c r="G59" i="7"/>
  <c r="F59" i="7"/>
  <c r="E59" i="7"/>
  <c r="G58" i="7"/>
  <c r="F58" i="7"/>
  <c r="E58" i="7"/>
  <c r="G48" i="7"/>
  <c r="F48" i="7"/>
  <c r="C45" i="7"/>
  <c r="H41" i="7"/>
  <c r="F41" i="7"/>
  <c r="G41" i="7" s="1"/>
  <c r="C41" i="7"/>
  <c r="A41" i="7"/>
  <c r="H40" i="7"/>
  <c r="G40" i="7"/>
  <c r="F40" i="7"/>
  <c r="C40" i="7"/>
  <c r="A40" i="7"/>
  <c r="H39" i="7"/>
  <c r="G39" i="7"/>
  <c r="F39" i="7"/>
  <c r="C39" i="7"/>
  <c r="A39" i="7"/>
  <c r="F38" i="7"/>
  <c r="C38" i="7"/>
  <c r="A38" i="7"/>
  <c r="F37" i="7"/>
  <c r="C37" i="7"/>
  <c r="A37" i="7"/>
  <c r="C33" i="7"/>
  <c r="B8" i="7" s="1"/>
  <c r="A48" i="7" s="1"/>
  <c r="J48" i="7" s="1"/>
  <c r="F26" i="7"/>
  <c r="G26" i="7" s="1"/>
  <c r="E26" i="7"/>
  <c r="D26" i="7"/>
  <c r="F23" i="7"/>
  <c r="G23" i="7" s="1"/>
  <c r="G29" i="7" s="1"/>
  <c r="E23" i="7"/>
  <c r="D23" i="7"/>
  <c r="F20" i="7"/>
  <c r="E20" i="7"/>
  <c r="D20" i="7"/>
  <c r="G20" i="7" s="1"/>
  <c r="E15" i="7"/>
  <c r="D15" i="7"/>
  <c r="C15" i="7"/>
  <c r="E14" i="7"/>
  <c r="D14" i="7"/>
  <c r="C14" i="7"/>
  <c r="E13" i="7"/>
  <c r="D13" i="7"/>
  <c r="C13" i="7"/>
  <c r="E12" i="7"/>
  <c r="D12" i="7"/>
  <c r="C12" i="7"/>
  <c r="C145" i="6"/>
  <c r="C144" i="6"/>
  <c r="C143" i="6"/>
  <c r="C142" i="6"/>
  <c r="L136" i="6"/>
  <c r="E136" i="6"/>
  <c r="F136" i="6" s="1"/>
  <c r="G136" i="6" s="1"/>
  <c r="H136" i="6" s="1"/>
  <c r="J136" i="6" s="1"/>
  <c r="K136" i="6" s="1"/>
  <c r="A136" i="6"/>
  <c r="L135" i="6"/>
  <c r="E135" i="6"/>
  <c r="F135" i="6" s="1"/>
  <c r="G135" i="6" s="1"/>
  <c r="H135" i="6" s="1"/>
  <c r="J135" i="6" s="1"/>
  <c r="K135" i="6" s="1"/>
  <c r="A135" i="6"/>
  <c r="L134" i="6"/>
  <c r="E134" i="6"/>
  <c r="F134" i="6" s="1"/>
  <c r="G134" i="6" s="1"/>
  <c r="H134" i="6" s="1"/>
  <c r="J134" i="6" s="1"/>
  <c r="K134" i="6" s="1"/>
  <c r="A134" i="6"/>
  <c r="L133" i="6"/>
  <c r="E133" i="6"/>
  <c r="F133" i="6" s="1"/>
  <c r="G133" i="6" s="1"/>
  <c r="H133" i="6" s="1"/>
  <c r="J133" i="6" s="1"/>
  <c r="K133" i="6" s="1"/>
  <c r="A133" i="6"/>
  <c r="L132" i="6"/>
  <c r="E132" i="6"/>
  <c r="F132" i="6" s="1"/>
  <c r="G132" i="6" s="1"/>
  <c r="H132" i="6" s="1"/>
  <c r="J132" i="6" s="1"/>
  <c r="K132" i="6" s="1"/>
  <c r="A132" i="6"/>
  <c r="L131" i="6"/>
  <c r="E131" i="6"/>
  <c r="F131" i="6" s="1"/>
  <c r="G131" i="6" s="1"/>
  <c r="H131" i="6" s="1"/>
  <c r="J131" i="6" s="1"/>
  <c r="K131" i="6" s="1"/>
  <c r="A131" i="6"/>
  <c r="L130" i="6"/>
  <c r="E130" i="6"/>
  <c r="F130" i="6" s="1"/>
  <c r="G130" i="6" s="1"/>
  <c r="H130" i="6" s="1"/>
  <c r="J130" i="6" s="1"/>
  <c r="K130" i="6" s="1"/>
  <c r="A130" i="6"/>
  <c r="L129" i="6"/>
  <c r="E129" i="6"/>
  <c r="F129" i="6" s="1"/>
  <c r="G129" i="6" s="1"/>
  <c r="H129" i="6" s="1"/>
  <c r="J129" i="6" s="1"/>
  <c r="K129" i="6" s="1"/>
  <c r="A129" i="6"/>
  <c r="L128" i="6"/>
  <c r="E128" i="6"/>
  <c r="F128" i="6" s="1"/>
  <c r="G128" i="6" s="1"/>
  <c r="H128" i="6" s="1"/>
  <c r="J128" i="6" s="1"/>
  <c r="A128" i="6"/>
  <c r="C122" i="6"/>
  <c r="E121" i="6"/>
  <c r="D121" i="6"/>
  <c r="E120" i="6"/>
  <c r="D120" i="6"/>
  <c r="E119" i="6"/>
  <c r="D119" i="6"/>
  <c r="E118" i="6"/>
  <c r="D118" i="6"/>
  <c r="E117" i="6"/>
  <c r="D117" i="6"/>
  <c r="E116" i="6"/>
  <c r="D116" i="6"/>
  <c r="E115" i="6"/>
  <c r="D115" i="6"/>
  <c r="A115" i="6"/>
  <c r="E114" i="6"/>
  <c r="D114" i="6"/>
  <c r="A114" i="6"/>
  <c r="E113" i="6"/>
  <c r="D113" i="6"/>
  <c r="A113" i="6"/>
  <c r="C102" i="6"/>
  <c r="E101" i="6"/>
  <c r="D101" i="6"/>
  <c r="E100" i="6"/>
  <c r="D100" i="6"/>
  <c r="E99" i="6"/>
  <c r="D99" i="6"/>
  <c r="D102" i="6" s="1"/>
  <c r="E98" i="6"/>
  <c r="D98" i="6"/>
  <c r="E97" i="6"/>
  <c r="D97" i="6"/>
  <c r="E96" i="6"/>
  <c r="D96" i="6"/>
  <c r="E95" i="6"/>
  <c r="D95" i="6"/>
  <c r="E94" i="6"/>
  <c r="D94" i="6"/>
  <c r="E93" i="6"/>
  <c r="D93" i="6"/>
  <c r="C90" i="6"/>
  <c r="B90" i="6"/>
  <c r="C86" i="6"/>
  <c r="C85" i="6"/>
  <c r="C84" i="6"/>
  <c r="C83" i="6"/>
  <c r="G77" i="6"/>
  <c r="F77" i="6"/>
  <c r="E77" i="6"/>
  <c r="G76" i="6"/>
  <c r="F76" i="6"/>
  <c r="E76" i="6"/>
  <c r="G75" i="6"/>
  <c r="F75" i="6"/>
  <c r="E75" i="6"/>
  <c r="G74" i="6"/>
  <c r="F74" i="6"/>
  <c r="E74" i="6"/>
  <c r="G73" i="6"/>
  <c r="F73" i="6"/>
  <c r="E73" i="6"/>
  <c r="G72" i="6"/>
  <c r="F72" i="6"/>
  <c r="E72" i="6"/>
  <c r="G71" i="6"/>
  <c r="F71" i="6"/>
  <c r="E71" i="6"/>
  <c r="G70" i="6"/>
  <c r="G78" i="6" s="1"/>
  <c r="B67" i="6" s="1"/>
  <c r="C67" i="6" s="1"/>
  <c r="F70" i="6"/>
  <c r="E70" i="6"/>
  <c r="B51" i="6"/>
  <c r="D57" i="6" s="1"/>
  <c r="E47" i="6" a="1"/>
  <c r="E47" i="6" s="1"/>
  <c r="F59" i="6" s="1"/>
  <c r="G59" i="6" s="1"/>
  <c r="H59" i="6" s="1"/>
  <c r="E46" i="6" a="1"/>
  <c r="E46" i="6" s="1"/>
  <c r="F58" i="6" s="1"/>
  <c r="G58" i="6" s="1"/>
  <c r="H58" i="6" s="1"/>
  <c r="E45" i="6" a="1"/>
  <c r="E45" i="6" s="1"/>
  <c r="F57" i="6" s="1"/>
  <c r="G57" i="6" s="1"/>
  <c r="H57" i="6" s="1"/>
  <c r="E44" i="6" a="1"/>
  <c r="E44" i="6" s="1"/>
  <c r="F56" i="6" s="1"/>
  <c r="G56" i="6" s="1"/>
  <c r="H56" i="6" s="1"/>
  <c r="M56" i="6" s="1"/>
  <c r="E43" i="6" a="1"/>
  <c r="E43" i="6" s="1"/>
  <c r="F55" i="6" s="1"/>
  <c r="G55" i="6" s="1"/>
  <c r="H55" i="6" s="1"/>
  <c r="K55" i="6" s="1"/>
  <c r="C41" i="6"/>
  <c r="B41" i="6"/>
  <c r="E37" i="6"/>
  <c r="F34" i="6"/>
  <c r="E34" i="6"/>
  <c r="D34" i="6"/>
  <c r="F33" i="6"/>
  <c r="E33" i="6"/>
  <c r="D33" i="6"/>
  <c r="F32" i="6"/>
  <c r="E32" i="6"/>
  <c r="D32" i="6"/>
  <c r="G31" i="6"/>
  <c r="F31" i="6"/>
  <c r="E31" i="6"/>
  <c r="D31" i="6"/>
  <c r="F23" i="6"/>
  <c r="E23" i="6"/>
  <c r="D23" i="6"/>
  <c r="F22" i="6"/>
  <c r="E22" i="6"/>
  <c r="D22" i="6"/>
  <c r="F21" i="6"/>
  <c r="E21" i="6"/>
  <c r="D21" i="6"/>
  <c r="F20" i="6"/>
  <c r="E20" i="6"/>
  <c r="D20" i="6"/>
  <c r="H12" i="6"/>
  <c r="G12" i="6"/>
  <c r="F12" i="6"/>
  <c r="I12" i="6" s="1"/>
  <c r="J12" i="6" s="1"/>
  <c r="K11" i="6"/>
  <c r="J11" i="6"/>
  <c r="I11" i="6"/>
  <c r="H11" i="6"/>
  <c r="G11" i="6"/>
  <c r="F11" i="6"/>
  <c r="I10" i="6"/>
  <c r="J10" i="6" s="1"/>
  <c r="H10" i="6"/>
  <c r="G10" i="6"/>
  <c r="F10" i="6"/>
  <c r="J9" i="6"/>
  <c r="I9" i="6"/>
  <c r="H9" i="6"/>
  <c r="G9" i="6"/>
  <c r="F9" i="6"/>
  <c r="H8" i="6"/>
  <c r="G8" i="6"/>
  <c r="F8" i="6"/>
  <c r="I8" i="6" s="1"/>
  <c r="J8" i="6" s="1"/>
  <c r="H5" i="6"/>
  <c r="B106" i="5"/>
  <c r="C94" i="5"/>
  <c r="C93" i="5"/>
  <c r="C92" i="5"/>
  <c r="C91" i="5"/>
  <c r="E85" i="5"/>
  <c r="F85" i="5" s="1"/>
  <c r="F84" i="5"/>
  <c r="E84" i="5"/>
  <c r="F83" i="5"/>
  <c r="E83" i="5"/>
  <c r="E82" i="5"/>
  <c r="F82" i="5" s="1"/>
  <c r="F86" i="5" s="1"/>
  <c r="B76" i="5"/>
  <c r="B73" i="5"/>
  <c r="B71" i="5"/>
  <c r="B61" i="5"/>
  <c r="B56" i="5" s="1"/>
  <c r="C56" i="5" s="1"/>
  <c r="B58" i="5"/>
  <c r="E43" i="5"/>
  <c r="B43" i="5"/>
  <c r="H37" i="5"/>
  <c r="J37" i="5" s="1"/>
  <c r="L37" i="5" s="1"/>
  <c r="E37" i="5"/>
  <c r="F37" i="5" s="1"/>
  <c r="G37" i="5" s="1"/>
  <c r="H36" i="5"/>
  <c r="J36" i="5" s="1"/>
  <c r="E36" i="5"/>
  <c r="F36" i="5" s="1"/>
  <c r="G36" i="5" s="1"/>
  <c r="H35" i="5"/>
  <c r="E35" i="5"/>
  <c r="F35" i="5" s="1"/>
  <c r="G35" i="5" s="1"/>
  <c r="H34" i="5"/>
  <c r="G34" i="5"/>
  <c r="F34" i="5"/>
  <c r="E34" i="5"/>
  <c r="H33" i="5"/>
  <c r="E33" i="5"/>
  <c r="F33" i="5" s="1"/>
  <c r="G33" i="5" s="1"/>
  <c r="H32" i="5"/>
  <c r="E32" i="5"/>
  <c r="F32" i="5" s="1"/>
  <c r="G32" i="5" s="1"/>
  <c r="E24" i="5"/>
  <c r="H8" i="5"/>
  <c r="E8" i="5"/>
  <c r="E6" i="5"/>
  <c r="C144" i="4"/>
  <c r="C143" i="4"/>
  <c r="C142" i="4"/>
  <c r="C141" i="4"/>
  <c r="F134" i="4"/>
  <c r="F135" i="4" s="1"/>
  <c r="B128" i="4" s="1"/>
  <c r="C128" i="4" s="1"/>
  <c r="F133" i="4"/>
  <c r="F132" i="4"/>
  <c r="F131" i="4"/>
  <c r="I121" i="4"/>
  <c r="G121" i="4"/>
  <c r="F121" i="4"/>
  <c r="E121" i="4"/>
  <c r="I120" i="4"/>
  <c r="G120" i="4"/>
  <c r="F120" i="4"/>
  <c r="E120" i="4"/>
  <c r="I119" i="4"/>
  <c r="G119" i="4"/>
  <c r="F119" i="4"/>
  <c r="E119" i="4"/>
  <c r="I118" i="4"/>
  <c r="G118" i="4"/>
  <c r="F118" i="4"/>
  <c r="E118" i="4"/>
  <c r="I117" i="4"/>
  <c r="G117" i="4"/>
  <c r="F117" i="4"/>
  <c r="E117" i="4"/>
  <c r="I116" i="4"/>
  <c r="G116" i="4"/>
  <c r="F116" i="4"/>
  <c r="E116" i="4"/>
  <c r="I115" i="4"/>
  <c r="G115" i="4"/>
  <c r="F115" i="4"/>
  <c r="E115" i="4"/>
  <c r="G111" i="4" a="1"/>
  <c r="G111" i="4" s="1"/>
  <c r="H111" i="4" s="1"/>
  <c r="I111" i="4" s="1"/>
  <c r="F111" i="4" a="1"/>
  <c r="F111" i="4" s="1"/>
  <c r="D111" i="4"/>
  <c r="G100" i="4"/>
  <c r="E100" i="4"/>
  <c r="I90" i="4"/>
  <c r="G90" i="4"/>
  <c r="H90" i="4" s="1"/>
  <c r="E90" i="4"/>
  <c r="I89" i="4"/>
  <c r="G89" i="4"/>
  <c r="H89" i="4" s="1"/>
  <c r="E89" i="4"/>
  <c r="I88" i="4"/>
  <c r="G88" i="4"/>
  <c r="H88" i="4" s="1"/>
  <c r="E88" i="4"/>
  <c r="I87" i="4"/>
  <c r="G87" i="4"/>
  <c r="H87" i="4" s="1"/>
  <c r="E87" i="4"/>
  <c r="I86" i="4"/>
  <c r="G86" i="4"/>
  <c r="H86" i="4" s="1"/>
  <c r="E86" i="4"/>
  <c r="H85" i="4"/>
  <c r="G85" i="4"/>
  <c r="E85" i="4"/>
  <c r="A74" i="4"/>
  <c r="A73" i="4"/>
  <c r="A72" i="4"/>
  <c r="A71" i="4"/>
  <c r="O67" i="4"/>
  <c r="K67" i="4"/>
  <c r="J67" i="4"/>
  <c r="G67" i="4"/>
  <c r="F67" i="4"/>
  <c r="E67" i="4"/>
  <c r="O66" i="4"/>
  <c r="K66" i="4"/>
  <c r="J66" i="4"/>
  <c r="G66" i="4"/>
  <c r="F66" i="4"/>
  <c r="E66" i="4"/>
  <c r="O65" i="4"/>
  <c r="N65" i="4"/>
  <c r="M65" i="4"/>
  <c r="L65" i="4"/>
  <c r="K65" i="4"/>
  <c r="J65" i="4"/>
  <c r="G65" i="4"/>
  <c r="F65" i="4"/>
  <c r="E65" i="4"/>
  <c r="O64" i="4"/>
  <c r="M64" i="4"/>
  <c r="N64" i="4" s="1"/>
  <c r="L64" i="4"/>
  <c r="K64" i="4"/>
  <c r="J64" i="4"/>
  <c r="G64" i="4"/>
  <c r="F64" i="4"/>
  <c r="E64" i="4"/>
  <c r="D54" i="4" a="1"/>
  <c r="D54" i="4" s="1"/>
  <c r="E54" i="4" s="1"/>
  <c r="F54" i="4" s="1"/>
  <c r="G54" i="4" s="1"/>
  <c r="C54" i="4" a="1"/>
  <c r="C54" i="4" s="1"/>
  <c r="A54" i="4"/>
  <c r="A53" i="4"/>
  <c r="A52" i="4"/>
  <c r="A51" i="4"/>
  <c r="A50" i="4"/>
  <c r="A49" i="4"/>
  <c r="A48" i="4"/>
  <c r="O44" i="4"/>
  <c r="K44" i="4"/>
  <c r="M44" i="4" s="1"/>
  <c r="N44" i="4" s="1"/>
  <c r="J44" i="4"/>
  <c r="G44" i="4"/>
  <c r="F44" i="4"/>
  <c r="E44" i="4"/>
  <c r="O43" i="4"/>
  <c r="K43" i="4"/>
  <c r="M43" i="4" s="1"/>
  <c r="N43" i="4" s="1"/>
  <c r="J43" i="4"/>
  <c r="G43" i="4"/>
  <c r="F43" i="4"/>
  <c r="E43" i="4"/>
  <c r="O42" i="4"/>
  <c r="M42" i="4"/>
  <c r="N42" i="4" s="1"/>
  <c r="K42" i="4"/>
  <c r="L42" i="4" s="1"/>
  <c r="J42" i="4"/>
  <c r="G42" i="4"/>
  <c r="F42" i="4"/>
  <c r="E42" i="4"/>
  <c r="O41" i="4"/>
  <c r="M41" i="4"/>
  <c r="N41" i="4" s="1"/>
  <c r="L41" i="4"/>
  <c r="K41" i="4"/>
  <c r="J41" i="4"/>
  <c r="G41" i="4"/>
  <c r="F41" i="4"/>
  <c r="E41" i="4"/>
  <c r="O40" i="4"/>
  <c r="K40" i="4"/>
  <c r="J40" i="4"/>
  <c r="G40" i="4"/>
  <c r="F40" i="4"/>
  <c r="E40" i="4"/>
  <c r="O39" i="4"/>
  <c r="M39" i="4"/>
  <c r="N39" i="4" s="1"/>
  <c r="L39" i="4"/>
  <c r="K39" i="4"/>
  <c r="J39" i="4"/>
  <c r="G39" i="4"/>
  <c r="F39" i="4"/>
  <c r="E39" i="4"/>
  <c r="A31" i="4"/>
  <c r="A30" i="4"/>
  <c r="A29" i="4"/>
  <c r="A28" i="4"/>
  <c r="A27" i="4"/>
  <c r="D26" i="4" a="1"/>
  <c r="D26" i="4" s="1"/>
  <c r="E26" i="4" s="1"/>
  <c r="F26" i="4" s="1"/>
  <c r="G26" i="4" s="1"/>
  <c r="C26" i="4" a="1"/>
  <c r="C26" i="4" s="1"/>
  <c r="A26" i="4"/>
  <c r="A25" i="4"/>
  <c r="A24" i="4"/>
  <c r="A23" i="4"/>
  <c r="A22" i="4"/>
  <c r="O19" i="4"/>
  <c r="K19" i="4"/>
  <c r="J19" i="4"/>
  <c r="G19" i="4"/>
  <c r="F19" i="4"/>
  <c r="E19" i="4"/>
  <c r="O18" i="4"/>
  <c r="K18" i="4"/>
  <c r="L18" i="4" s="1"/>
  <c r="J18" i="4"/>
  <c r="G18" i="4"/>
  <c r="F18" i="4"/>
  <c r="E18" i="4"/>
  <c r="O17" i="4"/>
  <c r="N17" i="4"/>
  <c r="D29" i="4" s="1" a="1"/>
  <c r="D29" i="4" s="1"/>
  <c r="E29" i="4" s="1"/>
  <c r="F29" i="4" s="1"/>
  <c r="G29" i="4" s="1"/>
  <c r="M17" i="4"/>
  <c r="K17" i="4"/>
  <c r="L17" i="4" s="1"/>
  <c r="J17" i="4"/>
  <c r="G17" i="4"/>
  <c r="F17" i="4"/>
  <c r="E17" i="4"/>
  <c r="O16" i="4"/>
  <c r="K16" i="4"/>
  <c r="M16" i="4" s="1"/>
  <c r="N16" i="4" s="1"/>
  <c r="J16" i="4"/>
  <c r="G16" i="4"/>
  <c r="F16" i="4"/>
  <c r="E16" i="4"/>
  <c r="O15" i="4"/>
  <c r="K15" i="4"/>
  <c r="J15" i="4"/>
  <c r="G15" i="4"/>
  <c r="F15" i="4"/>
  <c r="E15" i="4"/>
  <c r="O14" i="4"/>
  <c r="N14" i="4"/>
  <c r="M14" i="4"/>
  <c r="L14" i="4"/>
  <c r="K14" i="4"/>
  <c r="J14" i="4"/>
  <c r="G14" i="4"/>
  <c r="F14" i="4"/>
  <c r="E14" i="4"/>
  <c r="O13" i="4"/>
  <c r="M13" i="4"/>
  <c r="N13" i="4" s="1"/>
  <c r="L13" i="4"/>
  <c r="K13" i="4"/>
  <c r="J13" i="4"/>
  <c r="G13" i="4"/>
  <c r="F13" i="4"/>
  <c r="E13" i="4"/>
  <c r="O12" i="4"/>
  <c r="K12" i="4"/>
  <c r="J12" i="4"/>
  <c r="G12" i="4"/>
  <c r="F12" i="4"/>
  <c r="E12" i="4"/>
  <c r="O11" i="4"/>
  <c r="M11" i="4"/>
  <c r="N11" i="4" s="1"/>
  <c r="D23" i="4" s="1" a="1"/>
  <c r="D23" i="4" s="1"/>
  <c r="E23" i="4" s="1"/>
  <c r="F23" i="4" s="1"/>
  <c r="G23" i="4" s="1"/>
  <c r="L11" i="4"/>
  <c r="K11" i="4"/>
  <c r="J11" i="4"/>
  <c r="G11" i="4"/>
  <c r="F11" i="4"/>
  <c r="E11" i="4"/>
  <c r="O10" i="4"/>
  <c r="M10" i="4"/>
  <c r="N10" i="4" s="1"/>
  <c r="L10" i="4"/>
  <c r="K10" i="4"/>
  <c r="J10" i="4"/>
  <c r="G10" i="4"/>
  <c r="F10" i="4"/>
  <c r="E10" i="4"/>
  <c r="C3" i="4"/>
  <c r="C66" i="3"/>
  <c r="C65" i="3"/>
  <c r="C64" i="3"/>
  <c r="C63" i="3"/>
  <c r="C57" i="3"/>
  <c r="C56" i="3"/>
  <c r="C55" i="3"/>
  <c r="B54" i="3"/>
  <c r="A54" i="3"/>
  <c r="C54" i="3" s="1"/>
  <c r="E54" i="3" s="1"/>
  <c r="E58" i="3" s="1"/>
  <c r="B48" i="3" s="1"/>
  <c r="B42" i="3" s="1"/>
  <c r="B44" i="3"/>
  <c r="D44" i="3" s="1"/>
  <c r="C37" i="3"/>
  <c r="C36" i="3"/>
  <c r="C35" i="3"/>
  <c r="B34" i="3"/>
  <c r="G25" i="3"/>
  <c r="D25" i="3"/>
  <c r="B25" i="3"/>
  <c r="C18" i="3"/>
  <c r="B18" i="3"/>
  <c r="D18" i="3" s="1"/>
  <c r="C17" i="3"/>
  <c r="B17" i="3"/>
  <c r="D17" i="3" s="1"/>
  <c r="A17" i="3"/>
  <c r="C16" i="3"/>
  <c r="B16" i="3"/>
  <c r="D16" i="3" s="1"/>
  <c r="D15" i="3"/>
  <c r="I15" i="3" s="1"/>
  <c r="C15" i="3"/>
  <c r="B15" i="3"/>
  <c r="A15" i="3"/>
  <c r="C14" i="3"/>
  <c r="B14" i="3"/>
  <c r="D14" i="3" s="1"/>
  <c r="C13" i="3"/>
  <c r="B13" i="3"/>
  <c r="D13" i="3" s="1"/>
  <c r="E13" i="3" s="1"/>
  <c r="D12" i="3"/>
  <c r="E12" i="3" s="1"/>
  <c r="C12" i="3"/>
  <c r="B12" i="3"/>
  <c r="C11" i="3"/>
  <c r="B11" i="3"/>
  <c r="D11" i="3" s="1"/>
  <c r="C10" i="3"/>
  <c r="B10" i="3"/>
  <c r="D10" i="3" s="1"/>
  <c r="C9" i="3"/>
  <c r="B9" i="3"/>
  <c r="D9" i="3" s="1"/>
  <c r="D6" i="3"/>
  <c r="C119" i="2"/>
  <c r="C118" i="2"/>
  <c r="C117" i="2"/>
  <c r="C116" i="2"/>
  <c r="H110" i="2"/>
  <c r="G110" i="2"/>
  <c r="F110" i="2"/>
  <c r="C110" i="2"/>
  <c r="A110" i="2"/>
  <c r="H109" i="2"/>
  <c r="F109" i="2"/>
  <c r="G109" i="2" s="1"/>
  <c r="C109" i="2"/>
  <c r="A109" i="2"/>
  <c r="F108" i="2"/>
  <c r="H108" i="2" s="1"/>
  <c r="C108" i="2"/>
  <c r="A108" i="2"/>
  <c r="H107" i="2"/>
  <c r="G107" i="2"/>
  <c r="F107" i="2"/>
  <c r="C107" i="2"/>
  <c r="A107" i="2"/>
  <c r="F106" i="2"/>
  <c r="H106" i="2" s="1"/>
  <c r="C106" i="2"/>
  <c r="A106" i="2"/>
  <c r="C102" i="2"/>
  <c r="F95" i="2"/>
  <c r="E95" i="2"/>
  <c r="D95" i="2"/>
  <c r="F92" i="2"/>
  <c r="E92" i="2"/>
  <c r="D92" i="2"/>
  <c r="F89" i="2"/>
  <c r="E89" i="2"/>
  <c r="D89" i="2"/>
  <c r="G89" i="2" s="1"/>
  <c r="E84" i="2"/>
  <c r="D84" i="2"/>
  <c r="C84" i="2"/>
  <c r="E83" i="2"/>
  <c r="D83" i="2"/>
  <c r="C83" i="2"/>
  <c r="E82" i="2"/>
  <c r="D82" i="2"/>
  <c r="C82" i="2"/>
  <c r="E81" i="2"/>
  <c r="D81" i="2"/>
  <c r="C81" i="2"/>
  <c r="I68" i="2"/>
  <c r="J68" i="2" s="1"/>
  <c r="K68" i="2" s="1"/>
  <c r="H68" i="2"/>
  <c r="G68" i="2"/>
  <c r="F68" i="2"/>
  <c r="H67" i="2"/>
  <c r="G67" i="2"/>
  <c r="F67" i="2"/>
  <c r="I67" i="2" s="1"/>
  <c r="J67" i="2" s="1"/>
  <c r="L66" i="2"/>
  <c r="M66" i="2" s="1"/>
  <c r="H66" i="2"/>
  <c r="G66" i="2"/>
  <c r="F66" i="2"/>
  <c r="I66" i="2" s="1"/>
  <c r="J66" i="2" s="1"/>
  <c r="K66" i="2" s="1"/>
  <c r="I65" i="2"/>
  <c r="J65" i="2" s="1"/>
  <c r="H65" i="2"/>
  <c r="G65" i="2"/>
  <c r="F65" i="2"/>
  <c r="H64" i="2"/>
  <c r="G64" i="2"/>
  <c r="F64" i="2"/>
  <c r="I64" i="2" s="1"/>
  <c r="J64" i="2" s="1"/>
  <c r="H63" i="2"/>
  <c r="G63" i="2"/>
  <c r="F63" i="2"/>
  <c r="I63" i="2" s="1"/>
  <c r="J63" i="2" s="1"/>
  <c r="I62" i="2"/>
  <c r="J62" i="2" s="1"/>
  <c r="K62" i="2" s="1"/>
  <c r="H62" i="2"/>
  <c r="G62" i="2"/>
  <c r="F62" i="2"/>
  <c r="I61" i="2"/>
  <c r="J61" i="2" s="1"/>
  <c r="H61" i="2"/>
  <c r="G61" i="2"/>
  <c r="F61" i="2"/>
  <c r="K60" i="2"/>
  <c r="I60" i="2"/>
  <c r="J60" i="2" s="1"/>
  <c r="H60" i="2"/>
  <c r="G60" i="2"/>
  <c r="F60" i="2"/>
  <c r="I59" i="2"/>
  <c r="J59" i="2" s="1"/>
  <c r="H59" i="2"/>
  <c r="G59" i="2"/>
  <c r="F59" i="2"/>
  <c r="H58" i="2"/>
  <c r="G58" i="2"/>
  <c r="F58" i="2"/>
  <c r="I58" i="2" s="1"/>
  <c r="J58" i="2" s="1"/>
  <c r="J50" i="2"/>
  <c r="I50" i="2"/>
  <c r="G50" i="2"/>
  <c r="J49" i="2"/>
  <c r="I49" i="2"/>
  <c r="G49" i="2"/>
  <c r="B49" i="2"/>
  <c r="I48" i="2"/>
  <c r="J48" i="2" s="1"/>
  <c r="G48" i="2"/>
  <c r="B48" i="2"/>
  <c r="J47" i="2"/>
  <c r="I47" i="2"/>
  <c r="G47" i="2"/>
  <c r="B47" i="2"/>
  <c r="I46" i="2"/>
  <c r="J46" i="2" s="1"/>
  <c r="G46" i="2"/>
  <c r="B46" i="2"/>
  <c r="I45" i="2"/>
  <c r="J45" i="2" s="1"/>
  <c r="G45" i="2"/>
  <c r="B45" i="2"/>
  <c r="I44" i="2"/>
  <c r="J44" i="2" s="1"/>
  <c r="G44" i="2"/>
  <c r="B44" i="2"/>
  <c r="A44" i="2"/>
  <c r="I43" i="2"/>
  <c r="J43" i="2" s="1"/>
  <c r="G43" i="2"/>
  <c r="B43" i="2"/>
  <c r="A43" i="2"/>
  <c r="I42" i="2"/>
  <c r="J42" i="2" s="1"/>
  <c r="G42" i="2"/>
  <c r="B42" i="2"/>
  <c r="I41" i="2"/>
  <c r="J41" i="2" s="1"/>
  <c r="G41" i="2"/>
  <c r="B41" i="2"/>
  <c r="I40" i="2"/>
  <c r="J40" i="2" s="1"/>
  <c r="G40" i="2"/>
  <c r="B40" i="2"/>
  <c r="A40" i="2"/>
  <c r="I39" i="2"/>
  <c r="J39" i="2" s="1"/>
  <c r="G39" i="2"/>
  <c r="B39" i="2"/>
  <c r="I38" i="2"/>
  <c r="J38" i="2" s="1"/>
  <c r="G38" i="2"/>
  <c r="B38" i="2"/>
  <c r="J37" i="2"/>
  <c r="I37" i="2"/>
  <c r="G37" i="2"/>
  <c r="B37" i="2"/>
  <c r="N31" i="2"/>
  <c r="M31" i="2"/>
  <c r="G31" i="2"/>
  <c r="F31" i="2"/>
  <c r="H31" i="2" s="1"/>
  <c r="I31" i="2" s="1"/>
  <c r="L31" i="2" s="1"/>
  <c r="O31" i="2" s="1"/>
  <c r="P31" i="2" s="1"/>
  <c r="N30" i="2"/>
  <c r="M30" i="2"/>
  <c r="G30" i="2"/>
  <c r="F30" i="2"/>
  <c r="H30" i="2" s="1"/>
  <c r="I30" i="2" s="1"/>
  <c r="L30" i="2" s="1"/>
  <c r="O30" i="2" s="1"/>
  <c r="P30" i="2" s="1"/>
  <c r="N29" i="2"/>
  <c r="M29" i="2"/>
  <c r="G29" i="2"/>
  <c r="F29" i="2"/>
  <c r="N28" i="2"/>
  <c r="M28" i="2"/>
  <c r="G28" i="2"/>
  <c r="F28" i="2"/>
  <c r="N27" i="2"/>
  <c r="M27" i="2"/>
  <c r="G27" i="2"/>
  <c r="F27" i="2"/>
  <c r="N26" i="2"/>
  <c r="M26" i="2"/>
  <c r="G26" i="2"/>
  <c r="F26" i="2"/>
  <c r="H26" i="2" s="1"/>
  <c r="I26" i="2" s="1"/>
  <c r="L26" i="2" s="1"/>
  <c r="O26" i="2" s="1"/>
  <c r="P26" i="2" s="1"/>
  <c r="N25" i="2"/>
  <c r="M25" i="2"/>
  <c r="G25" i="2"/>
  <c r="F25" i="2"/>
  <c r="H25" i="2" s="1"/>
  <c r="I25" i="2" s="1"/>
  <c r="L25" i="2" s="1"/>
  <c r="O25" i="2" s="1"/>
  <c r="P25" i="2" s="1"/>
  <c r="N24" i="2"/>
  <c r="M24" i="2"/>
  <c r="G24" i="2"/>
  <c r="F24" i="2"/>
  <c r="H24" i="2" s="1"/>
  <c r="I24" i="2" s="1"/>
  <c r="L24" i="2" s="1"/>
  <c r="O24" i="2" s="1"/>
  <c r="P24" i="2" s="1"/>
  <c r="N23" i="2"/>
  <c r="M23" i="2"/>
  <c r="G23" i="2"/>
  <c r="F23" i="2"/>
  <c r="N22" i="2"/>
  <c r="M22" i="2"/>
  <c r="G22" i="2"/>
  <c r="F22" i="2"/>
  <c r="H22" i="2" s="1"/>
  <c r="I22" i="2" s="1"/>
  <c r="L22" i="2" s="1"/>
  <c r="O22" i="2" s="1"/>
  <c r="P22" i="2" s="1"/>
  <c r="H18" i="2"/>
  <c r="G18" i="2"/>
  <c r="F18" i="2"/>
  <c r="I18" i="2" s="1"/>
  <c r="J18" i="2" s="1"/>
  <c r="L17" i="2"/>
  <c r="M17" i="2" s="1"/>
  <c r="H17" i="2"/>
  <c r="G17" i="2"/>
  <c r="F17" i="2"/>
  <c r="I17" i="2" s="1"/>
  <c r="J17" i="2" s="1"/>
  <c r="K17" i="2" s="1"/>
  <c r="H16" i="2"/>
  <c r="G16" i="2"/>
  <c r="F16" i="2"/>
  <c r="I16" i="2" s="1"/>
  <c r="J16" i="2" s="1"/>
  <c r="H15" i="2"/>
  <c r="G15" i="2"/>
  <c r="F15" i="2"/>
  <c r="I15" i="2" s="1"/>
  <c r="J15" i="2" s="1"/>
  <c r="K14" i="2"/>
  <c r="I14" i="2"/>
  <c r="J14" i="2" s="1"/>
  <c r="H14" i="2"/>
  <c r="G14" i="2"/>
  <c r="F14" i="2"/>
  <c r="I13" i="2"/>
  <c r="J13" i="2" s="1"/>
  <c r="K13" i="2" s="1"/>
  <c r="H13" i="2"/>
  <c r="G13" i="2"/>
  <c r="F13" i="2"/>
  <c r="H12" i="2"/>
  <c r="G12" i="2"/>
  <c r="F12" i="2"/>
  <c r="I12" i="2" s="1"/>
  <c r="J12" i="2" s="1"/>
  <c r="H11" i="2"/>
  <c r="G11" i="2"/>
  <c r="F11" i="2"/>
  <c r="I11" i="2" s="1"/>
  <c r="J11" i="2" s="1"/>
  <c r="K10" i="2"/>
  <c r="J10" i="2"/>
  <c r="H10" i="2"/>
  <c r="G10" i="2"/>
  <c r="F10" i="2"/>
  <c r="I10" i="2" s="1"/>
  <c r="H9" i="2"/>
  <c r="G9" i="2"/>
  <c r="F9" i="2"/>
  <c r="I9" i="2" s="1"/>
  <c r="J9" i="2" s="1"/>
  <c r="K9" i="2" s="1"/>
  <c r="H8" i="2"/>
  <c r="G8" i="2"/>
  <c r="F8" i="2"/>
  <c r="I8" i="2" s="1"/>
  <c r="J8" i="2" s="1"/>
  <c r="J29" i="1"/>
  <c r="G29" i="1"/>
  <c r="A49" i="2" s="1"/>
  <c r="J28" i="1"/>
  <c r="G28" i="1"/>
  <c r="A48" i="2" s="1"/>
  <c r="J27" i="1"/>
  <c r="G27" i="1"/>
  <c r="A47" i="2" s="1"/>
  <c r="J26" i="1"/>
  <c r="G26" i="1"/>
  <c r="J25" i="1"/>
  <c r="G25" i="1"/>
  <c r="A45" i="2" s="1"/>
  <c r="J24" i="1"/>
  <c r="G24" i="1"/>
  <c r="A16" i="3" s="1"/>
  <c r="J23" i="1"/>
  <c r="G23" i="1"/>
  <c r="J22" i="1"/>
  <c r="G22" i="1"/>
  <c r="A42" i="2" s="1"/>
  <c r="J21" i="1"/>
  <c r="G21" i="1"/>
  <c r="A41" i="2" s="1"/>
  <c r="J20" i="1"/>
  <c r="G20" i="1"/>
  <c r="A12" i="3" s="1"/>
  <c r="J19" i="1"/>
  <c r="G19" i="1"/>
  <c r="A11" i="3" s="1"/>
  <c r="J18" i="1"/>
  <c r="G18" i="1"/>
  <c r="A38" i="2" s="1"/>
  <c r="J17" i="1"/>
  <c r="G17" i="1"/>
  <c r="H14" i="1"/>
  <c r="H13" i="1"/>
  <c r="G11" i="1"/>
  <c r="H11" i="1" s="1"/>
  <c r="D67" i="5" s="1"/>
  <c r="E67" i="5" s="1"/>
  <c r="D11" i="1"/>
  <c r="E109" i="4" s="1"/>
  <c r="D10" i="1"/>
  <c r="E7" i="5" s="1"/>
  <c r="A12" i="5" s="1" a="1"/>
  <c r="A12" i="5" s="1"/>
  <c r="B12" i="5" s="1"/>
  <c r="B18" i="5" s="1"/>
  <c r="D9" i="1"/>
  <c r="C125" i="6" s="1"/>
  <c r="C6" i="1"/>
  <c r="G9" i="1"/>
  <c r="D126" i="6"/>
  <c r="H117" i="4" a="1"/>
  <c r="B28" i="4" a="1"/>
  <c r="B72" i="4" a="1"/>
  <c r="B48" i="4" a="1"/>
  <c r="B53" i="4" a="1"/>
  <c r="K90" i="4" a="1"/>
  <c r="H120" i="4" a="1"/>
  <c r="H116" i="4" a="1"/>
  <c r="K88" i="4" a="1"/>
  <c r="B29" i="4" a="1"/>
  <c r="E111" i="4" a="1"/>
  <c r="B71" i="4" a="1"/>
  <c r="B22" i="4" a="1"/>
  <c r="B54" i="4" a="1"/>
  <c r="B27" i="4" a="1"/>
  <c r="B26" i="4" a="1"/>
  <c r="B23" i="4" a="1"/>
  <c r="E41" i="6" a="1"/>
  <c r="H119" i="4" a="1"/>
  <c r="B74" i="4" a="1"/>
  <c r="B24" i="4" a="1"/>
  <c r="K85" i="4" a="1"/>
  <c r="B52" i="4" a="1"/>
  <c r="B31" i="4" a="1"/>
  <c r="E42" i="6" a="1"/>
  <c r="H115" i="4" a="1"/>
  <c r="H118" i="4" a="1"/>
  <c r="B49" i="4" a="1"/>
  <c r="H121" i="4" a="1"/>
  <c r="H9" i="1" l="1"/>
  <c r="J30" i="1"/>
  <c r="A14" i="3"/>
  <c r="J86" i="4"/>
  <c r="E126" i="6"/>
  <c r="Q25" i="2"/>
  <c r="H29" i="2"/>
  <c r="I29" i="2" s="1"/>
  <c r="L29" i="2" s="1"/>
  <c r="O29" i="2" s="1"/>
  <c r="P29" i="2" s="1"/>
  <c r="H28" i="2"/>
  <c r="I28" i="2" s="1"/>
  <c r="L28" i="2" s="1"/>
  <c r="O28" i="2" s="1"/>
  <c r="P28" i="2" s="1"/>
  <c r="D58" i="6"/>
  <c r="H27" i="2"/>
  <c r="I27" i="2" s="1"/>
  <c r="L27" i="2" s="1"/>
  <c r="O27" i="2" s="1"/>
  <c r="P27" i="2" s="1"/>
  <c r="D55" i="6"/>
  <c r="J32" i="5"/>
  <c r="C29" i="4" a="1"/>
  <c r="C29" i="4" s="1"/>
  <c r="J33" i="5"/>
  <c r="K37" i="5"/>
  <c r="C15" i="1"/>
  <c r="J34" i="5"/>
  <c r="K34" i="5" s="1"/>
  <c r="J35" i="5"/>
  <c r="L35" i="5" s="1"/>
  <c r="C89" i="7"/>
  <c r="K56" i="6"/>
  <c r="L56" i="6"/>
  <c r="H121" i="4"/>
  <c r="J121" i="4" s="1"/>
  <c r="K121" i="4" s="1"/>
  <c r="B49" i="4"/>
  <c r="H118" i="4"/>
  <c r="J118" i="4" s="1"/>
  <c r="K118" i="4" s="1"/>
  <c r="H115" i="4"/>
  <c r="J115" i="4" s="1"/>
  <c r="K115" i="4" s="1"/>
  <c r="E42" i="6"/>
  <c r="B31" i="4"/>
  <c r="B52" i="4"/>
  <c r="K85" i="4"/>
  <c r="L85" i="4" s="1"/>
  <c r="B24" i="4"/>
  <c r="B74" i="4"/>
  <c r="H119" i="4"/>
  <c r="J119" i="4" s="1"/>
  <c r="K119" i="4" s="1"/>
  <c r="E41" i="6"/>
  <c r="D51" i="6" s="1"/>
  <c r="B23" i="4"/>
  <c r="B26" i="4"/>
  <c r="B27" i="4"/>
  <c r="B54" i="4"/>
  <c r="B22" i="4"/>
  <c r="B71" i="4"/>
  <c r="E111" i="4"/>
  <c r="B29" i="4"/>
  <c r="K88" i="4"/>
  <c r="L88" i="4" s="1"/>
  <c r="H116" i="4"/>
  <c r="J116" i="4" s="1"/>
  <c r="K116" i="4" s="1"/>
  <c r="H120" i="4"/>
  <c r="J120" i="4" s="1"/>
  <c r="K120" i="4" s="1"/>
  <c r="K90" i="4"/>
  <c r="L90" i="4" s="1"/>
  <c r="B53" i="4"/>
  <c r="B48" i="4"/>
  <c r="B72" i="4"/>
  <c r="B28" i="4"/>
  <c r="H117" i="4"/>
  <c r="J117" i="4" s="1"/>
  <c r="K117" i="4" s="1"/>
  <c r="Q31" i="2"/>
  <c r="Q28" i="2"/>
  <c r="M14" i="2"/>
  <c r="Q27" i="2"/>
  <c r="R27" i="2" s="1"/>
  <c r="K15" i="2"/>
  <c r="Q24" i="2"/>
  <c r="I14" i="3"/>
  <c r="G14" i="3"/>
  <c r="E14" i="3"/>
  <c r="L10" i="2"/>
  <c r="L34" i="5"/>
  <c r="L58" i="6"/>
  <c r="K58" i="6"/>
  <c r="M58" i="6"/>
  <c r="Q26" i="2"/>
  <c r="I17" i="3"/>
  <c r="G17" i="3"/>
  <c r="E17" i="3"/>
  <c r="C52" i="4" a="1"/>
  <c r="C52" i="4" s="1"/>
  <c r="D52" i="4" a="1"/>
  <c r="D52" i="4" s="1"/>
  <c r="E52" i="4" s="1"/>
  <c r="F52" i="4" s="1"/>
  <c r="G52" i="4" s="1"/>
  <c r="N92" i="7"/>
  <c r="N101" i="7" s="1"/>
  <c r="M101" i="7"/>
  <c r="B72" i="7" s="1"/>
  <c r="B69" i="7" s="1"/>
  <c r="G11" i="3"/>
  <c r="E11" i="3"/>
  <c r="I11" i="3"/>
  <c r="K57" i="6"/>
  <c r="M57" i="6"/>
  <c r="L57" i="6"/>
  <c r="L14" i="2"/>
  <c r="I13" i="3"/>
  <c r="G13" i="3"/>
  <c r="C71" i="5"/>
  <c r="M10" i="2"/>
  <c r="K10" i="6"/>
  <c r="K63" i="2"/>
  <c r="L63" i="2"/>
  <c r="A18" i="3"/>
  <c r="A46" i="2"/>
  <c r="C51" i="4" a="1"/>
  <c r="C51" i="4" s="1"/>
  <c r="D51" i="4" a="1"/>
  <c r="D51" i="4" s="1"/>
  <c r="E51" i="4" s="1"/>
  <c r="F51" i="4" s="1"/>
  <c r="G51" i="4" s="1"/>
  <c r="E16" i="7"/>
  <c r="A37" i="2"/>
  <c r="A34" i="3"/>
  <c r="C34" i="3" s="1"/>
  <c r="E34" i="3" s="1"/>
  <c r="E38" i="3" s="1"/>
  <c r="B28" i="3" s="1"/>
  <c r="B23" i="3" s="1"/>
  <c r="C23" i="3" s="1"/>
  <c r="K18" i="2"/>
  <c r="L18" i="2"/>
  <c r="A9" i="3"/>
  <c r="Q22" i="2"/>
  <c r="R22" i="2" s="1"/>
  <c r="M12" i="4"/>
  <c r="N12" i="4" s="1"/>
  <c r="L12" i="4"/>
  <c r="L20" i="4" s="1"/>
  <c r="J13" i="6"/>
  <c r="B5" i="6" s="1"/>
  <c r="K8" i="6"/>
  <c r="L8" i="6"/>
  <c r="L32" i="5"/>
  <c r="K32" i="5"/>
  <c r="K67" i="2"/>
  <c r="Q29" i="2"/>
  <c r="L62" i="2"/>
  <c r="M62" i="2" s="1"/>
  <c r="L59" i="6"/>
  <c r="K59" i="6"/>
  <c r="M59" i="6"/>
  <c r="H16" i="5"/>
  <c r="I16" i="5" s="1"/>
  <c r="H13" i="5"/>
  <c r="I13" i="5" s="1"/>
  <c r="D52" i="5"/>
  <c r="E52" i="5" s="1"/>
  <c r="H12" i="5"/>
  <c r="I12" i="5" s="1"/>
  <c r="H15" i="5"/>
  <c r="I15" i="5" s="1"/>
  <c r="H14" i="5"/>
  <c r="I14" i="5" s="1"/>
  <c r="H17" i="5"/>
  <c r="I17" i="5" s="1"/>
  <c r="K58" i="2"/>
  <c r="J69" i="2"/>
  <c r="B55" i="2" s="1"/>
  <c r="F15" i="5"/>
  <c r="G15" i="5" s="1"/>
  <c r="F12" i="5"/>
  <c r="G12" i="5" s="1"/>
  <c r="B52" i="5"/>
  <c r="C52" i="5" s="1"/>
  <c r="F13" i="5"/>
  <c r="G13" i="5" s="1"/>
  <c r="J88" i="4"/>
  <c r="F14" i="5"/>
  <c r="G14" i="5" s="1"/>
  <c r="J87" i="4"/>
  <c r="B67" i="5"/>
  <c r="C67" i="5" s="1"/>
  <c r="F67" i="5" s="1"/>
  <c r="F17" i="5"/>
  <c r="G17" i="5" s="1"/>
  <c r="F16" i="5"/>
  <c r="G16" i="5" s="1"/>
  <c r="K12" i="2"/>
  <c r="L12" i="2" s="1"/>
  <c r="H111" i="2"/>
  <c r="G16" i="3"/>
  <c r="E16" i="3"/>
  <c r="I16" i="3"/>
  <c r="C48" i="4" a="1"/>
  <c r="C48" i="4" s="1"/>
  <c r="D48" i="4" a="1"/>
  <c r="D48" i="4" s="1"/>
  <c r="E48" i="4" s="1"/>
  <c r="F48" i="4" s="1"/>
  <c r="G48" i="4" s="1"/>
  <c r="H91" i="4"/>
  <c r="I85" i="4" s="1"/>
  <c r="J85" i="4" s="1"/>
  <c r="K36" i="5"/>
  <c r="L36" i="5"/>
  <c r="H37" i="7"/>
  <c r="G37" i="7"/>
  <c r="I9" i="3"/>
  <c r="G9" i="3"/>
  <c r="E9" i="3"/>
  <c r="K11" i="2"/>
  <c r="L11" i="2"/>
  <c r="L58" i="2"/>
  <c r="L64" i="2"/>
  <c r="L11" i="6"/>
  <c r="M11" i="6" s="1"/>
  <c r="C28" i="4" a="1"/>
  <c r="C28" i="4" s="1"/>
  <c r="D28" i="4" a="1"/>
  <c r="D28" i="4" s="1"/>
  <c r="E28" i="4" s="1"/>
  <c r="F28" i="4" s="1"/>
  <c r="G28" i="4" s="1"/>
  <c r="K8" i="2"/>
  <c r="K64" i="2"/>
  <c r="L16" i="4"/>
  <c r="J89" i="4"/>
  <c r="G95" i="2"/>
  <c r="D53" i="4" a="1"/>
  <c r="D53" i="4" s="1"/>
  <c r="E53" i="4" s="1"/>
  <c r="F53" i="4" s="1"/>
  <c r="G53" i="4" s="1"/>
  <c r="C53" i="4" a="1"/>
  <c r="C53" i="4" s="1"/>
  <c r="G20" i="6"/>
  <c r="A27" i="6" s="1"/>
  <c r="C27" i="6" s="1"/>
  <c r="A37" i="6" s="1"/>
  <c r="M18" i="4"/>
  <c r="N18" i="4" s="1"/>
  <c r="K16" i="2"/>
  <c r="L16" i="2"/>
  <c r="A10" i="3"/>
  <c r="L43" i="4"/>
  <c r="C42" i="3"/>
  <c r="D25" i="4" a="1"/>
  <c r="D25" i="4" s="1"/>
  <c r="E25" i="4" s="1"/>
  <c r="F25" i="4" s="1"/>
  <c r="G25" i="4" s="1"/>
  <c r="C25" i="4" a="1"/>
  <c r="C25" i="4" s="1"/>
  <c r="D50" i="4" a="1"/>
  <c r="D50" i="4" s="1"/>
  <c r="E50" i="4" s="1"/>
  <c r="F50" i="4" s="1"/>
  <c r="G50" i="4" s="1"/>
  <c r="C50" i="4" a="1"/>
  <c r="C50" i="4" s="1"/>
  <c r="C71" i="4" a="1"/>
  <c r="C71" i="4" s="1"/>
  <c r="D71" i="4" a="1"/>
  <c r="D71" i="4" s="1"/>
  <c r="E71" i="4" s="1"/>
  <c r="F71" i="4" s="1"/>
  <c r="G71" i="4" s="1"/>
  <c r="L13" i="2"/>
  <c r="M13" i="2" s="1"/>
  <c r="Q30" i="2"/>
  <c r="A13" i="3"/>
  <c r="J90" i="4"/>
  <c r="M15" i="4"/>
  <c r="N15" i="4" s="1"/>
  <c r="L15" i="4"/>
  <c r="K12" i="6"/>
  <c r="L40" i="4"/>
  <c r="M40" i="4"/>
  <c r="N40" i="4" s="1"/>
  <c r="M66" i="4"/>
  <c r="N66" i="4" s="1"/>
  <c r="L66" i="4"/>
  <c r="L68" i="4" s="1"/>
  <c r="M67" i="4"/>
  <c r="N67" i="4" s="1"/>
  <c r="L67" i="4"/>
  <c r="J137" i="6"/>
  <c r="B109" i="6" s="1"/>
  <c r="B106" i="6" s="1"/>
  <c r="K128" i="6"/>
  <c r="K137" i="6" s="1"/>
  <c r="L60" i="2"/>
  <c r="M60" i="2" s="1"/>
  <c r="I12" i="3"/>
  <c r="L9" i="2"/>
  <c r="M9" i="2" s="1"/>
  <c r="K65" i="2"/>
  <c r="G106" i="2"/>
  <c r="D22" i="4" a="1"/>
  <c r="D22" i="4" s="1"/>
  <c r="E22" i="4" s="1"/>
  <c r="F22" i="4" s="1"/>
  <c r="G22" i="4" s="1"/>
  <c r="C22" i="4" a="1"/>
  <c r="C22" i="4" s="1"/>
  <c r="M19" i="4"/>
  <c r="N19" i="4" s="1"/>
  <c r="L19" i="4"/>
  <c r="G12" i="3"/>
  <c r="K33" i="5"/>
  <c r="L33" i="5"/>
  <c r="I10" i="3"/>
  <c r="G10" i="3"/>
  <c r="E10" i="3"/>
  <c r="K59" i="2"/>
  <c r="L59" i="2" s="1"/>
  <c r="A39" i="2"/>
  <c r="I18" i="3"/>
  <c r="G18" i="3"/>
  <c r="E18" i="3"/>
  <c r="J19" i="2"/>
  <c r="K61" i="2"/>
  <c r="C23" i="4" a="1"/>
  <c r="C23" i="4" s="1"/>
  <c r="M68" i="2"/>
  <c r="L68" i="2"/>
  <c r="D56" i="6"/>
  <c r="D59" i="6"/>
  <c r="L44" i="4"/>
  <c r="B109" i="4"/>
  <c r="L9" i="6"/>
  <c r="G66" i="7"/>
  <c r="B55" i="7" s="1"/>
  <c r="C55" i="7" s="1"/>
  <c r="H38" i="7"/>
  <c r="G38" i="7"/>
  <c r="H23" i="2"/>
  <c r="I23" i="2" s="1"/>
  <c r="L23" i="2" s="1"/>
  <c r="O23" i="2" s="1"/>
  <c r="P23" i="2" s="1"/>
  <c r="J52" i="2"/>
  <c r="E85" i="2"/>
  <c r="B77" i="2" s="1"/>
  <c r="A100" i="4" s="1"/>
  <c r="D72" i="4" a="1"/>
  <c r="D72" i="4" s="1"/>
  <c r="E72" i="4" s="1"/>
  <c r="F72" i="4" s="1"/>
  <c r="G72" i="4" s="1"/>
  <c r="C72" i="4" a="1"/>
  <c r="C72" i="4" s="1"/>
  <c r="M55" i="6"/>
  <c r="L55" i="6"/>
  <c r="I55" i="6"/>
  <c r="I48" i="7" a="1"/>
  <c r="I48" i="7" s="1"/>
  <c r="K48" i="7" s="1"/>
  <c r="K9" i="6"/>
  <c r="G92" i="2"/>
  <c r="G98" i="2" s="1"/>
  <c r="G108" i="2"/>
  <c r="K35" i="5"/>
  <c r="G15" i="3"/>
  <c r="E15" i="3"/>
  <c r="D122" i="6"/>
  <c r="B25" i="4" a="1"/>
  <c r="B50" i="4" a="1"/>
  <c r="K89" i="4" a="1"/>
  <c r="K86" i="4" a="1"/>
  <c r="B73" i="4" a="1"/>
  <c r="B51" i="4" a="1"/>
  <c r="K87" i="4" a="1"/>
  <c r="I100" i="4" a="1"/>
  <c r="B30" i="4" a="1"/>
  <c r="S24" i="2" l="1"/>
  <c r="J13" i="5"/>
  <c r="S31" i="2"/>
  <c r="R28" i="2"/>
  <c r="J16" i="5"/>
  <c r="R31" i="2"/>
  <c r="R25" i="2"/>
  <c r="S25" i="2" s="1"/>
  <c r="R24" i="2"/>
  <c r="S27" i="2"/>
  <c r="R26" i="2"/>
  <c r="S26" i="2" s="1"/>
  <c r="R29" i="2"/>
  <c r="S29" i="2" s="1"/>
  <c r="R30" i="2"/>
  <c r="S30" i="2" s="1"/>
  <c r="B30" i="4"/>
  <c r="I100" i="4"/>
  <c r="K87" i="4"/>
  <c r="L87" i="4" s="1"/>
  <c r="B51" i="4"/>
  <c r="B73" i="4"/>
  <c r="K86" i="4"/>
  <c r="L86" i="4" s="1"/>
  <c r="K89" i="4"/>
  <c r="L89" i="4" s="1"/>
  <c r="B50" i="4"/>
  <c r="B25" i="4"/>
  <c r="D49" i="4" a="1"/>
  <c r="D49" i="4" s="1"/>
  <c r="E49" i="4" s="1"/>
  <c r="F49" i="4" s="1"/>
  <c r="G49" i="4" s="1"/>
  <c r="G55" i="4" s="1"/>
  <c r="C49" i="4" a="1"/>
  <c r="C49" i="4" s="1"/>
  <c r="E19" i="3"/>
  <c r="L38" i="5"/>
  <c r="B26" i="5" s="1"/>
  <c r="B22" i="5" s="1"/>
  <c r="C22" i="5" s="1"/>
  <c r="C30" i="4" a="1"/>
  <c r="C30" i="4" s="1"/>
  <c r="D30" i="4" a="1"/>
  <c r="D30" i="4" s="1"/>
  <c r="E30" i="4" s="1"/>
  <c r="F30" i="4" s="1"/>
  <c r="G30" i="4" s="1"/>
  <c r="E56" i="6"/>
  <c r="L12" i="6"/>
  <c r="M12" i="6" s="1"/>
  <c r="C57" i="6"/>
  <c r="E57" i="6" s="1"/>
  <c r="C56" i="6"/>
  <c r="C55" i="6"/>
  <c r="E55" i="6" s="1"/>
  <c r="C59" i="6"/>
  <c r="A51" i="6"/>
  <c r="C58" i="6"/>
  <c r="E58" i="6" s="1"/>
  <c r="H42" i="7"/>
  <c r="A51" i="7" s="1"/>
  <c r="B5" i="7" s="1"/>
  <c r="C5" i="7" s="1"/>
  <c r="K13" i="6"/>
  <c r="C5" i="6" s="1"/>
  <c r="M8" i="6"/>
  <c r="C106" i="6"/>
  <c r="L15" i="2"/>
  <c r="M15" i="2" s="1"/>
  <c r="M67" i="2"/>
  <c r="D73" i="4" a="1"/>
  <c r="D73" i="4" s="1"/>
  <c r="E73" i="4" s="1"/>
  <c r="F73" i="4" s="1"/>
  <c r="G73" i="4" s="1"/>
  <c r="C73" i="4" a="1"/>
  <c r="C73" i="4" s="1"/>
  <c r="S28" i="2"/>
  <c r="M63" i="2"/>
  <c r="I19" i="3"/>
  <c r="C27" i="4" a="1"/>
  <c r="C27" i="4" s="1"/>
  <c r="D27" i="4" a="1"/>
  <c r="D27" i="4" s="1"/>
  <c r="E27" i="4" s="1"/>
  <c r="F27" i="4" s="1"/>
  <c r="G27" i="4" s="1"/>
  <c r="M8" i="2"/>
  <c r="K19" i="2"/>
  <c r="L8" i="2"/>
  <c r="D100" i="4"/>
  <c r="F100" i="4" s="1"/>
  <c r="J100" i="4"/>
  <c r="K111" i="2"/>
  <c r="I111" i="2"/>
  <c r="L111" i="2" s="1"/>
  <c r="D74" i="2" s="1"/>
  <c r="B74" i="2"/>
  <c r="M18" i="2"/>
  <c r="K52" i="2"/>
  <c r="N52" i="2"/>
  <c r="D34" i="2" s="1"/>
  <c r="M52" i="2"/>
  <c r="M59" i="2"/>
  <c r="M12" i="2"/>
  <c r="Q23" i="2"/>
  <c r="Q32" i="2" s="1"/>
  <c r="R23" i="2"/>
  <c r="R32" i="2" s="1"/>
  <c r="C69" i="7"/>
  <c r="D74" i="4" a="1"/>
  <c r="D74" i="4" s="1"/>
  <c r="E74" i="4" s="1"/>
  <c r="F74" i="4" s="1"/>
  <c r="G74" i="4" s="1"/>
  <c r="C74" i="4" a="1"/>
  <c r="C74" i="4" s="1"/>
  <c r="M11" i="2"/>
  <c r="L67" i="2"/>
  <c r="G19" i="3"/>
  <c r="E59" i="6"/>
  <c r="L45" i="4"/>
  <c r="M16" i="2"/>
  <c r="M9" i="6"/>
  <c r="L10" i="6"/>
  <c r="L13" i="6" s="1"/>
  <c r="D5" i="6" s="1"/>
  <c r="D31" i="4" a="1"/>
  <c r="D31" i="4" s="1"/>
  <c r="E31" i="4" s="1"/>
  <c r="F31" i="4" s="1"/>
  <c r="G31" i="4" s="1"/>
  <c r="C31" i="4" a="1"/>
  <c r="C31" i="4" s="1"/>
  <c r="M58" i="2"/>
  <c r="K69" i="2"/>
  <c r="C55" i="2" s="1"/>
  <c r="J17" i="5"/>
  <c r="M61" i="2"/>
  <c r="J91" i="4"/>
  <c r="J14" i="5"/>
  <c r="C24" i="4" a="1"/>
  <c r="C24" i="4" s="1"/>
  <c r="D24" i="4" a="1"/>
  <c r="D24" i="4" s="1"/>
  <c r="E24" i="4" s="1"/>
  <c r="F24" i="4" s="1"/>
  <c r="G24" i="4" s="1"/>
  <c r="K122" i="4"/>
  <c r="A124" i="4" s="1"/>
  <c r="L61" i="2"/>
  <c r="J15" i="5"/>
  <c r="P32" i="2"/>
  <c r="B4" i="2"/>
  <c r="J12" i="5"/>
  <c r="S22" i="2"/>
  <c r="L65" i="2"/>
  <c r="L69" i="2" s="1"/>
  <c r="D55" i="2" s="1"/>
  <c r="M64" i="2"/>
  <c r="F52" i="5"/>
  <c r="B46" i="5" s="1"/>
  <c r="B41" i="5" s="1"/>
  <c r="B4" i="3" l="1"/>
  <c r="S23" i="2"/>
  <c r="S32" i="2" s="1"/>
  <c r="K100" i="4"/>
  <c r="L100" i="4" s="1"/>
  <c r="A103" i="4" s="1"/>
  <c r="B97" i="4" s="1"/>
  <c r="G75" i="4"/>
  <c r="I71" i="4" s="1"/>
  <c r="K71" i="4" s="1"/>
  <c r="L71" i="4" s="1"/>
  <c r="D60" i="4" s="1"/>
  <c r="L91" i="4"/>
  <c r="A93" i="4" s="1"/>
  <c r="G32" i="4"/>
  <c r="I22" i="4" s="1"/>
  <c r="B7" i="4"/>
  <c r="J18" i="5"/>
  <c r="C8" i="5" s="1"/>
  <c r="B5" i="5" s="1"/>
  <c r="C5" i="5" s="1"/>
  <c r="M65" i="2"/>
  <c r="L19" i="2"/>
  <c r="D4" i="2" s="1"/>
  <c r="C124" i="2" s="1"/>
  <c r="E51" i="6"/>
  <c r="C51" i="6"/>
  <c r="C4" i="2"/>
  <c r="C41" i="5"/>
  <c r="B99" i="5" s="1"/>
  <c r="A99" i="5"/>
  <c r="C34" i="2"/>
  <c r="B34" i="2" s="1"/>
  <c r="O52" i="2"/>
  <c r="E34" i="2" s="1"/>
  <c r="M69" i="2"/>
  <c r="E55" i="2" s="1"/>
  <c r="A124" i="2"/>
  <c r="M19" i="2"/>
  <c r="C124" i="4"/>
  <c r="B107" i="4"/>
  <c r="B124" i="7"/>
  <c r="M10" i="6"/>
  <c r="A124" i="7"/>
  <c r="M111" i="2"/>
  <c r="E74" i="2" s="1"/>
  <c r="C74" i="2"/>
  <c r="M13" i="6"/>
  <c r="E5" i="6" s="1"/>
  <c r="I48" i="4"/>
  <c r="C4" i="3" l="1"/>
  <c r="B71" i="3" s="1"/>
  <c r="A71" i="3"/>
  <c r="E4" i="2"/>
  <c r="F103" i="4"/>
  <c r="B124" i="4" s="1"/>
  <c r="D124" i="4" s="1"/>
  <c r="D107" i="4" s="1"/>
  <c r="C103" i="4"/>
  <c r="C97" i="4" s="1"/>
  <c r="D103" i="4"/>
  <c r="D97" i="4" s="1"/>
  <c r="B60" i="4"/>
  <c r="K48" i="4"/>
  <c r="L48" i="4" s="1"/>
  <c r="D35" i="4" s="1"/>
  <c r="B35" i="4"/>
  <c r="C93" i="4"/>
  <c r="D93" i="4" s="1"/>
  <c r="D82" i="4" s="1"/>
  <c r="B82" i="4"/>
  <c r="F51" i="6"/>
  <c r="C107" i="4"/>
  <c r="B124" i="2"/>
  <c r="D124" i="2"/>
  <c r="C60" i="4"/>
  <c r="M71" i="4"/>
  <c r="E60" i="4" s="1"/>
  <c r="K22" i="4"/>
  <c r="E103" i="4" l="1"/>
  <c r="E97" i="4" s="1"/>
  <c r="E124" i="4"/>
  <c r="E107" i="4" s="1"/>
  <c r="A151" i="4"/>
  <c r="C7" i="4"/>
  <c r="L22" i="4"/>
  <c r="D7" i="4" s="1"/>
  <c r="C151" i="4" s="1"/>
  <c r="C26" i="1" s="1"/>
  <c r="A63" i="6"/>
  <c r="B17" i="6"/>
  <c r="C82" i="4"/>
  <c r="E93" i="4"/>
  <c r="E82" i="4" s="1"/>
  <c r="C35" i="4"/>
  <c r="M48" i="4"/>
  <c r="E35" i="4" s="1"/>
  <c r="B151" i="4" l="1"/>
  <c r="C17" i="6"/>
  <c r="B152" i="6" s="1"/>
  <c r="A152" i="6"/>
  <c r="C24" i="1" s="1"/>
  <c r="C63" i="6"/>
  <c r="M22" i="4"/>
  <c r="E7" i="4" s="1"/>
  <c r="D151" i="4" s="1"/>
  <c r="C25" i="1" l="1"/>
  <c r="D63" i="6"/>
  <c r="D17" i="6" s="1"/>
  <c r="C152" i="6" s="1"/>
  <c r="C27" i="1" s="1"/>
  <c r="E63" i="6" l="1"/>
  <c r="E17" i="6" s="1"/>
  <c r="D152" i="6" s="1"/>
  <c r="C28" i="1" s="1"/>
</calcChain>
</file>

<file path=xl/sharedStrings.xml><?xml version="1.0" encoding="utf-8"?>
<sst xmlns="http://schemas.openxmlformats.org/spreadsheetml/2006/main" count="1266" uniqueCount="491">
  <si>
    <t>Aide au calcul en dommage corporel, proposée par Christophe Quézel-Ambrunaz. L'utiliser implique d'avoir lu et accepté tout ce qui se trouve au lien ci-dessous.</t>
  </si>
  <si>
    <t>Cliquez ici</t>
  </si>
  <si>
    <t>Référence du dossier</t>
  </si>
  <si>
    <t>Fait générateur</t>
  </si>
  <si>
    <t>Choix du barème de capitalisation</t>
  </si>
  <si>
    <t>Tables stationnaires</t>
  </si>
  <si>
    <t>Sexe de la victime directe</t>
  </si>
  <si>
    <t>Choix de la table de mortalité (millésime — espérance de vie)</t>
  </si>
  <si>
    <t>Table 2020-2022</t>
  </si>
  <si>
    <t>En années</t>
  </si>
  <si>
    <t>En jours (années x 365,25)</t>
  </si>
  <si>
    <t>Date de naissance de la victime directe</t>
  </si>
  <si>
    <t>Espérance de vie à la consolidation</t>
  </si>
  <si>
    <t>Date de l'accident</t>
  </si>
  <si>
    <t>âge à l'accident</t>
  </si>
  <si>
    <t xml:space="preserve">Date de consolidation </t>
  </si>
  <si>
    <t>âge à la consolidation</t>
  </si>
  <si>
    <t>Espérance de vie à la liquidation</t>
  </si>
  <si>
    <t>Date de liquidation</t>
  </si>
  <si>
    <t>âge à la liquidation</t>
  </si>
  <si>
    <t>Cotations</t>
  </si>
  <si>
    <t>Durée de la consolidation</t>
  </si>
  <si>
    <t>Taux de DFP ou d'AIPP</t>
  </si>
  <si>
    <t>Trouver des décisions similaires sur Themia:</t>
  </si>
  <si>
    <t>Durée entre conso et liquidation</t>
  </si>
  <si>
    <t>Souffrances endurées /7</t>
  </si>
  <si>
    <t>Préjudice esthétique temporaire /7</t>
  </si>
  <si>
    <t>Le DFT commence</t>
  </si>
  <si>
    <t>Lendemain de l'accident</t>
  </si>
  <si>
    <t>Périodes de DFT</t>
  </si>
  <si>
    <t>Début</t>
  </si>
  <si>
    <t>Fin</t>
  </si>
  <si>
    <t>Taux</t>
  </si>
  <si>
    <t>Nombre de jours</t>
  </si>
  <si>
    <t>Préjudice esthétique permanent /7</t>
  </si>
  <si>
    <t>Fraction du préjudice à la charge du responsable</t>
  </si>
  <si>
    <t>En raison de la faute de la victime</t>
  </si>
  <si>
    <t>En raison d'une perte de chance</t>
  </si>
  <si>
    <t>Indemnisations</t>
  </si>
  <si>
    <t>Montant total des postes</t>
  </si>
  <si>
    <t>Dette du responsable (après réduction éventuelle)</t>
  </si>
  <si>
    <t>Indemnisation de la victime directe</t>
  </si>
  <si>
    <t>Indemnisation de l'ensemble des victimes directes</t>
  </si>
  <si>
    <t>Tiers-payeurs</t>
  </si>
  <si>
    <t>Total jours de DFT</t>
  </si>
  <si>
    <t>Préjudices patrimoniaux temporaires</t>
  </si>
  <si>
    <t>Montant total du poste</t>
  </si>
  <si>
    <t>Dette du responsable (après perte de chance ou faute de la victime)</t>
  </si>
  <si>
    <t>à la victime</t>
  </si>
  <si>
    <t>Au tiers payeur</t>
  </si>
  <si>
    <t>Dépenses de santé actuelles</t>
  </si>
  <si>
    <t>Dépenses ponctuelles</t>
  </si>
  <si>
    <t>Intitulé</t>
  </si>
  <si>
    <t>Date de la dépense (ex: 01/01/2019)</t>
  </si>
  <si>
    <t>Montant</t>
  </si>
  <si>
    <t xml:space="preserve">à revaloriser ? </t>
  </si>
  <si>
    <t>Créance tiers payeur</t>
  </si>
  <si>
    <t>Reste à la charge de la victime</t>
  </si>
  <si>
    <t>Indice à la dépense</t>
  </si>
  <si>
    <t>Indice à la liquidation</t>
  </si>
  <si>
    <t>Reste à charge revalorisé (reste à charge x Indice à la liquidation/Indice à la dépense)</t>
  </si>
  <si>
    <t>Montant du poste (reste à charge revalorisé + créance tiers payeur)</t>
  </si>
  <si>
    <t>Dette du responsable (montant du poste après prise en compte perte de chance et faute de la victime)</t>
  </si>
  <si>
    <t>Totaux</t>
  </si>
  <si>
    <t>Dépenses Récurrentes</t>
  </si>
  <si>
    <t>Date de l'évaluation (ex: 01/01/2019)</t>
  </si>
  <si>
    <t>Fréquence (ex : 3)</t>
  </si>
  <si>
    <t>Périodicité (ex : par mois)</t>
  </si>
  <si>
    <t>Date début</t>
  </si>
  <si>
    <t>Date fin</t>
  </si>
  <si>
    <t>Nombre d'occurrences</t>
  </si>
  <si>
    <t>Montant total</t>
  </si>
  <si>
    <t>ATP Temporaire</t>
  </si>
  <si>
    <t>Type d'assistance</t>
  </si>
  <si>
    <t>Nombre d'heures par période</t>
  </si>
  <si>
    <t>Périodicité (ex : par jour)</t>
  </si>
  <si>
    <t>Taux horaire</t>
  </si>
  <si>
    <t>Exemples de taux horaires sur Themia</t>
  </si>
  <si>
    <t>Nombre de jours dans l'année (prise en compte congés payés, ex : 412)</t>
  </si>
  <si>
    <t>Heures à payer (nb d'heures sur la période x nb jours dans l'année/365)</t>
  </si>
  <si>
    <t>Coût total (Heures à payer x Taux horaire)</t>
  </si>
  <si>
    <t>Dette du responsable</t>
  </si>
  <si>
    <t>Manque à la victime</t>
  </si>
  <si>
    <t>Total</t>
  </si>
  <si>
    <t>Autres frais divers</t>
  </si>
  <si>
    <t>PGPA</t>
  </si>
  <si>
    <t xml:space="preserve">Quelle méthode ? </t>
  </si>
  <si>
    <t>Revenu de référence</t>
  </si>
  <si>
    <t xml:space="preserve">Quelle indice de revalorisation ? </t>
  </si>
  <si>
    <t>Méthode 1</t>
  </si>
  <si>
    <t>IPC</t>
  </si>
  <si>
    <t>IPC = indice des prix à la consommation, SMIC = Salaire minimum interprofessionnel de croissance</t>
  </si>
  <si>
    <t>Méthode 1  : avis d'imposition</t>
  </si>
  <si>
    <t>Année du revenu</t>
  </si>
  <si>
    <t>Revenu avant impôt</t>
  </si>
  <si>
    <t>Indice de l'année du revenu</t>
  </si>
  <si>
    <t>Indice de l'année de la liquidation</t>
  </si>
  <si>
    <t>Revenu actualisé</t>
  </si>
  <si>
    <t>Revenu de référence :</t>
  </si>
  <si>
    <t>Méthode 2 : pluralité de revenus</t>
  </si>
  <si>
    <t>Année des revenus</t>
  </si>
  <si>
    <t>Nom de chaque revenu</t>
  </si>
  <si>
    <t>Montant de chaque revenu</t>
  </si>
  <si>
    <t>Revenus de l'année</t>
  </si>
  <si>
    <t xml:space="preserve">Revenu de référence : </t>
  </si>
  <si>
    <t>Méthode 3 : Saisie directe d'un revenu actualisé avec éventuelle chance</t>
  </si>
  <si>
    <t>Revenu espéré</t>
  </si>
  <si>
    <t>Chance de l'obtenir</t>
  </si>
  <si>
    <t>Calcul des PGPA</t>
  </si>
  <si>
    <t>Nombre de jours écoulés</t>
  </si>
  <si>
    <t>Revenu professionnel conservé (ex : 800€)</t>
  </si>
  <si>
    <t>Revenu conservé sur la période</t>
  </si>
  <si>
    <t>Revenu de référence sur la période</t>
  </si>
  <si>
    <t>Perte sur la période (revenu de référence - revenu conservé)</t>
  </si>
  <si>
    <t>Autres postes patrimoniaux temporaires</t>
  </si>
  <si>
    <t>Indemnisation (après effet perte de chance/faute de la victime)</t>
  </si>
  <si>
    <t>Montant total des postes patrimoniaux temporaires</t>
  </si>
  <si>
    <t>Total de la dette du responsable (après perte de chance ou faute de la victime)</t>
  </si>
  <si>
    <t>Préjudices extrapatrimoniaux temporaires</t>
  </si>
  <si>
    <t>Déficit fonctionnel temporaire</t>
  </si>
  <si>
    <t xml:space="preserve">Base journalière du DFT : </t>
  </si>
  <si>
    <t xml:space="preserve">Voir les données  de Themia :  </t>
  </si>
  <si>
    <t>Début de période</t>
  </si>
  <si>
    <t>Fin de période</t>
  </si>
  <si>
    <t xml:space="preserve">Indemnisation </t>
  </si>
  <si>
    <t>Préjudice d'agrément temporaire, par jour</t>
  </si>
  <si>
    <t>Préjudice d'agrément temporaire, total</t>
  </si>
  <si>
    <t>Préjudice sexuel temporaire, par jour</t>
  </si>
  <si>
    <t>Préjudice sexuel temporaire, total</t>
  </si>
  <si>
    <t>Souffrances endurées</t>
  </si>
  <si>
    <t xml:space="preserve">Rappel de la cotation/7 : </t>
  </si>
  <si>
    <t xml:space="preserve">Voir les données  de Themia pour cette cotation :  </t>
  </si>
  <si>
    <t>Montant des souffrances endurées</t>
  </si>
  <si>
    <t>Evaluation au jour</t>
  </si>
  <si>
    <t>Evaluation forfaitaire</t>
  </si>
  <si>
    <t>Prix des souffrances par jour</t>
  </si>
  <si>
    <t>Indemnisation</t>
  </si>
  <si>
    <t>Préjudice esthétique temporaire</t>
  </si>
  <si>
    <t xml:space="preserve">Rappel de la cotation /7 : </t>
  </si>
  <si>
    <t>Montant du préjudice esthétique temporaire</t>
  </si>
  <si>
    <t>Des suggestions pour établir le prix de journée figurent dans l'ouvrage C. Quézel-Ambrunaz, Le droit du dommage corporel, Lextenso, 3ème ed., n° 258</t>
  </si>
  <si>
    <t>Autres postes extrapatrimoniaux temporaires</t>
  </si>
  <si>
    <t>Montant total des postes extrapatrimoniaux temporaires</t>
  </si>
  <si>
    <t>Préjudices patrimoniaux permanents</t>
  </si>
  <si>
    <t>Taux 0,5% pour les deux. Tables stationnaires, sur tables INSEE 2020-2022, comme Gazette du palais 2025, mais avec des âges supplémentaires et la possibilité d'un sexe indéterminé. Tables prospectives : mêmes tables que Gaz Pal 2025, mais méthode de calcul différente, donc prix de l'euro de rente différent</t>
  </si>
  <si>
    <t>Choix de la méthode de capitalisation des rentes différées</t>
  </si>
  <si>
    <t>Méthode habituelle</t>
  </si>
  <si>
    <t>La méthode habituelle constiste à prendre l'âge qu'aurait la victime au jour du début de la rente. La méthode exacte suppose un calcul. Détails : C Quézel-Ambrunaz, Le droit du dommage corporel, Lextenso, n° 467</t>
  </si>
  <si>
    <t>Si utilisation du logiciel Jaumain, il convient de remplacer les prix de l'euro de rente de ce fichier par ceux qui sont indiqués par le logiciel.</t>
  </si>
  <si>
    <t>Dépenses de santé futures</t>
  </si>
  <si>
    <t>En cas d'absence de capitalisation, il s'agit de donner les totaux pour la période entre la consolidation et la liquidation, puis la rente annuelle à compter du premier renouvellement</t>
  </si>
  <si>
    <t>Périodicité</t>
  </si>
  <si>
    <t>Sans renouvellement</t>
  </si>
  <si>
    <t>Date de l'évaluation (devis, facture)</t>
  </si>
  <si>
    <t xml:space="preserve">Montant à actualiser ? </t>
  </si>
  <si>
    <t>Indice lors de l'évaluation</t>
  </si>
  <si>
    <t>Indice lors de la liquidation</t>
  </si>
  <si>
    <t>Montant actualisé</t>
  </si>
  <si>
    <t>Périodicité (ex : par mois ou tous les 3 ans)</t>
  </si>
  <si>
    <t>Date de la première occurrence (premier achat, etc.)</t>
  </si>
  <si>
    <t>Nombre d'occurrences entre la consolidation et la liquidation</t>
  </si>
  <si>
    <t>Montant total pour la période entre la consolidation et la liquidation (période échue)</t>
  </si>
  <si>
    <t>Date du premier renouvellement postérieur à la liquidation</t>
  </si>
  <si>
    <t>Âge de la victime au premier renouvellement postérieur à la liquidation</t>
  </si>
  <si>
    <t>Rente annuelle à compter du premier renouvellement postérieur à la liquidation</t>
  </si>
  <si>
    <t>Par jour</t>
  </si>
  <si>
    <t>Par mois</t>
  </si>
  <si>
    <t>Par an</t>
  </si>
  <si>
    <t>Tous les 2 ans</t>
  </si>
  <si>
    <t>Tous les 3 ans</t>
  </si>
  <si>
    <t>Tous les 4 ans</t>
  </si>
  <si>
    <t>Tous les 5 ans</t>
  </si>
  <si>
    <t>Tous les 6 ans</t>
  </si>
  <si>
    <t>Tous les 7 ans</t>
  </si>
  <si>
    <t>Tous les 8 ans</t>
  </si>
  <si>
    <t>Tous les 9 ans</t>
  </si>
  <si>
    <t>Total échu</t>
  </si>
  <si>
    <t>Tous les 10 ans</t>
  </si>
  <si>
    <t>Prix de l'euro de rente au jour de la liquidation, pour la vie entière</t>
  </si>
  <si>
    <t>Prix de l'euro de rente au jour du premier renouvellement, pour la vie entière</t>
  </si>
  <si>
    <t>Prix de l'euro de rente au jour de la liquidation, jusqu'à la prise d'effet de la rente</t>
  </si>
  <si>
    <t>Prix de l'euro de rente retenu selon le choix en C4</t>
  </si>
  <si>
    <t>Capital</t>
  </si>
  <si>
    <t>Capital + Coût du premier renouvellement</t>
  </si>
  <si>
    <t>Montant du poste (total échu + à échoir)</t>
  </si>
  <si>
    <t>Prestation des tiers payeurs (échu + à échoir)</t>
  </si>
  <si>
    <t>Tous les 15 ans</t>
  </si>
  <si>
    <t>Tous les 20 ans</t>
  </si>
  <si>
    <t>Total à échoir</t>
  </si>
  <si>
    <t>Frais de logement adapté</t>
  </si>
  <si>
    <t>Pour des dépenses ponctuelles, choisir "Sans récurrence" dans la collone I (Périodicité)</t>
  </si>
  <si>
    <t>Frais de véhicule adapté</t>
  </si>
  <si>
    <t>ATP permanente</t>
  </si>
  <si>
    <t>Volume annuel : nombre d'heures par an x taux horaire x nb jours dans l'année</t>
  </si>
  <si>
    <t>Coût total annuel (Heures à payer x Taux horaire)</t>
  </si>
  <si>
    <t>Rente annuelle</t>
  </si>
  <si>
    <t>Période échue (rente annuelle x nb jours entre conso et liquidation /365,25)</t>
  </si>
  <si>
    <t>Capital pour la période à échoir</t>
  </si>
  <si>
    <t>De nuit - passive</t>
  </si>
  <si>
    <t>Non spécialisée</t>
  </si>
  <si>
    <t>Spécialisée</t>
  </si>
  <si>
    <t>PGPF</t>
  </si>
  <si>
    <t>Revenu de référence déterminé pour les PGPA</t>
  </si>
  <si>
    <t>Revenu conservé (montant)</t>
  </si>
  <si>
    <t>Revenu conservé (périodicité)</t>
  </si>
  <si>
    <t>Revenu de référence sur la période échue</t>
  </si>
  <si>
    <t>Revenu conservé sur la période échue</t>
  </si>
  <si>
    <t>Perte sur la période échue</t>
  </si>
  <si>
    <t>Capitalisation pour la vie entière</t>
  </si>
  <si>
    <t xml:space="preserve">Capitalisation jusqu'à l'âge renseigné : </t>
  </si>
  <si>
    <t>Prix de l'euro de rente</t>
  </si>
  <si>
    <t>Perte annuelle à capitaliser</t>
  </si>
  <si>
    <t>Montant total du poste (échu + à échoir)</t>
  </si>
  <si>
    <t>Prestation des tiers payeurs (échu + à échoir)  : ex: rente AT</t>
  </si>
  <si>
    <t>Reliquat à imputer sur l'IP</t>
  </si>
  <si>
    <t>IP</t>
  </si>
  <si>
    <t>Perte de droits à la retraite</t>
  </si>
  <si>
    <t>Âge de départ à la retraite</t>
  </si>
  <si>
    <t>Estimation des pertes</t>
  </si>
  <si>
    <t>Périodicité des pertes</t>
  </si>
  <si>
    <t>Perte annuelle à compter de la retraite</t>
  </si>
  <si>
    <t>Prix de l'euro de rente au jour du départ à la retraite, pour la vie entière</t>
  </si>
  <si>
    <t>Autres composantes</t>
  </si>
  <si>
    <t>Pour une évaluation forfaitaire ou sans périodicité (ex : frais de reconversion) saisissez directement une valeur dans la dernière colonne</t>
  </si>
  <si>
    <t>Intitulé de la composante</t>
  </si>
  <si>
    <t>Estimation (ex : 100€)</t>
  </si>
  <si>
    <t>Valeur sur la période échue</t>
  </si>
  <si>
    <t>Période à échoir : vie entière ?</t>
  </si>
  <si>
    <t>Période à échoir : jusqu'à l'âge renseigne ?</t>
  </si>
  <si>
    <t>Valeur annuelle à capitaliser</t>
  </si>
  <si>
    <t>Dévalorisation sur le marché du travail et perte de chance pro</t>
  </si>
  <si>
    <t>Augmentation de la pénibilité de l'emploi</t>
  </si>
  <si>
    <t>Moindre intérêt porté aux tâches professionnelles</t>
  </si>
  <si>
    <t>Perte de lien social</t>
  </si>
  <si>
    <t>Montant du poste (Pertes de droits à la retraite + autres composantes)</t>
  </si>
  <si>
    <t>Reliquat de la créance du tiers payeur après imputation sur PGPF</t>
  </si>
  <si>
    <t>PSU</t>
  </si>
  <si>
    <t>Pour une évaluation forfaitaire ou sans périodicité  saisissez directement une valeur dans la dernière colonne</t>
  </si>
  <si>
    <t>Intitulé de la composante ou année concernée</t>
  </si>
  <si>
    <t>Nombre de période concernées (ex : 2 pour 2 mois)</t>
  </si>
  <si>
    <t>Autres postes patrimoniaux permanents</t>
  </si>
  <si>
    <t>Montant total des postes patrimoniaux permanents</t>
  </si>
  <si>
    <t>Préjudices extrapatrimoniaux permanents</t>
  </si>
  <si>
    <t>Déficit fonctionnel permanent</t>
  </si>
  <si>
    <t>Rappel : taux d'AIPP</t>
  </si>
  <si>
    <t>Suggestion de prix de journée de l'incapacité fonctionnelle (méthode au jour)</t>
  </si>
  <si>
    <t>âge de la victime à la conso</t>
  </si>
  <si>
    <t>Prix de base</t>
  </si>
  <si>
    <t>Prix de journée (prix de base*taux AIPP^1,5)</t>
  </si>
  <si>
    <t>Au jour</t>
  </si>
  <si>
    <t>Méthode au point (référentiel intercours)</t>
  </si>
  <si>
    <t>Méthode au jour</t>
  </si>
  <si>
    <t>Sur cette méthode, voir C. Quézel-Ambrunaz, Le droit du dommage corporel, Lextenso, 2ème ed, n° 243</t>
  </si>
  <si>
    <t>Prix du point</t>
  </si>
  <si>
    <t>Somme totale</t>
  </si>
  <si>
    <t>Nom du sous poste</t>
  </si>
  <si>
    <t>Prix de journée</t>
  </si>
  <si>
    <t>Nombre de jours entre consolidation et liquidation</t>
  </si>
  <si>
    <t>Somme pour la période échue</t>
  </si>
  <si>
    <t>Espérance de vie de la victime en jours, à la liquidation</t>
  </si>
  <si>
    <t>Somme pour la période à échoir</t>
  </si>
  <si>
    <t>Total (échu + à échoir)</t>
  </si>
  <si>
    <t>Incapacité fonctionnelle</t>
  </si>
  <si>
    <t>Souffrances permanentes</t>
  </si>
  <si>
    <t>TCE</t>
  </si>
  <si>
    <t>Troubles dans les conditions d'existence</t>
  </si>
  <si>
    <t>Préjudice d'agrément</t>
  </si>
  <si>
    <t>Montant du poste</t>
  </si>
  <si>
    <t>Evaluation fofaitaire</t>
  </si>
  <si>
    <t>Activité concernée</t>
  </si>
  <si>
    <t>Pratique par période</t>
  </si>
  <si>
    <t>Valeur accordée à une pratique</t>
  </si>
  <si>
    <t>Nombre de pratiques par an</t>
  </si>
  <si>
    <t>Valeur accordée à la pratique annuelle</t>
  </si>
  <si>
    <t>Somme pour la période échue (valeur annuelle x nb jours entre conso et liquidation /365,25)</t>
  </si>
  <si>
    <t xml:space="preserve">Activité pratiquée à vie ? </t>
  </si>
  <si>
    <t>ou âge d'exercice de l'activité</t>
  </si>
  <si>
    <t>Nombre d'années de pratique à compter de la liquidation</t>
  </si>
  <si>
    <t>Préjudice esthétique permanent</t>
  </si>
  <si>
    <t>Montant du préjudice esthétique permanent</t>
  </si>
  <si>
    <t>Préjudice sexuel</t>
  </si>
  <si>
    <t xml:space="preserve">Voir les données  de Themia:  </t>
  </si>
  <si>
    <t>Montant du préjudice sexuel</t>
  </si>
  <si>
    <t>Des suggestions pour établir le prix de journée figurent dans l'ouvrage C. Quézel-Ambrunaz, Le droit du dommage corporel, Lextenso, 2ème ed., n° 269</t>
  </si>
  <si>
    <t>Préjudice d'établissement</t>
  </si>
  <si>
    <t>Montant du préjudice d'établissement</t>
  </si>
  <si>
    <t>Evaluation de la perte de chance</t>
  </si>
  <si>
    <t>Des suggestions cette méthode figurent dans l'ouvrage C. Quézel-Ambrunaz, Le droit du dommage corporel, Lextenso, 2ème ed., n° 275</t>
  </si>
  <si>
    <t>Projets de vie non réalisés</t>
  </si>
  <si>
    <t>Valeur accordée à chaque projet</t>
  </si>
  <si>
    <t>Compte tenu de l'âge,… chances de réalisation avant l'accident</t>
  </si>
  <si>
    <t>Compte tenu de l'âge, des séquelles… chances restantes de réalisation</t>
  </si>
  <si>
    <t>Perte de chances</t>
  </si>
  <si>
    <t>Montant indemnitaire (Valeur accordée x Chances perdues)</t>
  </si>
  <si>
    <t>Vie de couple</t>
  </si>
  <si>
    <t>Enfants</t>
  </si>
  <si>
    <t>Autres postes extrapatrimoniaux permanents</t>
  </si>
  <si>
    <t>Préjudice permanent exceptionnel</t>
  </si>
  <si>
    <t>Montant total des postes extrapatrimoniaux permanents</t>
  </si>
  <si>
    <t>Préjudices  liés à des pathologies évolutives</t>
  </si>
  <si>
    <t>Saisir le montant des préjudices liés à des pathologies évolutives</t>
  </si>
  <si>
    <t>Postes des victimes indirectes en cas de décès de la victime directe</t>
  </si>
  <si>
    <t>Attention, dans sa version actuelle, ce tableur ne prend en charge que le décès de la victime survenant au jour de l'accident ou dans une période très proche, mais non le décès survenant entre la consolidation et la liquidation</t>
  </si>
  <si>
    <t>Aux victimes indirectes</t>
  </si>
  <si>
    <t>Frais d'obsèques</t>
  </si>
  <si>
    <t>Perte de revenus des proches</t>
  </si>
  <si>
    <t>Revenus du foyer avant le décès</t>
  </si>
  <si>
    <t>Titulaire / Nom du revenu</t>
  </si>
  <si>
    <t>Revenu annuel avant impôt</t>
  </si>
  <si>
    <t>Revenu annuel du foyer avant le décès</t>
  </si>
  <si>
    <t>Soustraction de la part d'autoconsommation de la victime décédée</t>
  </si>
  <si>
    <t>Rappel du revenu annuel du foyer</t>
  </si>
  <si>
    <t>Part d'autoconsommation de la victime</t>
  </si>
  <si>
    <t>Part restant aux autres membres du foyer</t>
  </si>
  <si>
    <t>Revenus conservés par le foyer après le décès</t>
  </si>
  <si>
    <t>Revenu conservé par le foyer après le décès</t>
  </si>
  <si>
    <t>Perte annuelle du foyer (Part restante - revenu conservé)</t>
  </si>
  <si>
    <t>Détermination des prix de l'euro de rente</t>
  </si>
  <si>
    <t>Âges au jour de la liquidation</t>
  </si>
  <si>
    <t>Sexe</t>
  </si>
  <si>
    <t>Âge de fin de soutien financier</t>
  </si>
  <si>
    <t>Prix de l'euro de rente à retenir</t>
  </si>
  <si>
    <t>Victime décédée</t>
  </si>
  <si>
    <t>Conjoint survivant</t>
  </si>
  <si>
    <t>Enfant 1</t>
  </si>
  <si>
    <t>Enfant 2</t>
  </si>
  <si>
    <t>Enfant 3</t>
  </si>
  <si>
    <t>Enfant 4</t>
  </si>
  <si>
    <t>Enfant 5</t>
  </si>
  <si>
    <t>Préjudice viager du foyer</t>
  </si>
  <si>
    <t>Perte annuelle du foyer (rappel)</t>
  </si>
  <si>
    <t>Nombre d'années entre l'accident et la liquidation</t>
  </si>
  <si>
    <t>Perte échue</t>
  </si>
  <si>
    <t>Prix de l'euro de rente retenu (plus faible au sein du couple)</t>
  </si>
  <si>
    <t>Perte à échoir</t>
  </si>
  <si>
    <t>Préjudice viager du foyer (perte échue+perte à échoir)</t>
  </si>
  <si>
    <t>Préjudice de chaque enfant</t>
  </si>
  <si>
    <t>Part de la perte annuelle absorbée par chaque enfant (en %)</t>
  </si>
  <si>
    <t>Part annuelle de chaque enfant en €</t>
  </si>
  <si>
    <t>Nombre d'années en l'accident et la liquidation</t>
  </si>
  <si>
    <t>Prix de l'euro de rente (rappel)</t>
  </si>
  <si>
    <t>Perte totale  pour chaque enfant (échue+à échoir)</t>
  </si>
  <si>
    <t>Perte pour l'ensemble des enfants</t>
  </si>
  <si>
    <t>à Chaque enfant</t>
  </si>
  <si>
    <t>Préjudice du conjoint survivant</t>
  </si>
  <si>
    <t>Perte du conjoint (préjudice viager du foyer - perte pour l'ensemble des enfants)</t>
  </si>
  <si>
    <t>Au conjoint</t>
  </si>
  <si>
    <t>Frais divers des proches</t>
  </si>
  <si>
    <t>Montant de la dépense après revalorisation éventuelle</t>
  </si>
  <si>
    <t>Autres postes patrimoniaux des proches</t>
  </si>
  <si>
    <t>Préjudice d'accompagnement</t>
  </si>
  <si>
    <t>Nom de la victime indirecte</t>
  </si>
  <si>
    <t>Relation avec la victime directe</t>
  </si>
  <si>
    <t>Les données de Themia, en fonction de la relation</t>
  </si>
  <si>
    <t>Préjudice d'affection</t>
  </si>
  <si>
    <t>Enfant</t>
  </si>
  <si>
    <t>Conjoint(e)</t>
  </si>
  <si>
    <t>Parent</t>
  </si>
  <si>
    <t>Rappel : âge de la victime au jour de l'accident</t>
  </si>
  <si>
    <t>Espérance de vie au jour de l'accident, en années</t>
  </si>
  <si>
    <t>Espérance de vie au jour de l'accident en jours (années x 365,25)</t>
  </si>
  <si>
    <t>(INSEE T68 FE 2020-2022)</t>
  </si>
  <si>
    <t>Cette colonne peut avantageusement être remplacée par une espérance de vie sur 2 têtes : https://www.christian-jaumain.be/esperance-de-vie/calcul/index.php</t>
  </si>
  <si>
    <t>Sexe de la victime indirecte</t>
  </si>
  <si>
    <t>Date de naissance de la victime indirecte</t>
  </si>
  <si>
    <t>Âge de la victime indirecte au jour de l'accident</t>
  </si>
  <si>
    <t>Espérance de vie de la victime indirecte au jour de l'accident, en années</t>
  </si>
  <si>
    <t>Espérance de vie de la victime indirecte au jour de l'accident, en jours</t>
  </si>
  <si>
    <t>Plus faible des espérances de vie entre victime directe et indirecte</t>
  </si>
  <si>
    <t>Estimation du préjudice au jour</t>
  </si>
  <si>
    <t>Montant du préjudice</t>
  </si>
  <si>
    <t>Autres postes des victimes indirectes</t>
  </si>
  <si>
    <t>Attente inquiète</t>
  </si>
  <si>
    <t>Montant total des postes de préjudice des proches en cas de décès</t>
  </si>
  <si>
    <t>Perte de revenu des proches (conjoint)</t>
  </si>
  <si>
    <t>Revenu de réf  du proche</t>
  </si>
  <si>
    <t>Méthode 3</t>
  </si>
  <si>
    <t>Période passée, entre l'accident et la liquidation</t>
  </si>
  <si>
    <t>Revenu conservé sur la période (y compris ATP le cas échéant)</t>
  </si>
  <si>
    <t>Période future, à compter de la liquidation</t>
  </si>
  <si>
    <t>Revenu de référence du conjoint de la victime directe</t>
  </si>
  <si>
    <t>Revenu conservé, y compris ATP le cas échéant (périodicité)</t>
  </si>
  <si>
    <t xml:space="preserve">Darte de naissance du conjoint de la victime directe </t>
  </si>
  <si>
    <t>Sexe du conjoint de la victime directe</t>
  </si>
  <si>
    <t>Âge du conjoint à la liquidation</t>
  </si>
  <si>
    <t>Perte annuelle à capitaliser (revenu de ref - revenu conservé)</t>
  </si>
  <si>
    <t>Total de la perte de revenus des proches (du conjoint) (période échue et à échoir)</t>
  </si>
  <si>
    <t>Rappel : âge de la victime directe au jour de la liquidation</t>
  </si>
  <si>
    <t>Espérance de vie au jour de la liquidation, en années</t>
  </si>
  <si>
    <t>Espérance de vie au jour de la liquidation en jours (années x 365,25)</t>
  </si>
  <si>
    <t>Nombre de jours entre l'accident et la liquidation</t>
  </si>
  <si>
    <t>Montant entre l'accident et la liquidation (période échue)</t>
  </si>
  <si>
    <t>Montant du préjudice à compter de la liquidation (période à échoir)</t>
  </si>
  <si>
    <t>Montant total du poste (Période échue + Période à échoir)</t>
  </si>
  <si>
    <t>Nom de la victime</t>
  </si>
  <si>
    <t>Valeurs du point d'AIPP, référentiel intercours</t>
  </si>
  <si>
    <t>0 à 10 ans</t>
  </si>
  <si>
    <t>11 à 20 ans</t>
  </si>
  <si>
    <t>21 à 30 ans</t>
  </si>
  <si>
    <t>31 à 40 ans</t>
  </si>
  <si>
    <t>41 à 50 ans</t>
  </si>
  <si>
    <t>51 à 60 ans</t>
  </si>
  <si>
    <t>61 à 70 ans</t>
  </si>
  <si>
    <t>71 à 80 ans</t>
  </si>
  <si>
    <t>81 ans et plus</t>
  </si>
  <si>
    <t>DE 1 à 5%</t>
  </si>
  <si>
    <t>6 à 10%</t>
  </si>
  <si>
    <t>11 à 15%</t>
  </si>
  <si>
    <t>16 à 20%</t>
  </si>
  <si>
    <t>21 à 25%</t>
  </si>
  <si>
    <t>26 à 30%</t>
  </si>
  <si>
    <t>31 à 35%</t>
  </si>
  <si>
    <t>36 à 40%</t>
  </si>
  <si>
    <t>41 à 45%</t>
  </si>
  <si>
    <t>46 à 50%</t>
  </si>
  <si>
    <t>51 à 55%</t>
  </si>
  <si>
    <t>56 à 60%</t>
  </si>
  <si>
    <t>61 à 65%</t>
  </si>
  <si>
    <t>66 à 70%</t>
  </si>
  <si>
    <t>71 à 75%</t>
  </si>
  <si>
    <t>76 à 80%</t>
  </si>
  <si>
    <t>81 à 85%</t>
  </si>
  <si>
    <t>86 à 90%</t>
  </si>
  <si>
    <t>91 à 95%</t>
  </si>
  <si>
    <t>96% plus</t>
  </si>
  <si>
    <t>Indices d'actualisation</t>
  </si>
  <si>
    <t xml:space="preserve">Cette feuille de calcul ne doit pas être modifiée sans avoir une bonne raison de le faire ! </t>
  </si>
  <si>
    <t>Année</t>
  </si>
  <si>
    <t>Insee Prix à la consommation (Ensemble, France, Hors Tabac), base 2025</t>
  </si>
  <si>
    <t>Smic horaire brut (au 1er janvier)</t>
  </si>
  <si>
    <t>Mois</t>
  </si>
  <si>
    <t>Insee Prix à la consommation (Ensemble, France, Hors Tabac) - Indice mensuel, base 2025</t>
  </si>
  <si>
    <t>Janvier</t>
  </si>
  <si>
    <t>Février</t>
  </si>
  <si>
    <t>Mars</t>
  </si>
  <si>
    <t>Avril</t>
  </si>
  <si>
    <t>Mai</t>
  </si>
  <si>
    <t>Juin</t>
  </si>
  <si>
    <t>Juillet</t>
  </si>
  <si>
    <t>Août</t>
  </si>
  <si>
    <t>Septembre</t>
  </si>
  <si>
    <t>Octobre</t>
  </si>
  <si>
    <t>Novembre</t>
  </si>
  <si>
    <t>Décembre</t>
  </si>
  <si>
    <t>Note : L'IPC de l'année 2026 n'est pas encore connu; le calcul se fait sur la valeur de l'indice la plus proche connue (celle de 2024) : elle est recopiée sur l'année 2025 simplement pour faciliter les calculs</t>
  </si>
  <si>
    <t>Note : L'IPC au-delà d'avril 2026 n'est pas encore connu; le calcul se fait sur la valeur de l'indice la plus proche connue (celle de novembre 2025) : elle est recopiée sur les mois suivants simplement pour faciliter les calculs</t>
  </si>
  <si>
    <t>Table de mortalité en données triennales, France métropolitaine - Années de 2020 à 2022</t>
  </si>
  <si>
    <t>Édition du 15 juillet 2024 (antérieure à la révision des estimations de population 2020-2021) : millésime utilisé par le barème GP 2025</t>
  </si>
  <si>
    <t>Âge</t>
  </si>
  <si>
    <t>Ensemble</t>
  </si>
  <si>
    <t>Femmes</t>
  </si>
  <si>
    <t>Hommes</t>
  </si>
  <si>
    <t>Nombre de survivants</t>
  </si>
  <si>
    <t>Quotient de mortalité (en âge en années révolues)</t>
  </si>
  <si>
    <t>Espérance de vie</t>
  </si>
  <si>
    <t>Nombre de survivantes</t>
  </si>
  <si>
    <t>N.B. Les indicateurs concernant les hommes à partir de 100 ans sont à utiliser avec précaution en raison des effectifs faibles de centenaires.</t>
  </si>
  <si>
    <t>Champ : France métropolitaine</t>
  </si>
  <si>
    <t>Source : Insee, statistiques de l'état civil et estimations de population, « La situation démographique en 2022 », fichier FM_T68.xlsx, éd. 15/07/2024</t>
  </si>
  <si>
    <t xml:space="preserve">Table de mortalité en données triennales, France - Années de 2023 à 2025 </t>
  </si>
  <si>
    <t>Résultat provisoire arrêté à fin 2025</t>
  </si>
  <si>
    <t>Champ : France inclus Mayotte</t>
  </si>
  <si>
    <t>Source : Insee, statistiques et estimations d'état civil, recensements et estimations de population</t>
  </si>
  <si>
    <t>Âge échu à la capitalisation/date de fin de rente</t>
  </si>
  <si>
    <t>CALCULATEUR DOMMAGE CORPOREL — NOTICE DES VERSIONS</t>
  </si>
  <si>
    <t>VERSION 1.2 (17 juillet 2026)</t>
  </si>
  <si>
    <t xml:space="preserve">   • Espérance de vie asservie à la table sélectionnée : en « Tables stationnaires », lecture des feuilles « Mortalité » selon le millésime choisi en G6 (2020-2022 ou 2023-2025) ; en « Tables prospectives », lecture des espérances de vie GÉNÉRATIONNELLES publiées par l’INSEE (t2.xlsx, scénario central, bloc « Espérance de vie par âge révolu et année de naissance », valeurs reprises sans recalcul), la génération étant l’année de naissance (cellule B8), bornée à [1900 ; 2022]. Feuilles concernées : Dossier (G9, G11), Victimes indirectes si décès (D126, selon E37) et si survie (D90, selon C45).</t>
  </si>
  <si>
    <t xml:space="preserve">   • Sexe « Indéterminé » en prospectif : moyenne arithmétique des espérances Femme et Homme (matrice « Espérance prospective I »), cohérente avec la convention des grilles.</t>
  </si>
  <si>
    <t xml:space="preserve">   • Harmonisation : les espérances de vie des feuilles « Victimes indirectes » honorent désormais aussi le millésime G6 en stationnaire (elles lisaient uniquement la table 2020-2022) ; les cellules d’espérance restent vides tant que les dates nécessaires (naissance et accident/consolidation/liquidation) ne sont pas saisies.</t>
  </si>
  <si>
    <t xml:space="preserve">   • Nouvelles feuilles masquées : « Espérance prospective F / H / I » (âges 0-119 × générations 1900-2022). Vérification : identité, au dix-millième, entre les espérances publiées et la reconstruction 0,5 + Σ l(a)/l(x) depuis les quotients générationnels.</t>
  </si>
  <si>
    <t>VERSION 1.1 (17 juillet 2026)</t>
  </si>
  <si>
    <t xml:space="preserve">   • Feuille « Dossier » : sélecteur central du barème de capitalisation (cellule G4 : Tables stationnaires / Tables prospectives). Les choix des feuilles « Postes patrimoniaux permanents » (C3), « Victimes indirectes si décès » (E37) et « Victimes indirectes si survie » (C45) suivent ce sélecteur par formule (=Dossier!$G$4) ; une sélection locale dans leur liste déroulante reste possible et remplace alors le lien — retaper la formule pour le rétablir.</t>
  </si>
  <si>
    <t xml:space="preserve">   • Millésimes : les grilles de capitalisation existent au seul millésime 2025 (barème GP, sources INSEE décrites en V1.0) ; le millésime de la table de mortalité servant au calcul de l’espérance de vie se choisit en G6 (2020-2022, France métropolitaine éd. 15/07/2024, ou 2023-2025, France entière, provisoire).</t>
  </si>
  <si>
    <t xml:space="preserve">   • Suppression des affichages d’erreur à l’état vide : les 469 cellules qui affichaient des codes d’erreur (valeur, division par zéro, N/A — rendus « ##### » dans les colonnes étroites) en l’absence de saisie sont enveloppées de SIERREUR et se présentent désormais vides. Réserve : une erreur de saisie réelle (date incohérente, texte au lieu d’un nombre) s’affichera également en vide plutôt qu’en code d’erreur.</t>
  </si>
  <si>
    <t>VERSION 1.0 (16 juillet 2026)</t>
  </si>
  <si>
    <t>1. GRILLES DE CAPITALISATION (feuilles masquées « … 2025 ») — coefficients intégralement recalculés depuis les données publiques INSEE ; aucune valeur recopiée d’un éditeur.</t>
  </si>
  <si>
    <t xml:space="preserve">   • Stationnaire (Femme, Homme) : table triennale INSEE France métropolitaine 2020-2022, ÉDITION du 15/07/2024 (millésime du barème Gazette du Palais 2025, antérieur à la révision des estimations de population 2020-2021) ; survivants l_x entiers publiés, extinction l(105) = 0 ; taux d’actualisation 0,50 %, arrérages annuels à terme échu : a(x;T) = Σ, pour a = x+1 à T, de v^(a−x) · l(a)/l(x), avec v = 1/1,005.</t>
  </si>
  <si>
    <t xml:space="preserve">   • Stationnaire (« I », sexe indéterminé) : même méthode, colonne « Ensemble » de la même table.</t>
  </si>
  <si>
    <t xml:space="preserve">   • Prospectif (Femme, Homme) : tables de mortalité INSEE par génération (fichier t2.xlsx, 10 novembre 2022, scénario central), quotients par âge révolu × génération ; survivants reconstruits par produit des survies (clôture q(120) := 1) ; colonne générationnelle g = min(2025 − x ; 2022) ; arrérages plafonnés à l’âge de 105 ans.</t>
  </si>
  <si>
    <t xml:space="preserve">   • Prospectif (« I ») : moyenne arithmétique des coefficients Femme et Homme (convention de la feuille Dossier).</t>
  </si>
  <si>
    <t xml:space="preserve">   • Arrondi : trois décimales, arrondi commercial, conformément à la publication. Recette : les 416 coefficients viagers publiés (GP 2025, H/F, âges 0-103, stationnaire et prospectif) sont reproduits à l’identique ; 4 168 cellules de la grille pleine précision du classeur officiel (ressources-actuarielles.net) concordent après arrondi.</t>
  </si>
  <si>
    <t>2. STRUCTURE DES GRILLES : lignes = âge (années révolues) à la date de capitalisation, 0 à 104 ; colonnes « 1 » à « 104 » = rente temporaire dont le dernier arrérage est versé à l’âge porté en tête de colonne ; colonne « 105 » (colonne DB) = rente viagère (plafond des arrérages à 105 ans) ; colonnes « 106 » à « 130 » = rappel de la viagère, une temporaire dont le terme excède 105 ans lui étant équivalente.</t>
  </si>
  <si>
    <t>3. CORRECTIONS APPORTÉES AUX FORMULES PAR RAPPORT À LA v0.9 :</t>
  </si>
  <si>
    <t xml:space="preserve">   • le prix de l’euro de rente viagère prospective est désormais lu en colonne DB (viagère exacte) et non plus en colonne CM, qui contenait le viager faute de temporaires au-delà du terme de 90 ans ;</t>
  </si>
  <si>
    <t xml:space="preserve">   • les temporaires prospectives de terme 91 à 105 ans sont désormais calculées exactement (l’ancien garde-fou « &gt;90 » leur substituait la viagère) ;</t>
  </si>
  <si>
    <t xml:space="preserve">   • feuilles « Victimes indirectes » : l’espérance de vie était lue en colonne « Ensemble » pour un homme et « Hommes » pour un sexe indéterminé (inversion) ; la correspondance est rétablie (Masculin → Hommes ; Féminin → Femmes ; Indéterminé → Ensemble), avec recherche exacte sur la plage A6:J110.</t>
  </si>
  <si>
    <t>4. FEUILLE « MORTALITÉ 2020-2022 » : contient la table triennale France MÉTROPOLITAINE 2020-2022, édition du 15/07/2024 — champ et millésime du barème GP 2025 (auparavant : France entière, édition postérieure à la révision). La feuille « Mortalité 2023-2025 » (France entière, résultats provisoires) est inchangée.</t>
  </si>
  <si>
    <t>5. LIMITES : âges entiers uniquement (âge en années révolues, DATEDIF) ; pas de coefficient au-delà de 104 ans révolus à la date de capitalisation ; le prorata infra-annuel n’est pas traité par les grilles.</t>
  </si>
  <si>
    <t>SOURCES : INSEE, « La situation démographique en 2022 » (FM_T68.xlsx, éd. 15/07/2024) ; INSEE, « Tables de mortalité par génération en France » (t2.xlsx, 10/11/2022, N. Blanpain) ; recette contre G. Leroy, F. Planchet, L. Salvador, Barème de capitalisation, Gazette du Palais, 14 janvier 2025, et contre le classeur officiel de calcul (ressources-actuarielles.net/gdp).</t>
  </si>
  <si>
    <t>Âge révolu \ Génération (année de naissance) — espérance de vie INSEE, tables par génération, scénario central (t2.xlsx, 10/11/2022)</t>
  </si>
  <si>
    <t>Féminin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</si>
</sst>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164" formatCode="m/d/yyyy"/>
    <numFmt numFmtId="165" formatCode="_-* #,##0.00\ [$€-40C]_-;\-* #,##0.00\ [$€-40C]_-;_-* \-??\ [$€-40C]_-;_-@_-"/>
    <numFmt numFmtId="166" formatCode="_-* #,##0.00&quot; €&quot;_-;\-* #,##0.00&quot; €&quot;_-;_-* \-??&quot; €&quot;_-;_-@_-"/>
    <numFmt numFmtId="167" formatCode="0.0"/>
    <numFmt numFmtId="168" formatCode="0.000"/>
    <numFmt numFmtId="169" formatCode="_-* #,##0&quot; €&quot;_-;\-* #,##0&quot; €&quot;_-;_-* \-??&quot; €&quot;_-;_-@_-"/>
    <numFmt numFmtId="170" formatCode="_-* #,##0.000&quot; €&quot;_-;\-* #,##0.000&quot; €&quot;_-;_-* \-???&quot; €&quot;_-;_-@_-"/>
    <numFmt numFmtId="171" formatCode="_-* #,##0.00&quot; €&quot;_-;\-* #,##0.00&quot; €&quot;_-;_-* \-???&quot; €&quot;_-;_-@_-"/>
    <numFmt numFmtId="172" formatCode="[$-40C]mmm\-yy;@"/>
    <numFmt numFmtId="173" formatCode="00.00"/>
    <numFmt numFmtId="174" formatCode="00.0"/>
    <numFmt numFmtId="175" formatCode="000.0"/>
    <numFmt numFmtId="176" formatCode="#,##0\ "/>
    <numFmt numFmtId="177" formatCode="#,##0.00\ "/>
    <numFmt numFmtId="178" formatCode="0.00000"/>
    <numFmt numFmtId="179" formatCode="0.0000"/>
  </numFmts>
  <fonts count="34" x14ac:knownFonts="1">
    <font>
      <sz val="11"/>
      <color theme="1"/>
      <name val="Aptos Narrow"/>
      <family val="2"/>
      <charset val="1"/>
    </font>
    <font>
      <sz val="11"/>
      <color rgb="FF000000"/>
      <name val="Aptos Narrow"/>
      <family val="2"/>
      <charset val="1"/>
    </font>
    <font>
      <sz val="10"/>
      <color rgb="FF000000"/>
      <name val="Times New Roman"/>
      <family val="1"/>
      <charset val="1"/>
    </font>
    <font>
      <sz val="10"/>
      <name val="Arial"/>
      <family val="2"/>
      <charset val="1"/>
    </font>
    <font>
      <sz val="10"/>
      <name val="Arial"/>
      <charset val="1"/>
    </font>
    <font>
      <b/>
      <i/>
      <sz val="10"/>
      <color theme="1"/>
      <name val="Aptos Narrow"/>
      <family val="2"/>
      <charset val="1"/>
    </font>
    <font>
      <u/>
      <sz val="11"/>
      <color theme="10"/>
      <name val="Aptos Narrow"/>
      <family val="2"/>
      <charset val="1"/>
    </font>
    <font>
      <sz val="11"/>
      <name val="Aptos Narrow"/>
      <charset val="1"/>
    </font>
    <font>
      <sz val="8"/>
      <color theme="1"/>
      <name val="Aptos Narrow"/>
      <family val="2"/>
      <charset val="1"/>
    </font>
    <font>
      <sz val="11"/>
      <color rgb="FFFF0000"/>
      <name val="Aptos Narrow"/>
      <family val="2"/>
      <charset val="1"/>
    </font>
    <font>
      <sz val="9"/>
      <color theme="1"/>
      <name val="Aptos Narrow"/>
      <family val="2"/>
      <charset val="1"/>
    </font>
    <font>
      <sz val="10"/>
      <color theme="1"/>
      <name val="Aptos Narrow"/>
      <family val="2"/>
      <charset val="1"/>
    </font>
    <font>
      <sz val="11"/>
      <color rgb="FF000000"/>
      <name val="Aptos Narrow"/>
      <charset val="1"/>
    </font>
    <font>
      <b/>
      <sz val="11"/>
      <color theme="1"/>
      <name val="Aptos Narrow"/>
      <family val="2"/>
      <charset val="1"/>
    </font>
    <font>
      <b/>
      <sz val="11"/>
      <color rgb="FF000000"/>
      <name val="Aptos Narrow"/>
      <charset val="1"/>
    </font>
    <font>
      <b/>
      <sz val="10"/>
      <color theme="1"/>
      <name val="Aptos Narrow"/>
      <family val="2"/>
      <charset val="1"/>
    </font>
    <font>
      <b/>
      <sz val="11"/>
      <color theme="2" tint="-0.249977111117893"/>
      <name val="Aptos Narrow"/>
      <family val="2"/>
      <charset val="1"/>
    </font>
    <font>
      <sz val="11"/>
      <color theme="2" tint="-0.249977111117893"/>
      <name val="Aptos Narrow"/>
      <family val="2"/>
      <charset val="1"/>
    </font>
    <font>
      <b/>
      <sz val="11"/>
      <color rgb="FFFF0000"/>
      <name val="Aptos Narrow"/>
      <family val="2"/>
      <charset val="1"/>
    </font>
    <font>
      <b/>
      <u/>
      <sz val="12"/>
      <color theme="10"/>
      <name val="Aptos Narrow"/>
      <family val="2"/>
      <charset val="1"/>
    </font>
    <font>
      <i/>
      <sz val="11"/>
      <color theme="1"/>
      <name val="Aptos Narrow"/>
      <family val="2"/>
      <charset val="1"/>
    </font>
    <font>
      <b/>
      <sz val="9"/>
      <color theme="1"/>
      <name val="Calibri"/>
      <family val="2"/>
      <charset val="1"/>
    </font>
    <font>
      <b/>
      <sz val="9"/>
      <color rgb="FF000000"/>
      <name val="Calibri"/>
      <family val="2"/>
      <charset val="1"/>
    </font>
    <font>
      <sz val="9"/>
      <color rgb="FF000000"/>
      <name val="Calibri"/>
      <family val="2"/>
      <charset val="1"/>
    </font>
    <font>
      <sz val="9"/>
      <color theme="1"/>
      <name val="Calibri"/>
      <family val="2"/>
      <charset val="1"/>
    </font>
    <font>
      <b/>
      <sz val="7"/>
      <color theme="1"/>
      <name val="Calibri"/>
      <family val="2"/>
      <charset val="1"/>
    </font>
    <font>
      <sz val="9"/>
      <name val="Open Sans"/>
      <charset val="1"/>
    </font>
    <font>
      <sz val="9"/>
      <color rgb="FFFF0000"/>
      <name val="Open Sans"/>
      <family val="2"/>
      <charset val="1"/>
    </font>
    <font>
      <b/>
      <sz val="10"/>
      <name val="Arial"/>
      <family val="2"/>
      <charset val="1"/>
    </font>
    <font>
      <i/>
      <sz val="11"/>
      <color theme="1"/>
      <name val="Calibri"/>
      <family val="2"/>
      <charset val="1"/>
    </font>
    <font>
      <sz val="10"/>
      <color rgb="FF000000"/>
      <name val="Arial"/>
      <family val="2"/>
      <charset val="1"/>
    </font>
    <font>
      <b/>
      <sz val="10"/>
      <color rgb="FF000000"/>
      <name val="Arial"/>
      <family val="2"/>
      <charset val="1"/>
    </font>
    <font>
      <b/>
      <sz val="11"/>
      <name val="Cambria"/>
      <charset val="1"/>
    </font>
    <font>
      <sz val="11"/>
      <color theme="1"/>
      <name val="Aptos Narrow"/>
      <family val="2"/>
      <charset val="1"/>
    </font>
  </fonts>
  <fills count="10">
    <fill>
      <patternFill patternType="none"/>
    </fill>
    <fill>
      <patternFill patternType="gray125"/>
    </fill>
    <fill>
      <patternFill patternType="solid">
        <fgColor rgb="FF99FFCC"/>
        <bgColor rgb="FFCAEEFB"/>
      </patternFill>
    </fill>
    <fill>
      <patternFill patternType="solid">
        <fgColor theme="3" tint="0.89989928891872917"/>
        <bgColor rgb="FFE8E8E8"/>
      </patternFill>
    </fill>
    <fill>
      <patternFill patternType="solid">
        <fgColor rgb="FFFFFF00"/>
        <bgColor rgb="FFFFFF00"/>
      </patternFill>
    </fill>
    <fill>
      <patternFill patternType="solid">
        <fgColor rgb="FF00B0F0"/>
        <bgColor rgb="FF33CCCC"/>
      </patternFill>
    </fill>
    <fill>
      <patternFill patternType="solid">
        <fgColor theme="2"/>
        <bgColor rgb="FFDCEAF7"/>
      </patternFill>
    </fill>
    <fill>
      <patternFill patternType="solid">
        <fgColor theme="0"/>
        <bgColor rgb="FFF2F2F2"/>
      </patternFill>
    </fill>
    <fill>
      <patternFill patternType="solid">
        <fgColor theme="7" tint="0.79989013336588644"/>
        <bgColor rgb="FFDCEAF7"/>
      </patternFill>
    </fill>
    <fill>
      <patternFill patternType="solid">
        <fgColor rgb="FFF2F2F2"/>
        <bgColor rgb="FFE8E8E8"/>
      </patternFill>
    </fill>
  </fills>
  <borders count="17">
    <border>
      <left/>
      <right/>
      <top/>
      <bottom/>
      <diagonal/>
    </border>
    <border>
      <left style="medium">
        <color rgb="FFC00000"/>
      </left>
      <right style="medium">
        <color rgb="FFC00000"/>
      </right>
      <top style="medium">
        <color rgb="FFC00000"/>
      </top>
      <bottom style="medium">
        <color rgb="FFC00000"/>
      </bottom>
      <diagonal/>
    </border>
    <border>
      <left/>
      <right/>
      <top style="thin">
        <color auto="1"/>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medium">
        <color rgb="FFC00000"/>
      </left>
      <right style="thin">
        <color auto="1"/>
      </right>
      <top style="medium">
        <color rgb="FFC00000"/>
      </top>
      <bottom style="medium">
        <color rgb="FFC00000"/>
      </bottom>
      <diagonal/>
    </border>
    <border>
      <left style="medium">
        <color rgb="FFC00000"/>
      </left>
      <right/>
      <top style="medium">
        <color rgb="FFC00000"/>
      </top>
      <bottom style="medium">
        <color rgb="FFC00000"/>
      </bottom>
      <diagonal/>
    </border>
    <border>
      <left style="thin">
        <color auto="1"/>
      </left>
      <right/>
      <top/>
      <bottom/>
      <diagonal/>
    </border>
    <border>
      <left/>
      <right/>
      <top/>
      <bottom style="medium">
        <color rgb="FF7F7F7F"/>
      </bottom>
      <diagonal/>
    </border>
    <border>
      <left/>
      <right style="medium">
        <color rgb="FF7F7F7F"/>
      </right>
      <top/>
      <bottom/>
      <diagonal/>
    </border>
    <border>
      <left style="medium">
        <color auto="1"/>
      </left>
      <right style="thin">
        <color auto="1"/>
      </right>
      <top style="medium">
        <color auto="1"/>
      </top>
      <bottom style="thin">
        <color auto="1"/>
      </bottom>
      <diagonal/>
    </border>
    <border>
      <left style="thin">
        <color auto="1"/>
      </left>
      <right/>
      <top style="medium">
        <color auto="1"/>
      </top>
      <bottom style="thin">
        <color auto="1"/>
      </bottom>
      <diagonal/>
    </border>
    <border>
      <left/>
      <right/>
      <top style="medium">
        <color auto="1"/>
      </top>
      <bottom style="thin">
        <color auto="1"/>
      </bottom>
      <diagonal/>
    </border>
    <border>
      <left/>
      <right style="thin">
        <color auto="1"/>
      </right>
      <top style="medium">
        <color auto="1"/>
      </top>
      <bottom style="thin">
        <color auto="1"/>
      </bottom>
      <diagonal/>
    </border>
    <border>
      <left/>
      <right style="medium">
        <color auto="1"/>
      </right>
      <top style="medium">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s>
  <cellStyleXfs count="10">
    <xf numFmtId="0" fontId="0" fillId="0" borderId="0"/>
    <xf numFmtId="0" fontId="1" fillId="0" borderId="0"/>
    <xf numFmtId="0" fontId="33" fillId="0" borderId="0"/>
    <xf numFmtId="0" fontId="2" fillId="0" borderId="0"/>
    <xf numFmtId="0" fontId="33" fillId="0" borderId="0"/>
    <xf numFmtId="0" fontId="2" fillId="0" borderId="0"/>
    <xf numFmtId="0" fontId="33" fillId="0" borderId="0"/>
    <xf numFmtId="0" fontId="3" fillId="0" borderId="0"/>
    <xf numFmtId="0" fontId="33" fillId="0" borderId="0"/>
    <xf numFmtId="0" fontId="4" fillId="0" borderId="0"/>
  </cellStyleXfs>
  <cellXfs count="165">
    <xf numFmtId="0" fontId="0" fillId="0" borderId="0" xfId="0"/>
    <xf numFmtId="166" fontId="0" fillId="3" borderId="3" xfId="0" applyNumberFormat="1" applyFill="1" applyBorder="1" applyAlignment="1">
      <alignment horizontal="center" vertical="center"/>
    </xf>
    <xf numFmtId="0" fontId="0" fillId="2" borderId="3" xfId="0" applyFill="1" applyBorder="1" applyAlignment="1">
      <alignment horizontal="center" vertical="center"/>
    </xf>
    <xf numFmtId="0" fontId="0" fillId="0" borderId="0" xfId="0" applyAlignment="1">
      <alignment horizontal="center"/>
    </xf>
    <xf numFmtId="0" fontId="13" fillId="0" borderId="0" xfId="0" applyFont="1" applyAlignment="1">
      <alignment horizontal="center"/>
    </xf>
    <xf numFmtId="0" fontId="0" fillId="0" borderId="0" xfId="0" applyAlignment="1">
      <alignment horizontal="right"/>
    </xf>
    <xf numFmtId="0" fontId="10" fillId="0" borderId="0" xfId="0" applyFont="1" applyAlignment="1">
      <alignment horizontal="right" wrapText="1"/>
    </xf>
    <xf numFmtId="0" fontId="8" fillId="0" borderId="0" xfId="0" applyFont="1" applyAlignment="1">
      <alignment horizontal="center" vertical="center" wrapText="1"/>
    </xf>
    <xf numFmtId="0" fontId="10" fillId="0" borderId="0" xfId="0" applyFont="1" applyAlignment="1">
      <alignment horizontal="center" vertical="center"/>
    </xf>
    <xf numFmtId="0" fontId="0" fillId="2" borderId="0" xfId="0" applyFill="1" applyAlignment="1">
      <alignment horizontal="center"/>
    </xf>
    <xf numFmtId="0" fontId="7" fillId="2" borderId="0" xfId="0" applyFont="1" applyFill="1"/>
    <xf numFmtId="0" fontId="6" fillId="0" borderId="0" xfId="0" applyFont="1" applyAlignment="1">
      <alignment horizontal="center"/>
    </xf>
    <xf numFmtId="0" fontId="5" fillId="0" borderId="0" xfId="0" applyFont="1" applyAlignment="1">
      <alignment horizontal="center"/>
    </xf>
    <xf numFmtId="0" fontId="5" fillId="0" borderId="0" xfId="0" applyFont="1"/>
    <xf numFmtId="0" fontId="0" fillId="0" borderId="0" xfId="0" applyAlignment="1">
      <alignment horizontal="right"/>
    </xf>
    <xf numFmtId="0" fontId="0" fillId="2" borderId="0" xfId="0" applyFill="1"/>
    <xf numFmtId="0" fontId="7" fillId="0" borderId="0" xfId="0" applyFont="1"/>
    <xf numFmtId="0" fontId="8" fillId="0" borderId="0" xfId="0" applyFont="1"/>
    <xf numFmtId="0" fontId="9" fillId="0" borderId="0" xfId="0" applyFont="1"/>
    <xf numFmtId="164" fontId="0" fillId="0" borderId="0" xfId="0" applyNumberFormat="1"/>
    <xf numFmtId="0" fontId="10" fillId="0" borderId="0" xfId="0" applyFont="1" applyAlignment="1">
      <alignment horizontal="right" wrapText="1"/>
    </xf>
    <xf numFmtId="0" fontId="0" fillId="3" borderId="0" xfId="0" applyFill="1"/>
    <xf numFmtId="2" fontId="0" fillId="3" borderId="0" xfId="0" applyNumberFormat="1" applyFill="1"/>
    <xf numFmtId="2" fontId="0" fillId="0" borderId="0" xfId="0" applyNumberFormat="1"/>
    <xf numFmtId="164" fontId="0" fillId="0" borderId="0" xfId="0" applyNumberFormat="1" applyAlignment="1">
      <alignment horizontal="right"/>
    </xf>
    <xf numFmtId="0" fontId="11" fillId="0" borderId="0" xfId="0" applyFont="1" applyAlignment="1">
      <alignment horizontal="right"/>
    </xf>
    <xf numFmtId="9" fontId="0" fillId="2" borderId="0" xfId="0" applyNumberFormat="1" applyFill="1"/>
    <xf numFmtId="0" fontId="10" fillId="4" borderId="0" xfId="0" applyFont="1" applyFill="1"/>
    <xf numFmtId="0" fontId="0" fillId="4" borderId="0" xfId="0" applyFill="1"/>
    <xf numFmtId="0" fontId="6" fillId="4" borderId="0" xfId="0" applyFont="1" applyFill="1"/>
    <xf numFmtId="0" fontId="10" fillId="2" borderId="0" xfId="0" applyFont="1" applyFill="1"/>
    <xf numFmtId="0" fontId="12" fillId="0" borderId="0" xfId="0" applyFont="1" applyAlignment="1">
      <alignment horizontal="left"/>
    </xf>
    <xf numFmtId="164" fontId="0" fillId="2" borderId="0" xfId="0" applyNumberFormat="1" applyFill="1"/>
    <xf numFmtId="1" fontId="12" fillId="0" borderId="0" xfId="0" applyNumberFormat="1" applyFont="1" applyAlignment="1">
      <alignment horizontal="center"/>
    </xf>
    <xf numFmtId="0" fontId="13" fillId="0" borderId="0" xfId="0" applyFont="1" applyAlignment="1">
      <alignment horizontal="center"/>
    </xf>
    <xf numFmtId="165" fontId="0" fillId="0" borderId="1" xfId="0" applyNumberFormat="1" applyBorder="1"/>
    <xf numFmtId="165" fontId="0" fillId="0" borderId="0" xfId="0" applyNumberFormat="1"/>
    <xf numFmtId="0" fontId="14" fillId="0" borderId="0" xfId="0" applyFont="1" applyAlignment="1">
      <alignment horizontal="right"/>
    </xf>
    <xf numFmtId="1" fontId="14" fillId="0" borderId="2" xfId="0" applyNumberFormat="1" applyFont="1" applyBorder="1" applyAlignment="1">
      <alignment horizontal="center"/>
    </xf>
    <xf numFmtId="0" fontId="0" fillId="0" borderId="0" xfId="0" applyAlignment="1">
      <alignment wrapText="1"/>
    </xf>
    <xf numFmtId="0" fontId="10" fillId="0" borderId="0" xfId="0" applyFont="1" applyAlignment="1">
      <alignment wrapText="1"/>
    </xf>
    <xf numFmtId="0" fontId="13" fillId="5" borderId="0" xfId="0" applyFont="1" applyFill="1"/>
    <xf numFmtId="166" fontId="0" fillId="0" borderId="1" xfId="0" applyNumberFormat="1" applyBorder="1"/>
    <xf numFmtId="0" fontId="13" fillId="0" borderId="0" xfId="0" applyFont="1"/>
    <xf numFmtId="0" fontId="0" fillId="6" borderId="0" xfId="0" applyFill="1" applyAlignment="1">
      <alignment vertical="center" wrapText="1"/>
    </xf>
    <xf numFmtId="0" fontId="8" fillId="6" borderId="0" xfId="0" applyFont="1" applyFill="1" applyAlignment="1">
      <alignment vertical="center" wrapText="1"/>
    </xf>
    <xf numFmtId="0" fontId="10" fillId="6" borderId="0" xfId="0" applyFont="1" applyFill="1" applyAlignment="1">
      <alignment vertical="center" wrapText="1"/>
    </xf>
    <xf numFmtId="166" fontId="0" fillId="2" borderId="0" xfId="0" applyNumberFormat="1" applyFill="1"/>
    <xf numFmtId="166" fontId="0" fillId="3" borderId="0" xfId="0" applyNumberFormat="1" applyFill="1"/>
    <xf numFmtId="164" fontId="0" fillId="3" borderId="0" xfId="0" applyNumberFormat="1" applyFill="1"/>
    <xf numFmtId="1" fontId="0" fillId="3" borderId="0" xfId="0" applyNumberFormat="1" applyFill="1"/>
    <xf numFmtId="0" fontId="0" fillId="4" borderId="0" xfId="0" applyFill="1" applyAlignment="1">
      <alignment vertical="center" wrapText="1"/>
    </xf>
    <xf numFmtId="0" fontId="11" fillId="6" borderId="0" xfId="0" applyFont="1" applyFill="1" applyAlignment="1">
      <alignment vertical="center" wrapText="1"/>
    </xf>
    <xf numFmtId="167" fontId="0" fillId="0" borderId="0" xfId="0" applyNumberFormat="1"/>
    <xf numFmtId="0" fontId="0" fillId="6" borderId="0" xfId="0" applyFill="1"/>
    <xf numFmtId="165" fontId="0" fillId="3" borderId="0" xfId="0" applyNumberFormat="1" applyFill="1"/>
    <xf numFmtId="166" fontId="0" fillId="0" borderId="0" xfId="0" applyNumberFormat="1"/>
    <xf numFmtId="0" fontId="0" fillId="0" borderId="0" xfId="0" applyAlignment="1">
      <alignment vertical="center" wrapText="1"/>
    </xf>
    <xf numFmtId="0" fontId="0" fillId="2" borderId="3" xfId="0" applyFill="1" applyBorder="1"/>
    <xf numFmtId="166" fontId="0" fillId="2" borderId="3" xfId="0" applyNumberFormat="1" applyFill="1" applyBorder="1"/>
    <xf numFmtId="0" fontId="0" fillId="0" borderId="2" xfId="0" applyBorder="1" applyAlignment="1">
      <alignment horizontal="center"/>
    </xf>
    <xf numFmtId="0" fontId="0" fillId="6" borderId="0" xfId="0" applyFill="1" applyAlignment="1">
      <alignment wrapText="1"/>
    </xf>
    <xf numFmtId="0" fontId="8" fillId="6" borderId="0" xfId="0" applyFont="1" applyFill="1" applyAlignment="1">
      <alignment wrapText="1"/>
    </xf>
    <xf numFmtId="0" fontId="13" fillId="4" borderId="0" xfId="0" applyFont="1" applyFill="1"/>
    <xf numFmtId="166" fontId="0" fillId="7" borderId="0" xfId="0" applyNumberFormat="1" applyFill="1"/>
    <xf numFmtId="0" fontId="13" fillId="0" borderId="0" xfId="0" applyFont="1" applyAlignment="1">
      <alignment wrapText="1"/>
    </xf>
    <xf numFmtId="0" fontId="13" fillId="3" borderId="0" xfId="0" applyFont="1" applyFill="1" applyAlignment="1">
      <alignment wrapText="1"/>
    </xf>
    <xf numFmtId="0" fontId="13" fillId="4" borderId="0" xfId="0" applyFont="1" applyFill="1" applyAlignment="1">
      <alignment wrapText="1"/>
    </xf>
    <xf numFmtId="0" fontId="6" fillId="4" borderId="0" xfId="0" applyFont="1" applyFill="1" applyAlignment="1">
      <alignment vertical="center" wrapText="1"/>
    </xf>
    <xf numFmtId="0" fontId="6" fillId="0" borderId="0" xfId="0" applyFont="1" applyAlignment="1">
      <alignment wrapText="1"/>
    </xf>
    <xf numFmtId="0" fontId="6" fillId="0" borderId="0" xfId="0" applyFont="1"/>
    <xf numFmtId="166" fontId="0" fillId="0" borderId="5" xfId="0" applyNumberFormat="1" applyBorder="1"/>
    <xf numFmtId="0" fontId="13" fillId="2" borderId="0" xfId="0" applyFont="1" applyFill="1" applyAlignment="1">
      <alignment horizontal="center"/>
    </xf>
    <xf numFmtId="0" fontId="0" fillId="0" borderId="0" xfId="0" applyAlignment="1">
      <alignment horizontal="left"/>
    </xf>
    <xf numFmtId="0" fontId="15" fillId="0" borderId="0" xfId="0" applyFont="1" applyAlignment="1">
      <alignment horizontal="center"/>
    </xf>
    <xf numFmtId="0" fontId="16" fillId="0" borderId="0" xfId="0" applyFont="1"/>
    <xf numFmtId="0" fontId="17" fillId="0" borderId="0" xfId="0" applyFont="1"/>
    <xf numFmtId="0" fontId="8" fillId="0" borderId="0" xfId="0" applyFont="1" applyAlignment="1">
      <alignment vertical="center" wrapText="1"/>
    </xf>
    <xf numFmtId="0" fontId="10" fillId="0" borderId="0" xfId="0" applyFont="1" applyAlignment="1">
      <alignment vertical="center" wrapText="1"/>
    </xf>
    <xf numFmtId="0" fontId="13" fillId="0" borderId="0" xfId="0" applyFont="1" applyAlignment="1">
      <alignment horizontal="right"/>
    </xf>
    <xf numFmtId="0" fontId="17" fillId="6" borderId="0" xfId="0" applyFont="1" applyFill="1" applyAlignment="1">
      <alignment vertical="center" wrapText="1"/>
    </xf>
    <xf numFmtId="168" fontId="0" fillId="3" borderId="0" xfId="0" applyNumberFormat="1" applyFill="1"/>
    <xf numFmtId="167" fontId="0" fillId="3" borderId="0" xfId="0" applyNumberFormat="1" applyFill="1"/>
    <xf numFmtId="0" fontId="13" fillId="3" borderId="0" xfId="0" applyFont="1" applyFill="1" applyAlignment="1">
      <alignment horizontal="right"/>
    </xf>
    <xf numFmtId="166" fontId="0" fillId="3" borderId="0" xfId="0" applyNumberFormat="1" applyFill="1" applyAlignment="1">
      <alignment wrapText="1"/>
    </xf>
    <xf numFmtId="0" fontId="0" fillId="6" borderId="0" xfId="0" applyFill="1" applyAlignment="1">
      <alignment vertical="center"/>
    </xf>
    <xf numFmtId="0" fontId="0" fillId="0" borderId="0" xfId="0" applyAlignment="1">
      <alignment vertical="center"/>
    </xf>
    <xf numFmtId="9" fontId="0" fillId="3" borderId="0" xfId="0" applyNumberFormat="1" applyFill="1"/>
    <xf numFmtId="0" fontId="19" fillId="0" borderId="0" xfId="0" applyFont="1"/>
    <xf numFmtId="169" fontId="0" fillId="3" borderId="0" xfId="0" applyNumberFormat="1" applyFill="1" applyAlignment="1">
      <alignment horizontal="right"/>
    </xf>
    <xf numFmtId="169" fontId="0" fillId="3" borderId="0" xfId="0" applyNumberFormat="1" applyFill="1"/>
    <xf numFmtId="0" fontId="11" fillId="2" borderId="0" xfId="0" applyFont="1" applyFill="1"/>
    <xf numFmtId="166" fontId="0" fillId="2" borderId="1" xfId="0" applyNumberFormat="1" applyFill="1" applyBorder="1"/>
    <xf numFmtId="0" fontId="18" fillId="0" borderId="0" xfId="0" applyFont="1"/>
    <xf numFmtId="0" fontId="13" fillId="6" borderId="0" xfId="0" applyFont="1" applyFill="1" applyAlignment="1">
      <alignment vertical="center" wrapText="1"/>
    </xf>
    <xf numFmtId="170" fontId="0" fillId="3" borderId="0" xfId="0" applyNumberFormat="1" applyFill="1"/>
    <xf numFmtId="166" fontId="0" fillId="2" borderId="0" xfId="0" applyNumberFormat="1" applyFill="1" applyAlignment="1">
      <alignment vertical="center"/>
    </xf>
    <xf numFmtId="166" fontId="0" fillId="3" borderId="0" xfId="0" applyNumberFormat="1" applyFill="1" applyAlignment="1">
      <alignment vertical="center"/>
    </xf>
    <xf numFmtId="166" fontId="0" fillId="0" borderId="0" xfId="0" applyNumberFormat="1" applyAlignment="1">
      <alignment vertical="center"/>
    </xf>
    <xf numFmtId="171" fontId="0" fillId="3" borderId="0" xfId="0" applyNumberFormat="1" applyFill="1"/>
    <xf numFmtId="166" fontId="0" fillId="0" borderId="6" xfId="0" applyNumberFormat="1" applyBorder="1"/>
    <xf numFmtId="166" fontId="0" fillId="0" borderId="7" xfId="0" applyNumberFormat="1" applyBorder="1"/>
    <xf numFmtId="0" fontId="0" fillId="8" borderId="0" xfId="0" applyFill="1"/>
    <xf numFmtId="0" fontId="20" fillId="0" borderId="0" xfId="0" applyFont="1"/>
    <xf numFmtId="0" fontId="13" fillId="5" borderId="0" xfId="0" applyFont="1" applyFill="1" applyAlignment="1">
      <alignment wrapText="1"/>
    </xf>
    <xf numFmtId="0" fontId="21" fillId="0" borderId="8" xfId="0" applyFont="1" applyBorder="1" applyAlignment="1">
      <alignment vertical="center" wrapText="1"/>
    </xf>
    <xf numFmtId="0" fontId="22" fillId="9" borderId="8" xfId="0" applyFont="1" applyFill="1" applyBorder="1" applyAlignment="1">
      <alignment vertical="center" wrapText="1"/>
    </xf>
    <xf numFmtId="0" fontId="22" fillId="9" borderId="9" xfId="0" applyFont="1" applyFill="1" applyBorder="1" applyAlignment="1">
      <alignment vertical="center" wrapText="1"/>
    </xf>
    <xf numFmtId="2" fontId="23" fillId="9" borderId="0" xfId="0" applyNumberFormat="1" applyFont="1" applyFill="1" applyAlignment="1">
      <alignment vertical="center" wrapText="1"/>
    </xf>
    <xf numFmtId="1" fontId="23" fillId="9" borderId="0" xfId="0" applyNumberFormat="1" applyFont="1" applyFill="1" applyAlignment="1">
      <alignment vertical="center" wrapText="1"/>
    </xf>
    <xf numFmtId="1" fontId="22" fillId="9" borderId="0" xfId="0" applyNumberFormat="1" applyFont="1" applyFill="1" applyAlignment="1">
      <alignment horizontal="center" vertical="center" wrapText="1"/>
    </xf>
    <xf numFmtId="0" fontId="21" fillId="0" borderId="9" xfId="0" applyFont="1" applyBorder="1" applyAlignment="1">
      <alignment vertical="center" wrapText="1"/>
    </xf>
    <xf numFmtId="1" fontId="24" fillId="0" borderId="0" xfId="0" applyNumberFormat="1" applyFont="1" applyAlignment="1">
      <alignment vertical="center" wrapText="1"/>
    </xf>
    <xf numFmtId="1" fontId="21" fillId="0" borderId="0" xfId="0" applyNumberFormat="1" applyFont="1" applyAlignment="1">
      <alignment horizontal="center" vertical="center" wrapText="1"/>
    </xf>
    <xf numFmtId="0" fontId="25" fillId="0" borderId="9" xfId="0" applyFont="1" applyBorder="1" applyAlignment="1">
      <alignment vertical="center" wrapText="1"/>
    </xf>
    <xf numFmtId="0" fontId="25" fillId="9" borderId="0" xfId="0" applyFont="1" applyFill="1" applyAlignment="1">
      <alignment vertical="center" wrapText="1"/>
    </xf>
    <xf numFmtId="0" fontId="25" fillId="0" borderId="0" xfId="0" applyFont="1" applyAlignment="1">
      <alignment vertical="center" wrapText="1"/>
    </xf>
    <xf numFmtId="0" fontId="25" fillId="0" borderId="0" xfId="0" applyFont="1" applyAlignment="1">
      <alignment horizontal="center" vertical="center" wrapText="1"/>
    </xf>
    <xf numFmtId="172" fontId="0" fillId="0" borderId="0" xfId="0" applyNumberFormat="1"/>
    <xf numFmtId="173" fontId="26" fillId="0" borderId="0" xfId="0" applyNumberFormat="1" applyFont="1"/>
    <xf numFmtId="0" fontId="26" fillId="0" borderId="0" xfId="0" applyFont="1"/>
    <xf numFmtId="164" fontId="0" fillId="0" borderId="0" xfId="0" applyNumberFormat="1" applyAlignment="1">
      <alignment vertical="center" wrapText="1"/>
    </xf>
    <xf numFmtId="174" fontId="26" fillId="0" borderId="0" xfId="0" applyNumberFormat="1" applyFont="1"/>
    <xf numFmtId="175" fontId="26" fillId="0" borderId="0" xfId="0" applyNumberFormat="1" applyFont="1"/>
    <xf numFmtId="0" fontId="27" fillId="0" borderId="0" xfId="0" applyFont="1"/>
    <xf numFmtId="0" fontId="3" fillId="0" borderId="0" xfId="0" applyFont="1" applyAlignment="1">
      <alignment horizontal="center"/>
    </xf>
    <xf numFmtId="0" fontId="28" fillId="0" borderId="0" xfId="0" applyFont="1" applyAlignment="1">
      <alignment horizontal="left"/>
    </xf>
    <xf numFmtId="0" fontId="4" fillId="0" borderId="0" xfId="0" applyFont="1"/>
    <xf numFmtId="0" fontId="29" fillId="0" borderId="0" xfId="0" applyFont="1"/>
    <xf numFmtId="0" fontId="30" fillId="7" borderId="10" xfId="0" applyFont="1" applyFill="1" applyBorder="1" applyAlignment="1">
      <alignment horizontal="center" vertical="center" wrapText="1"/>
    </xf>
    <xf numFmtId="0" fontId="30" fillId="7" borderId="11" xfId="0" applyFont="1" applyFill="1" applyBorder="1" applyAlignment="1">
      <alignment horizontal="center" vertical="center" wrapText="1"/>
    </xf>
    <xf numFmtId="0" fontId="30" fillId="7" borderId="12" xfId="0" applyFont="1" applyFill="1" applyBorder="1" applyAlignment="1">
      <alignment horizontal="center" vertical="center" wrapText="1"/>
    </xf>
    <xf numFmtId="0" fontId="30" fillId="7" borderId="13" xfId="0" applyFont="1" applyFill="1" applyBorder="1" applyAlignment="1">
      <alignment horizontal="center" vertical="center" wrapText="1"/>
    </xf>
    <xf numFmtId="0" fontId="30" fillId="7" borderId="14" xfId="0" applyFont="1" applyFill="1" applyBorder="1" applyAlignment="1">
      <alignment horizontal="center" vertical="center" wrapText="1"/>
    </xf>
    <xf numFmtId="3" fontId="31" fillId="7" borderId="15" xfId="0" applyNumberFormat="1" applyFont="1" applyFill="1" applyBorder="1" applyAlignment="1">
      <alignment horizontal="center" vertical="center" wrapText="1"/>
    </xf>
    <xf numFmtId="4" fontId="31" fillId="7" borderId="15" xfId="0" applyNumberFormat="1" applyFont="1" applyFill="1" applyBorder="1" applyAlignment="1">
      <alignment horizontal="center" vertical="center" wrapText="1"/>
    </xf>
    <xf numFmtId="0" fontId="30" fillId="0" borderId="15" xfId="0" applyFont="1" applyBorder="1" applyAlignment="1">
      <alignment horizontal="center" vertical="top" wrapText="1"/>
    </xf>
    <xf numFmtId="176" fontId="3" fillId="0" borderId="16" xfId="0" applyNumberFormat="1" applyFont="1" applyBorder="1" applyAlignment="1">
      <alignment horizontal="right" vertical="center"/>
    </xf>
    <xf numFmtId="177" fontId="3" fillId="0" borderId="16" xfId="0" applyNumberFormat="1" applyFont="1" applyBorder="1" applyAlignment="1">
      <alignment horizontal="right" vertical="center"/>
    </xf>
    <xf numFmtId="0" fontId="30" fillId="0" borderId="16" xfId="0" applyFont="1" applyBorder="1" applyAlignment="1">
      <alignment horizontal="center" vertical="top" wrapText="1"/>
    </xf>
    <xf numFmtId="0" fontId="30" fillId="0" borderId="4" xfId="0" applyFont="1" applyBorder="1" applyAlignment="1">
      <alignment horizontal="center" vertical="top" wrapText="1"/>
    </xf>
    <xf numFmtId="0" fontId="30" fillId="0" borderId="0" xfId="0" applyFont="1" applyAlignment="1">
      <alignment horizontal="left"/>
    </xf>
    <xf numFmtId="178" fontId="0" fillId="0" borderId="0" xfId="0" applyNumberFormat="1"/>
    <xf numFmtId="1" fontId="13" fillId="0" borderId="0" xfId="0" applyNumberFormat="1" applyFont="1"/>
    <xf numFmtId="168" fontId="0" fillId="0" borderId="0" xfId="0" applyNumberFormat="1"/>
    <xf numFmtId="179" fontId="0" fillId="0" borderId="0" xfId="0" applyNumberFormat="1"/>
    <xf numFmtId="0" fontId="32" fillId="0" borderId="0" xfId="0" applyFont="1" applyAlignment="1">
      <alignment vertical="top" wrapText="1"/>
    </xf>
    <xf numFmtId="0" fontId="0" fillId="0" borderId="0" xfId="0" applyAlignment="1">
      <alignment vertical="top" wrapText="1"/>
    </xf>
    <xf numFmtId="0" fontId="0" fillId="3" borderId="3" xfId="0" applyFill="1" applyBorder="1" applyAlignment="1">
      <alignment horizontal="center" vertical="center"/>
    </xf>
    <xf numFmtId="0" fontId="0" fillId="3" borderId="4" xfId="0" applyFill="1" applyBorder="1" applyAlignment="1">
      <alignment horizontal="center" vertical="center"/>
    </xf>
    <xf numFmtId="0" fontId="0" fillId="0" borderId="2" xfId="0" applyBorder="1" applyAlignment="1">
      <alignment horizontal="center"/>
    </xf>
    <xf numFmtId="0" fontId="15" fillId="0" borderId="0" xfId="0" applyFont="1" applyAlignment="1">
      <alignment horizontal="right"/>
    </xf>
    <xf numFmtId="166" fontId="0" fillId="3" borderId="0" xfId="0" applyNumberFormat="1" applyFill="1" applyAlignment="1">
      <alignment horizontal="center" vertical="center"/>
    </xf>
    <xf numFmtId="166" fontId="0" fillId="2" borderId="0" xfId="0" applyNumberFormat="1" applyFill="1" applyAlignment="1">
      <alignment horizontal="center" vertical="center"/>
    </xf>
    <xf numFmtId="0" fontId="18" fillId="0" borderId="0" xfId="0" applyFont="1" applyAlignment="1">
      <alignment horizontal="center"/>
    </xf>
    <xf numFmtId="0" fontId="0" fillId="6" borderId="0" xfId="0" applyFill="1" applyAlignment="1">
      <alignment horizontal="left" vertical="center"/>
    </xf>
    <xf numFmtId="0" fontId="11" fillId="2" borderId="0" xfId="0" applyFont="1" applyFill="1" applyAlignment="1">
      <alignment horizontal="left"/>
    </xf>
    <xf numFmtId="0" fontId="0" fillId="6" borderId="0" xfId="0" applyFill="1" applyAlignment="1">
      <alignment horizontal="left" vertical="center" wrapText="1"/>
    </xf>
    <xf numFmtId="0" fontId="0" fillId="6" borderId="0" xfId="0" applyFill="1" applyAlignment="1">
      <alignment horizontal="center"/>
    </xf>
    <xf numFmtId="166" fontId="0" fillId="3" borderId="0" xfId="0" applyNumberFormat="1" applyFill="1" applyAlignment="1">
      <alignment horizontal="center"/>
    </xf>
    <xf numFmtId="0" fontId="13" fillId="4" borderId="0" xfId="0" applyFont="1" applyFill="1" applyAlignment="1">
      <alignment horizontal="center" wrapText="1"/>
    </xf>
    <xf numFmtId="171" fontId="0" fillId="3" borderId="0" xfId="0" applyNumberFormat="1" applyFill="1" applyAlignment="1">
      <alignment horizontal="center" vertical="center"/>
    </xf>
    <xf numFmtId="0" fontId="0" fillId="0" borderId="0" xfId="0" applyAlignment="1">
      <alignment horizontal="center" wrapText="1"/>
    </xf>
    <xf numFmtId="0" fontId="31" fillId="7" borderId="3" xfId="0" applyFont="1" applyFill="1" applyBorder="1" applyAlignment="1">
      <alignment horizontal="center" vertical="center" wrapText="1"/>
    </xf>
    <xf numFmtId="14" fontId="0" fillId="2" borderId="0" xfId="0" applyNumberFormat="1" applyFill="1" applyAlignment="1">
      <alignment horizontal="right"/>
    </xf>
  </cellXfs>
  <cellStyles count="10">
    <cellStyle name="Normal" xfId="0" builtinId="0"/>
    <cellStyle name="Normal 2" xfId="1" xr:uid="{00000000-0005-0000-0000-000006000000}"/>
    <cellStyle name="Normal 2 2" xfId="2" xr:uid="{00000000-0005-0000-0000-000007000000}"/>
    <cellStyle name="Normal 3" xfId="3" xr:uid="{00000000-0005-0000-0000-000008000000}"/>
    <cellStyle name="Normal 3 2" xfId="4" xr:uid="{00000000-0005-0000-0000-000009000000}"/>
    <cellStyle name="Normal 4" xfId="5" xr:uid="{00000000-0005-0000-0000-00000A000000}"/>
    <cellStyle name="Normal 4 2" xfId="6" xr:uid="{00000000-0005-0000-0000-00000B000000}"/>
    <cellStyle name="Normal 5" xfId="7" xr:uid="{00000000-0005-0000-0000-00000C000000}"/>
    <cellStyle name="Normal 5 2" xfId="8" xr:uid="{00000000-0005-0000-0000-00000D000000}"/>
    <cellStyle name="Normal 6" xfId="9" xr:uid="{00000000-0005-0000-0000-00000E000000}"/>
  </cellStyles>
  <dxfs count="0"/>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C00000"/>
      <rgbColor rgb="FF008000"/>
      <rgbColor rgb="FF000080"/>
      <rgbColor rgb="FF808000"/>
      <rgbColor rgb="FF800080"/>
      <rgbColor rgb="FF008080"/>
      <rgbColor rgb="FFAEAEAE"/>
      <rgbColor rgb="FF7F7F7F"/>
      <rgbColor rgb="FF9999FF"/>
      <rgbColor rgb="FF993366"/>
      <rgbColor rgb="FFF2F2F2"/>
      <rgbColor rgb="FFCAEEFB"/>
      <rgbColor rgb="FF660066"/>
      <rgbColor rgb="FFFF8080"/>
      <rgbColor rgb="FF0066CC"/>
      <rgbColor rgb="FFCCCCFF"/>
      <rgbColor rgb="FF000080"/>
      <rgbColor rgb="FFFF00FF"/>
      <rgbColor rgb="FFFFFF00"/>
      <rgbColor rgb="FF00FFFF"/>
      <rgbColor rgb="FF800080"/>
      <rgbColor rgb="FF800000"/>
      <rgbColor rgb="FF008080"/>
      <rgbColor rgb="FF0000FF"/>
      <rgbColor rgb="FF00B0F0"/>
      <rgbColor rgb="FFDCEAF7"/>
      <rgbColor rgb="FFE8E8E8"/>
      <rgbColor rgb="FFFFFF99"/>
      <rgbColor rgb="FF99FFCC"/>
      <rgbColor rgb="FFFF99CC"/>
      <rgbColor rgb="FFCC99FF"/>
      <rgbColor rgb="FFFFCC99"/>
      <rgbColor rgb="FF3366FF"/>
      <rgbColor rgb="FF33CCCC"/>
      <rgbColor rgb="FF99CC00"/>
      <rgbColor rgb="FFFFCC00"/>
      <rgbColor rgb="FFFF9900"/>
      <rgbColor rgb="FFFF6600"/>
      <rgbColor rgb="FF467886"/>
      <rgbColor rgb="FF969696"/>
      <rgbColor rgb="FF003366"/>
      <rgbColor rgb="FF339966"/>
      <rgbColor rgb="FF003300"/>
      <rgbColor rgb="FF333300"/>
      <rgbColor rgb="FF993300"/>
      <rgbColor rgb="FF993366"/>
      <rgbColor rgb="FF333399"/>
      <rgbColor rgb="FF333333"/>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theme/theme1.xml><?xml version="1.0" encoding="utf-8"?>
<a:theme xmlns:a="http://schemas.openxmlformats.org/drawingml/2006/main" name="Thème Office">
  <a:themeElements>
    <a:clrScheme name="Office">
      <a:dk1>
        <a:srgbClr val="000000"/>
      </a:dk1>
      <a:lt1>
        <a:srgbClr val="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majorFont>
      <a:minorFont>
        <a:latin typeface="Aptos Narrow" panose="02110004020202020204"/>
        <a:ea typeface=""/>
        <a:cs typeface=""/>
      </a:minorFont>
    </a:fontScheme>
    <a:fmtScheme>
      <a:fillStyleLst>
        <a:solidFill>
          <a:schemeClr val="phClr"/>
        </a:solidFill>
        <a:gradFill>
          <a:gsLst>
            <a:gs pos="0">
              <a:schemeClr val="phClr">
                <a:lumMod val="110000"/>
                <a:tint val="67000"/>
              </a:schemeClr>
            </a:gs>
            <a:gs pos="50000">
              <a:schemeClr val="phClr">
                <a:lumMod val="105000"/>
                <a:tint val="73000"/>
              </a:schemeClr>
            </a:gs>
            <a:gs pos="100000">
              <a:schemeClr val="phClr">
                <a:lumMod val="105000"/>
                <a:tint val="81000"/>
              </a:schemeClr>
            </a:gs>
          </a:gsLst>
          <a:lin ang="5400000" scaled="0"/>
          <a:tileRect/>
        </a:gradFill>
        <a:gradFill>
          <a:gsLst>
            <a:gs pos="0">
              <a:schemeClr val="phClr">
                <a:lumMod val="102000"/>
                <a:tint val="94000"/>
              </a:schemeClr>
            </a:gs>
            <a:gs pos="50000">
              <a:schemeClr val="phClr">
                <a:lumMod val="100000"/>
                <a:shade val="100000"/>
              </a:schemeClr>
            </a:gs>
            <a:gs pos="100000">
              <a:schemeClr val="phClr">
                <a:lumMod val="99000"/>
                <a:shade val="78000"/>
              </a:schemeClr>
            </a:gs>
          </a:gsLst>
          <a:lin ang="5400000" scaled="0"/>
          <a:tileRect/>
        </a:gradFill>
      </a:fillStyleLst>
      <a:lnStyleLst>
        <a:ln w="12700" cap="flat" cmpd="sng" algn="ctr">
          <a:prstDash val="solid"/>
          <a:miter lim="800000"/>
        </a:ln>
        <a:ln w="19050" cap="flat" cmpd="sng" algn="ctr">
          <a:prstDash val="solid"/>
          <a:miter lim="800000"/>
        </a:ln>
        <a:ln w="25400" cap="flat" cmpd="sng" algn="ctr">
          <a:prstDash val="solid"/>
          <a:miter lim="800000"/>
        </a:ln>
      </a:lnStyleLst>
      <a:effectStyleLst>
        <a:effectStyle>
          <a:effectLst/>
        </a:effectStyle>
        <a:effectStyle>
          <a:effectLst/>
        </a:effectStyle>
        <a:effectStyle>
          <a:effectLst/>
        </a:effectStyle>
      </a:effectStyleLst>
      <a:bgFillStyleLst>
        <a:solidFill>
          <a:schemeClr val="phClr"/>
        </a:solidFill>
        <a:solidFill>
          <a:schemeClr val="phClr">
            <a:tint val="95000"/>
          </a:schemeClr>
        </a:solidFill>
        <a:gradFill>
          <a:gsLst>
            <a:gs pos="0">
              <a:schemeClr val="phClr">
                <a:tint val="93000"/>
                <a:shade val="98000"/>
                <a:lumMod val="102000"/>
              </a:schemeClr>
            </a:gs>
            <a:gs pos="50000">
              <a:schemeClr val="phClr">
                <a:tint val="98000"/>
                <a:shade val="90000"/>
                <a:lumMod val="103000"/>
              </a:schemeClr>
            </a:gs>
            <a:gs pos="100000">
              <a:schemeClr val="phClr">
                <a:shade val="63000"/>
              </a:schemeClr>
            </a:gs>
          </a:gsLst>
          <a:lin ang="5400000" scaled="0"/>
          <a:tileRect/>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hyperlink" Target="https://cooing-splash-1a5.notion.site/Calculateur-de-droit-du-dommage-corporel-1d5793668f5580e28ae2d6980e2fa963" TargetMode="External"/></Relationships>
</file>

<file path=xl/worksheets/_rels/sheet3.xml.rels><?xml version="1.0" encoding="UTF-8" standalone="yes"?>
<Relationships xmlns="http://schemas.openxmlformats.org/package/2006/relationships"><Relationship Id="rId1" Type="http://schemas.openxmlformats.org/officeDocument/2006/relationships/hyperlink" Target="https://www.labase-lextenso.fr/ouvrages/le-droit-du-dommage-corporel-9782275161341/c-le-prejudice-esthetique-9782275161341-80" TargetMode="External"/></Relationships>
</file>

<file path=xl/worksheets/_rels/sheet5.xml.rels><?xml version="1.0" encoding="UTF-8" standalone="yes"?>
<Relationships xmlns="http://schemas.openxmlformats.org/package/2006/relationships"><Relationship Id="rId3" Type="http://schemas.openxmlformats.org/officeDocument/2006/relationships/hyperlink" Target="https://www.labase-lextenso.fr/ouvrages/le-droit-du-dommage-corporel-9782275161341/f-prejudice-d-etablissement-9782275161341-83" TargetMode="External"/><Relationship Id="rId2" Type="http://schemas.openxmlformats.org/officeDocument/2006/relationships/hyperlink" Target="https://www.labase-lextenso.fr/ouvrages/le-droit-du-dommage-corporel-9782275161341/e-le-prejudice-sexuel-9782275161341-82" TargetMode="External"/><Relationship Id="rId1" Type="http://schemas.openxmlformats.org/officeDocument/2006/relationships/hyperlink" Target="https://www.labase-lextenso.fr/ouvrages/le-droit-du-dommage-corporel-9782275161341/c-le-prejudice-esthetique-9782275161341-80"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L33"/>
  <sheetViews>
    <sheetView tabSelected="1" topLeftCell="A2" zoomScale="124" zoomScaleNormal="124" workbookViewId="0">
      <selection activeCell="G4" sqref="G4:H4"/>
    </sheetView>
  </sheetViews>
  <sheetFormatPr baseColWidth="10" defaultColWidth="10.5703125" defaultRowHeight="15" x14ac:dyDescent="0.25"/>
  <cols>
    <col min="1" max="1" width="35.140625" customWidth="1"/>
    <col min="2" max="2" width="18.140625" customWidth="1"/>
    <col min="3" max="3" width="21.42578125" customWidth="1"/>
    <col min="4" max="4" width="18" customWidth="1"/>
    <col min="5" max="5" width="17.85546875" customWidth="1"/>
    <col min="6" max="6" width="28.7109375" customWidth="1"/>
    <col min="7" max="7" width="14.140625" customWidth="1"/>
    <col min="8" max="8" width="12.28515625" customWidth="1"/>
  </cols>
  <sheetData>
    <row r="1" spans="1:12" s="13" customFormat="1" ht="13.5" customHeight="1" x14ac:dyDescent="0.25">
      <c r="A1" s="12" t="s">
        <v>0</v>
      </c>
      <c r="B1" s="12"/>
      <c r="C1" s="12"/>
      <c r="D1" s="12"/>
      <c r="E1" s="12"/>
      <c r="F1" s="12"/>
      <c r="G1" s="12"/>
      <c r="H1" s="12"/>
      <c r="I1" s="12"/>
      <c r="J1" s="12"/>
      <c r="K1" s="12"/>
      <c r="L1" s="12"/>
    </row>
    <row r="2" spans="1:12" ht="14.25" customHeight="1" x14ac:dyDescent="0.25">
      <c r="A2" s="11" t="s">
        <v>1</v>
      </c>
      <c r="B2" s="11"/>
      <c r="C2" s="11"/>
      <c r="D2" s="11"/>
      <c r="E2" s="11"/>
      <c r="F2" s="11"/>
      <c r="G2" s="11"/>
      <c r="H2" s="11"/>
      <c r="I2" s="11"/>
      <c r="J2" s="11"/>
      <c r="K2" s="11"/>
      <c r="L2" s="11"/>
    </row>
    <row r="4" spans="1:12" ht="15" customHeight="1" x14ac:dyDescent="0.25">
      <c r="A4" s="14" t="s">
        <v>2</v>
      </c>
      <c r="B4" s="15"/>
      <c r="C4" s="14" t="s">
        <v>3</v>
      </c>
      <c r="D4" s="15"/>
      <c r="F4" s="16" t="s">
        <v>4</v>
      </c>
      <c r="G4" s="10" t="s">
        <v>5</v>
      </c>
      <c r="H4" s="10"/>
    </row>
    <row r="6" spans="1:12" ht="15" customHeight="1" x14ac:dyDescent="0.25">
      <c r="A6" s="14" t="s">
        <v>6</v>
      </c>
      <c r="B6" s="15" t="s">
        <v>490</v>
      </c>
      <c r="C6" s="17" t="str">
        <f>IF(B6="Indéterminé","Utilisation de la valeur /Ensemble/ pour capitalisation selon tables stationnaires et espérance de vie; Moyenne entre hommes et femmes pour tables prospectives"," ")</f>
        <v xml:space="preserve"> </v>
      </c>
      <c r="F6" t="s">
        <v>7</v>
      </c>
      <c r="G6" s="9" t="s">
        <v>8</v>
      </c>
      <c r="H6" s="9"/>
    </row>
    <row r="7" spans="1:12" ht="15" customHeight="1" x14ac:dyDescent="0.25">
      <c r="D7" s="18"/>
      <c r="G7" s="8" t="s">
        <v>9</v>
      </c>
      <c r="H7" s="7" t="s">
        <v>10</v>
      </c>
    </row>
    <row r="8" spans="1:12" ht="15" customHeight="1" x14ac:dyDescent="0.25">
      <c r="A8" s="14" t="s">
        <v>11</v>
      </c>
      <c r="B8" s="164">
        <v>30263</v>
      </c>
      <c r="C8" s="14"/>
      <c r="D8" s="19"/>
      <c r="F8" s="6" t="s">
        <v>12</v>
      </c>
      <c r="G8" s="8"/>
      <c r="H8" s="8"/>
    </row>
    <row r="9" spans="1:12" ht="15" customHeight="1" x14ac:dyDescent="0.25">
      <c r="A9" s="14" t="s">
        <v>13</v>
      </c>
      <c r="B9" s="164">
        <v>45313</v>
      </c>
      <c r="C9" s="14" t="s">
        <v>14</v>
      </c>
      <c r="D9" s="21">
        <f>DATEDIF(B8,B9,"Y")</f>
        <v>41</v>
      </c>
      <c r="F9" s="6"/>
      <c r="G9" s="22">
        <f ca="1">IF(OR(ISBLANK($B$8),ISBLANK($B$10)),"",IF($G$4="Tables prospectives",INDEX(INDIRECT("'Espérance prospective "&amp;IF($B$6="Masculin","H",IF($B$6="Féminin","F","I"))&amp;"'!$B$2:$DT$121"),MIN($D$10,119)+1,MIN(MAX(YEAR($B$8),1900),2022)-1899),IF($G$6="Table 2020-2022",VLOOKUP($D$10,'Mortalité 2020-2022'!$A$6:$J$110,IF($B$6="Masculin",10,IF($B$6="Féminin",7,4)),FALSE()),VLOOKUP($D$10,'Mortalité 2023-2025'!$A$6:$J$110,IF($B$6="Masculin",10,IF($B$6="Féminin",7,4)),FALSE()))))</f>
        <v>43.106200000000001</v>
      </c>
      <c r="H9" s="21">
        <f ca="1">IF(ISNUMBER(G9),INT(G9*365.25),"")</f>
        <v>15744</v>
      </c>
    </row>
    <row r="10" spans="1:12" ht="15" customHeight="1" x14ac:dyDescent="0.25">
      <c r="A10" s="14" t="s">
        <v>15</v>
      </c>
      <c r="B10" s="164">
        <v>46103</v>
      </c>
      <c r="C10" s="14" t="s">
        <v>16</v>
      </c>
      <c r="D10" s="21">
        <f>DATEDIF(B8,B10,"Y")</f>
        <v>43</v>
      </c>
      <c r="F10" s="6" t="s">
        <v>17</v>
      </c>
      <c r="G10" s="23"/>
    </row>
    <row r="11" spans="1:12" ht="15" customHeight="1" x14ac:dyDescent="0.25">
      <c r="A11" s="14" t="s">
        <v>18</v>
      </c>
      <c r="B11" s="164"/>
      <c r="C11" s="14" t="s">
        <v>19</v>
      </c>
      <c r="D11" s="21" t="e">
        <f>DATEDIF(B8,B11,"Y")</f>
        <v>#NUM!</v>
      </c>
      <c r="F11" s="6"/>
      <c r="G11" s="22" t="str">
        <f ca="1">IF(OR(ISBLANK($B$8),ISBLANK($B$11)),"",IF($G$4="Tables prospectives",INDEX(INDIRECT("'Espérance prospective "&amp;IF($B$6="Masculin","H",IF($B$6="Féminin","F","I"))&amp;"'!$B$2:$DT$121"),MIN($D$11,119)+1,MIN(MAX(YEAR($B$8),1900),2022)-1899),IF($G$6="Table 2020-2022",VLOOKUP($D$11,'Mortalité 2020-2022'!$A$6:$J$110,IF($B$6="Masculin",10,IF($B$6="Féminin",7,4)),FALSE()),VLOOKUP($D$11,'Mortalité 2023-2025'!$A$6:$J$110,IF($B$6="Masculin",10,IF($B$6="Féminin",7,4)),FALSE()))))</f>
        <v/>
      </c>
      <c r="H11" s="21" t="str">
        <f ca="1">IF(ISNUMBER(G11),INT(G11*365.25),"")</f>
        <v/>
      </c>
    </row>
    <row r="12" spans="1:12" ht="15" customHeight="1" x14ac:dyDescent="0.25">
      <c r="A12" s="14"/>
      <c r="B12" s="24"/>
      <c r="C12" s="14"/>
      <c r="F12" s="20"/>
      <c r="G12" s="23"/>
    </row>
    <row r="13" spans="1:12" ht="15" customHeight="1" x14ac:dyDescent="0.25">
      <c r="A13" s="14" t="s">
        <v>20</v>
      </c>
      <c r="F13" s="25" t="s">
        <v>21</v>
      </c>
      <c r="H13" s="21">
        <f>DATEDIF(B9,B10,"D")</f>
        <v>790</v>
      </c>
    </row>
    <row r="14" spans="1:12" ht="15" customHeight="1" x14ac:dyDescent="0.25">
      <c r="A14" s="14" t="s">
        <v>22</v>
      </c>
      <c r="B14" s="26"/>
      <c r="C14" s="27" t="s">
        <v>23</v>
      </c>
      <c r="D14" s="28"/>
      <c r="F14" s="25" t="s">
        <v>24</v>
      </c>
      <c r="H14" s="21" t="e">
        <f>DATEDIF(B10,B11,"d")</f>
        <v>#NUM!</v>
      </c>
    </row>
    <row r="15" spans="1:12" ht="15" customHeight="1" x14ac:dyDescent="0.25">
      <c r="A15" s="14" t="s">
        <v>25</v>
      </c>
      <c r="B15" s="15"/>
      <c r="C15" s="29" t="str">
        <f>HYPERLINK("https://app.themia.pro/searches/new?age_dommage={%22min%22:"&amp;MAX(D9-5,0)&amp;",%22max%22:"&amp;D9+5&amp;"}&amp;regimes=[%22"&amp; IF(D4="Circulation","ACCIDENT_CIRCULATION", IF(D4="Médical","ACCIDENT_MEDICAL", IF(D4="Accident du travail","ACCIDENT_TRAVAIL", IF(D4="Maladie professionnelle","MALADIE_PROFESSIONNELLE", IF(D4="Infraction pénale","INFRACTION_PENALE", IF(D4="Terrorisme","TERRORISME", IF(D4="Autre","AUTRE","")))))))&amp; "%22]"&amp; IF(B6="Masculin", "&amp;victim_sex=male", IF(B6="Féminin", "&amp;victim_sex=female", ""))&amp; IF(ISNUMBER(B14), "&amp;dfp_percentage={%22min%22:" &amp; TEXT(MAX((B14*100)-5,0),"0") &amp; ",%22max%22:" &amp; TEXT(MIN((B14*100)+5,100),"0") &amp; "}", ""),"Cliquez ici")</f>
        <v>Cliquez ici</v>
      </c>
    </row>
    <row r="16" spans="1:12" ht="15" customHeight="1" x14ac:dyDescent="0.25">
      <c r="A16" s="14" t="s">
        <v>26</v>
      </c>
      <c r="B16" s="15"/>
      <c r="D16" t="s">
        <v>27</v>
      </c>
      <c r="E16" s="30" t="s">
        <v>28</v>
      </c>
      <c r="F16" s="14" t="s">
        <v>29</v>
      </c>
      <c r="G16" t="s">
        <v>30</v>
      </c>
      <c r="H16" t="s">
        <v>31</v>
      </c>
      <c r="I16" t="s">
        <v>32</v>
      </c>
      <c r="J16" s="31" t="s">
        <v>33</v>
      </c>
    </row>
    <row r="17" spans="1:10" ht="15" customHeight="1" x14ac:dyDescent="0.25">
      <c r="A17" s="14" t="s">
        <v>34</v>
      </c>
      <c r="B17" s="15"/>
      <c r="G17" s="32">
        <f>IF(ISNUMBER(B9),IF(E16="Lendemain de l'accident",B9+1,B9),"")</f>
        <v>45314</v>
      </c>
      <c r="H17" s="32"/>
      <c r="I17" s="26"/>
      <c r="J17" s="33" t="str">
        <f t="shared" ref="J17:J29" si="0">IF(ISNUMBER(H17),1+DATEDIF(G17,H17,"d"),"")</f>
        <v/>
      </c>
    </row>
    <row r="18" spans="1:10" ht="15" customHeight="1" x14ac:dyDescent="0.25">
      <c r="G18" s="32" t="str">
        <f t="shared" ref="G18:G29" si="1">IF(H17&lt;$B$10,IF(ISBLANK(H17),"", H17+1),"")</f>
        <v/>
      </c>
      <c r="H18" s="32"/>
      <c r="I18" s="26"/>
      <c r="J18" s="33" t="str">
        <f t="shared" si="0"/>
        <v/>
      </c>
    </row>
    <row r="19" spans="1:10" ht="15" customHeight="1" x14ac:dyDescent="0.25">
      <c r="A19" s="5" t="s">
        <v>35</v>
      </c>
      <c r="B19" s="5"/>
      <c r="G19" s="32" t="str">
        <f t="shared" si="1"/>
        <v/>
      </c>
      <c r="H19" s="32"/>
      <c r="I19" s="26"/>
      <c r="J19" s="33" t="str">
        <f t="shared" si="0"/>
        <v/>
      </c>
    </row>
    <row r="20" spans="1:10" ht="15" customHeight="1" x14ac:dyDescent="0.25">
      <c r="A20" s="14" t="s">
        <v>36</v>
      </c>
      <c r="B20" s="26">
        <v>1</v>
      </c>
      <c r="G20" s="32" t="str">
        <f t="shared" si="1"/>
        <v/>
      </c>
      <c r="H20" s="32"/>
      <c r="I20" s="26"/>
      <c r="J20" s="33" t="str">
        <f t="shared" si="0"/>
        <v/>
      </c>
    </row>
    <row r="21" spans="1:10" ht="15" customHeight="1" x14ac:dyDescent="0.25">
      <c r="A21" s="14" t="s">
        <v>37</v>
      </c>
      <c r="B21" s="26">
        <v>1</v>
      </c>
      <c r="G21" s="32" t="str">
        <f t="shared" si="1"/>
        <v/>
      </c>
      <c r="H21" s="32"/>
      <c r="I21" s="26"/>
      <c r="J21" s="33" t="str">
        <f t="shared" si="0"/>
        <v/>
      </c>
    </row>
    <row r="22" spans="1:10" ht="15" customHeight="1" x14ac:dyDescent="0.25">
      <c r="G22" s="32" t="str">
        <f t="shared" si="1"/>
        <v/>
      </c>
      <c r="H22" s="32"/>
      <c r="I22" s="26"/>
      <c r="J22" s="33" t="str">
        <f t="shared" si="0"/>
        <v/>
      </c>
    </row>
    <row r="23" spans="1:10" ht="15.75" customHeight="1" x14ac:dyDescent="0.25">
      <c r="A23" s="4" t="s">
        <v>38</v>
      </c>
      <c r="B23" s="4"/>
      <c r="C23" s="4"/>
      <c r="G23" s="32" t="str">
        <f t="shared" si="1"/>
        <v/>
      </c>
      <c r="H23" s="32"/>
      <c r="I23" s="26"/>
      <c r="J23" s="33" t="str">
        <f t="shared" si="0"/>
        <v/>
      </c>
    </row>
    <row r="24" spans="1:10" ht="15.75" customHeight="1" x14ac:dyDescent="0.25">
      <c r="A24" s="5" t="s">
        <v>39</v>
      </c>
      <c r="B24" s="5"/>
      <c r="C24" s="35">
        <f ca="1">IFERROR(SUM('Préjudices patrimoniaux tempora'!A124,'Préjudices extrapat temporaires'!A71,'Postes patrimoniaux permanents'!A151,'Postes extrapat permanents'!A99,'Postes extrapat permanents'!A106,'Victimes indirectes si décès'!A152,'Victimes indirectes si survie'!A124),"")</f>
        <v>0</v>
      </c>
      <c r="D24" s="36"/>
      <c r="G24" s="32" t="str">
        <f t="shared" si="1"/>
        <v/>
      </c>
      <c r="H24" s="32"/>
      <c r="I24" s="26"/>
      <c r="J24" s="33" t="str">
        <f t="shared" si="0"/>
        <v/>
      </c>
    </row>
    <row r="25" spans="1:10" ht="15.75" customHeight="1" x14ac:dyDescent="0.25">
      <c r="A25" s="5" t="s">
        <v>40</v>
      </c>
      <c r="B25" s="5"/>
      <c r="C25" s="35">
        <f ca="1">IFERROR(SUM('Préjudices patrimoniaux tempora'!B124,'Préjudices extrapat temporaires'!B71,'Postes patrimoniaux permanents'!B151,'Postes extrapat permanents'!B99,'Postes extrapat permanents'!B106,'Victimes indirectes si décès'!B152,'Victimes indirectes si survie'!B124),"")</f>
        <v>0</v>
      </c>
      <c r="D25" s="36"/>
      <c r="G25" s="32" t="str">
        <f t="shared" si="1"/>
        <v/>
      </c>
      <c r="H25" s="32"/>
      <c r="I25" s="26"/>
      <c r="J25" s="33" t="str">
        <f t="shared" si="0"/>
        <v/>
      </c>
    </row>
    <row r="26" spans="1:10" ht="15.75" customHeight="1" x14ac:dyDescent="0.25">
      <c r="A26" s="5" t="s">
        <v>41</v>
      </c>
      <c r="B26" s="5"/>
      <c r="C26" s="35">
        <f ca="1">IFERROR(SUM('Préjudices patrimoniaux tempora'!C124,'Préjudices extrapat temporaires'!B71,'Postes patrimoniaux permanents'!C151,'Postes extrapat permanents'!B99,'Postes extrapat permanents'!B106),"")</f>
        <v>0</v>
      </c>
      <c r="G26" s="32" t="str">
        <f t="shared" si="1"/>
        <v/>
      </c>
      <c r="H26" s="32"/>
      <c r="I26" s="26"/>
      <c r="J26" s="33" t="str">
        <f t="shared" si="0"/>
        <v/>
      </c>
    </row>
    <row r="27" spans="1:10" ht="15.75" customHeight="1" x14ac:dyDescent="0.25">
      <c r="A27" s="5" t="s">
        <v>42</v>
      </c>
      <c r="B27" s="5"/>
      <c r="C27" s="35">
        <f ca="1">IFERROR(SUM('Victimes indirectes si décès'!C152,'Victimes indirectes si survie'!B124),"")</f>
        <v>0</v>
      </c>
      <c r="G27" s="32" t="str">
        <f t="shared" si="1"/>
        <v/>
      </c>
      <c r="H27" s="32"/>
      <c r="I27" s="26"/>
      <c r="J27" s="33" t="str">
        <f t="shared" si="0"/>
        <v/>
      </c>
    </row>
    <row r="28" spans="1:10" ht="15.75" customHeight="1" x14ac:dyDescent="0.25">
      <c r="A28" s="5" t="s">
        <v>43</v>
      </c>
      <c r="B28" s="5"/>
      <c r="C28" s="35">
        <f ca="1">IFERROR(SUM('Préjudices patrimoniaux tempora'!D124,'Postes patrimoniaux permanents'!D151,'Victimes indirectes si décès'!D152),"")</f>
        <v>0</v>
      </c>
      <c r="G28" s="32" t="str">
        <f t="shared" si="1"/>
        <v/>
      </c>
      <c r="H28" s="32"/>
      <c r="I28" s="26"/>
      <c r="J28" s="33" t="str">
        <f t="shared" si="0"/>
        <v/>
      </c>
    </row>
    <row r="29" spans="1:10" ht="15" customHeight="1" x14ac:dyDescent="0.25">
      <c r="A29" s="5"/>
      <c r="B29" s="5"/>
      <c r="G29" s="32" t="str">
        <f t="shared" si="1"/>
        <v/>
      </c>
      <c r="H29" s="32"/>
      <c r="I29" s="26"/>
      <c r="J29" s="33" t="str">
        <f t="shared" si="0"/>
        <v/>
      </c>
    </row>
    <row r="30" spans="1:10" ht="15" customHeight="1" x14ac:dyDescent="0.25">
      <c r="A30" s="5"/>
      <c r="B30" s="5"/>
      <c r="I30" s="37" t="s">
        <v>44</v>
      </c>
      <c r="J30" s="38">
        <f>SUM(J17:J29)</f>
        <v>0</v>
      </c>
    </row>
    <row r="31" spans="1:10" ht="15" customHeight="1" x14ac:dyDescent="0.25">
      <c r="A31" s="5"/>
      <c r="B31" s="5"/>
    </row>
    <row r="32" spans="1:10" ht="15" customHeight="1" x14ac:dyDescent="0.25">
      <c r="A32" s="5"/>
      <c r="B32" s="5"/>
    </row>
    <row r="33" spans="1:2" ht="15" customHeight="1" x14ac:dyDescent="0.25">
      <c r="A33" s="5"/>
      <c r="B33" s="5"/>
    </row>
  </sheetData>
  <mergeCells count="20">
    <mergeCell ref="A31:B31"/>
    <mergeCell ref="A32:B32"/>
    <mergeCell ref="A33:B33"/>
    <mergeCell ref="A26:B26"/>
    <mergeCell ref="A27:B27"/>
    <mergeCell ref="A28:B28"/>
    <mergeCell ref="A29:B29"/>
    <mergeCell ref="A30:B30"/>
    <mergeCell ref="F10:F11"/>
    <mergeCell ref="A19:B19"/>
    <mergeCell ref="A23:C23"/>
    <mergeCell ref="A24:B24"/>
    <mergeCell ref="A25:B25"/>
    <mergeCell ref="A1:L1"/>
    <mergeCell ref="A2:L2"/>
    <mergeCell ref="G4:H4"/>
    <mergeCell ref="G6:H6"/>
    <mergeCell ref="G7:G8"/>
    <mergeCell ref="H7:H8"/>
    <mergeCell ref="F8:F9"/>
  </mergeCells>
  <dataValidations count="7">
    <dataValidation type="list" allowBlank="1" showInputMessage="1" showErrorMessage="1" sqref="D4" xr:uid="{C2F2E438-3971-42F2-BEDA-8CEFEE4FC7D2}">
      <formula1>"Circulation,Médical,Accident du travail,Maladie professionnelle,Infraction pénale,Terrorisme,Autre"</formula1>
    </dataValidation>
    <dataValidation type="list" allowBlank="1" showInputMessage="1" showErrorMessage="1" sqref="B6" xr:uid="{B3BABF51-263A-48B5-9A40-4502B1F4E688}">
      <formula1>"Féminin,Masculin,Indéterminé"</formula1>
    </dataValidation>
    <dataValidation type="list" allowBlank="1" showInputMessage="1" showErrorMessage="1" sqref="B15:B17" xr:uid="{A3077721-757A-4C81-BCA2-18FA3E9C2C0C}">
      <mc:AlternateContent xmlns:x12ac="http://schemas.microsoft.com/office/spreadsheetml/2011/1/ac" xmlns:mc="http://schemas.openxmlformats.org/markup-compatibility/2006">
        <mc:Choice Requires="x12ac">
          <x12ac:list>"0,5",1,"1,5",2,"2,5",3,"3,5",4,"4,5",5,"5,5",6,"6,5",7</x12ac:list>
        </mc:Choice>
        <mc:Fallback>
          <formula1>"0,5,1,1,5,2,2,5,3,3,5,4,4,5,5,5,5,6,6,5,7"</formula1>
        </mc:Fallback>
      </mc:AlternateContent>
    </dataValidation>
    <dataValidation type="date" operator="lessThan" allowBlank="1" showInputMessage="1" showErrorMessage="1" errorTitle="Date invalide" error="Une période de DFT ne peut s'achever après la consolidation." sqref="H17:H29" xr:uid="{9E5D2CAA-9496-4DE5-99B9-8C729542DF5D}">
      <formula1>B$10+1</formula1>
    </dataValidation>
    <dataValidation type="list" allowBlank="1" showInputMessage="1" showErrorMessage="1" sqref="G6:H6" xr:uid="{12B4DDE7-9912-4409-9BC3-FD14ECED9FC3}">
      <formula1>"Table 2020-2022,Table 2023-2025"</formula1>
    </dataValidation>
    <dataValidation type="list" allowBlank="1" showInputMessage="1" showErrorMessage="1" sqref="E16" xr:uid="{FA32014E-508E-46ED-9225-1F9E499D4199}">
      <formula1>"Jour de l'accident,Lendemain de l'accident"</formula1>
    </dataValidation>
    <dataValidation type="list" allowBlank="1" showInputMessage="1" showErrorMessage="1" sqref="G4:H4" xr:uid="{00000000-0002-0000-0000-000006000000}">
      <formula1>"Tables stationnaires,Tables prospectives"</formula1>
    </dataValidation>
  </dataValidations>
  <hyperlinks>
    <hyperlink ref="A2" r:id="rId1" xr:uid="{00000000-0004-0000-0000-000000000000}"/>
  </hyperlinks>
  <pageMargins left="0.7" right="0.7" top="0.75" bottom="0.75" header="0.511811023622047" footer="0.511811023622047"/>
  <pageSetup paperSize="9" orientation="portrait" horizontalDpi="300" verticalDpi="30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J114"/>
  <sheetViews>
    <sheetView zoomScale="85" zoomScaleNormal="85" workbookViewId="0"/>
  </sheetViews>
  <sheetFormatPr baseColWidth="10" defaultColWidth="9.140625" defaultRowHeight="12.75" x14ac:dyDescent="0.2"/>
  <cols>
    <col min="1" max="1" width="9.7109375" style="125" customWidth="1"/>
    <col min="2" max="2" width="11.7109375" style="125" customWidth="1"/>
    <col min="3" max="4" width="14.7109375" style="125" customWidth="1"/>
    <col min="5" max="5" width="11.7109375" style="125" customWidth="1"/>
    <col min="6" max="7" width="14.7109375" style="125" customWidth="1"/>
    <col min="8" max="8" width="11.7109375" style="125" customWidth="1"/>
    <col min="9" max="10" width="14.7109375" style="125" customWidth="1"/>
    <col min="11" max="16384" width="9.140625" style="125"/>
  </cols>
  <sheetData>
    <row r="1" spans="1:10" ht="12.75" customHeight="1" x14ac:dyDescent="0.2">
      <c r="A1" s="126" t="s">
        <v>446</v>
      </c>
      <c r="B1" s="127"/>
      <c r="C1" s="127"/>
      <c r="D1" s="127"/>
      <c r="E1" s="127"/>
      <c r="F1" s="127"/>
      <c r="G1" s="127"/>
      <c r="H1" s="127"/>
      <c r="I1" s="127"/>
      <c r="J1" s="127"/>
    </row>
    <row r="2" spans="1:10" ht="15.75" customHeight="1" x14ac:dyDescent="0.25">
      <c r="A2" s="126"/>
      <c r="B2" s="128" t="s">
        <v>447</v>
      </c>
      <c r="C2" s="127"/>
      <c r="D2" s="127"/>
      <c r="E2" s="127"/>
      <c r="F2" s="127"/>
      <c r="G2" s="127"/>
      <c r="H2" s="127"/>
      <c r="I2" s="127"/>
      <c r="J2" s="127"/>
    </row>
    <row r="3" spans="1:10" ht="12.75" customHeight="1" x14ac:dyDescent="0.2">
      <c r="A3" s="129"/>
      <c r="B3" s="130"/>
      <c r="C3" s="131"/>
      <c r="D3" s="132"/>
      <c r="E3" s="130"/>
      <c r="F3" s="131"/>
      <c r="G3" s="132"/>
      <c r="H3" s="130"/>
      <c r="I3" s="131"/>
      <c r="J3" s="133"/>
    </row>
    <row r="4" spans="1:10" ht="12.75" customHeight="1" x14ac:dyDescent="0.2">
      <c r="A4" s="163" t="s">
        <v>448</v>
      </c>
      <c r="B4" s="163" t="s">
        <v>449</v>
      </c>
      <c r="C4" s="163"/>
      <c r="D4" s="163"/>
      <c r="E4" s="163" t="s">
        <v>450</v>
      </c>
      <c r="F4" s="163"/>
      <c r="G4" s="163"/>
      <c r="H4" s="163" t="s">
        <v>451</v>
      </c>
      <c r="I4" s="163"/>
      <c r="J4" s="163"/>
    </row>
    <row r="5" spans="1:10" ht="51" customHeight="1" x14ac:dyDescent="0.2">
      <c r="A5" s="163"/>
      <c r="B5" s="134" t="s">
        <v>452</v>
      </c>
      <c r="C5" s="134" t="s">
        <v>453</v>
      </c>
      <c r="D5" s="135" t="s">
        <v>454</v>
      </c>
      <c r="E5" s="134" t="s">
        <v>455</v>
      </c>
      <c r="F5" s="134" t="s">
        <v>453</v>
      </c>
      <c r="G5" s="135" t="s">
        <v>454</v>
      </c>
      <c r="H5" s="134" t="s">
        <v>452</v>
      </c>
      <c r="I5" s="134" t="s">
        <v>453</v>
      </c>
      <c r="J5" s="135" t="s">
        <v>454</v>
      </c>
    </row>
    <row r="6" spans="1:10" ht="12.75" customHeight="1" x14ac:dyDescent="0.2">
      <c r="A6" s="136">
        <v>0</v>
      </c>
      <c r="B6" s="137">
        <v>100000</v>
      </c>
      <c r="C6" s="137">
        <v>361</v>
      </c>
      <c r="D6" s="138">
        <v>82.174499999999995</v>
      </c>
      <c r="E6" s="137">
        <v>100000</v>
      </c>
      <c r="F6" s="137">
        <v>327</v>
      </c>
      <c r="G6" s="138">
        <v>85.215299999999999</v>
      </c>
      <c r="H6" s="137">
        <v>100000</v>
      </c>
      <c r="I6" s="137">
        <v>393</v>
      </c>
      <c r="J6" s="138">
        <v>79.276300000000006</v>
      </c>
    </row>
    <row r="7" spans="1:10" ht="12.75" customHeight="1" x14ac:dyDescent="0.2">
      <c r="A7" s="139">
        <v>1</v>
      </c>
      <c r="B7" s="137">
        <v>99639</v>
      </c>
      <c r="C7" s="137">
        <v>23</v>
      </c>
      <c r="D7" s="138">
        <v>81.470299999999995</v>
      </c>
      <c r="E7" s="137">
        <v>99673</v>
      </c>
      <c r="F7" s="137">
        <v>23</v>
      </c>
      <c r="G7" s="138">
        <v>84.493499999999997</v>
      </c>
      <c r="H7" s="137">
        <v>99607</v>
      </c>
      <c r="I7" s="137">
        <v>24</v>
      </c>
      <c r="J7" s="138">
        <v>78.5869</v>
      </c>
    </row>
    <row r="8" spans="1:10" ht="12.75" customHeight="1" x14ac:dyDescent="0.2">
      <c r="A8" s="139">
        <v>2</v>
      </c>
      <c r="B8" s="137">
        <v>99616</v>
      </c>
      <c r="C8" s="137">
        <v>17</v>
      </c>
      <c r="D8" s="138">
        <v>80.489099999999993</v>
      </c>
      <c r="E8" s="137">
        <v>99650</v>
      </c>
      <c r="F8" s="137">
        <v>16</v>
      </c>
      <c r="G8" s="138">
        <v>83.5124</v>
      </c>
      <c r="H8" s="137">
        <v>99583</v>
      </c>
      <c r="I8" s="137">
        <v>18</v>
      </c>
      <c r="J8" s="138">
        <v>77.605599999999995</v>
      </c>
    </row>
    <row r="9" spans="1:10" ht="12.75" customHeight="1" x14ac:dyDescent="0.2">
      <c r="A9" s="139">
        <v>3</v>
      </c>
      <c r="B9" s="137">
        <v>99599</v>
      </c>
      <c r="C9" s="137">
        <v>11</v>
      </c>
      <c r="D9" s="138">
        <v>79.502799999999993</v>
      </c>
      <c r="E9" s="137">
        <v>99634</v>
      </c>
      <c r="F9" s="137">
        <v>10</v>
      </c>
      <c r="G9" s="138">
        <v>82.525800000000004</v>
      </c>
      <c r="H9" s="137">
        <v>99565</v>
      </c>
      <c r="I9" s="137">
        <v>11</v>
      </c>
      <c r="J9" s="138">
        <v>76.619500000000002</v>
      </c>
    </row>
    <row r="10" spans="1:10" ht="12.75" customHeight="1" x14ac:dyDescent="0.2">
      <c r="A10" s="139">
        <v>4</v>
      </c>
      <c r="B10" s="137">
        <v>99588</v>
      </c>
      <c r="C10" s="137">
        <v>10</v>
      </c>
      <c r="D10" s="138">
        <v>78.511200000000002</v>
      </c>
      <c r="E10" s="137">
        <v>99624</v>
      </c>
      <c r="F10" s="137">
        <v>8</v>
      </c>
      <c r="G10" s="138">
        <v>81.534099999999995</v>
      </c>
      <c r="H10" s="137">
        <v>99554</v>
      </c>
      <c r="I10" s="137">
        <v>12</v>
      </c>
      <c r="J10" s="138">
        <v>75.628100000000003</v>
      </c>
    </row>
    <row r="11" spans="1:10" ht="12.75" customHeight="1" x14ac:dyDescent="0.2">
      <c r="A11" s="139">
        <v>5</v>
      </c>
      <c r="B11" s="137">
        <v>99579</v>
      </c>
      <c r="C11" s="137">
        <v>8</v>
      </c>
      <c r="D11" s="138">
        <v>77.518799999999999</v>
      </c>
      <c r="E11" s="137">
        <v>99617</v>
      </c>
      <c r="F11" s="137">
        <v>7</v>
      </c>
      <c r="G11" s="138">
        <v>80.540199999999999</v>
      </c>
      <c r="H11" s="137">
        <v>99543</v>
      </c>
      <c r="I11" s="137">
        <v>9</v>
      </c>
      <c r="J11" s="138">
        <v>74.636799999999994</v>
      </c>
    </row>
    <row r="12" spans="1:10" ht="12.75" customHeight="1" x14ac:dyDescent="0.2">
      <c r="A12" s="139">
        <v>6</v>
      </c>
      <c r="B12" s="137">
        <v>99571</v>
      </c>
      <c r="C12" s="137">
        <v>8</v>
      </c>
      <c r="D12" s="138">
        <v>76.525000000000006</v>
      </c>
      <c r="E12" s="137">
        <v>99609</v>
      </c>
      <c r="F12" s="137">
        <v>7</v>
      </c>
      <c r="G12" s="138">
        <v>79.546000000000006</v>
      </c>
      <c r="H12" s="137">
        <v>99534</v>
      </c>
      <c r="I12" s="137">
        <v>8</v>
      </c>
      <c r="J12" s="138">
        <v>73.6434</v>
      </c>
    </row>
    <row r="13" spans="1:10" ht="12.75" customHeight="1" x14ac:dyDescent="0.2">
      <c r="A13" s="139">
        <v>7</v>
      </c>
      <c r="B13" s="137">
        <v>99563</v>
      </c>
      <c r="C13" s="137">
        <v>7</v>
      </c>
      <c r="D13" s="138">
        <v>75.530900000000003</v>
      </c>
      <c r="E13" s="137">
        <v>99602</v>
      </c>
      <c r="F13" s="137">
        <v>6</v>
      </c>
      <c r="G13" s="138">
        <v>78.5518</v>
      </c>
      <c r="H13" s="137">
        <v>99526</v>
      </c>
      <c r="I13" s="137">
        <v>8</v>
      </c>
      <c r="J13" s="138">
        <v>72.649299999999997</v>
      </c>
    </row>
    <row r="14" spans="1:10" ht="12.75" customHeight="1" x14ac:dyDescent="0.2">
      <c r="A14" s="139">
        <v>8</v>
      </c>
      <c r="B14" s="137">
        <v>99556</v>
      </c>
      <c r="C14" s="137">
        <v>7</v>
      </c>
      <c r="D14" s="138">
        <v>74.535899999999998</v>
      </c>
      <c r="E14" s="137">
        <v>99596</v>
      </c>
      <c r="F14" s="137">
        <v>6</v>
      </c>
      <c r="G14" s="138">
        <v>77.556200000000004</v>
      </c>
      <c r="H14" s="137">
        <v>99518</v>
      </c>
      <c r="I14" s="137">
        <v>7</v>
      </c>
      <c r="J14" s="138">
        <v>71.655000000000001</v>
      </c>
    </row>
    <row r="15" spans="1:10" ht="12.75" customHeight="1" x14ac:dyDescent="0.2">
      <c r="A15" s="139">
        <v>9</v>
      </c>
      <c r="B15" s="137">
        <v>99550</v>
      </c>
      <c r="C15" s="137">
        <v>7</v>
      </c>
      <c r="D15" s="138">
        <v>73.540800000000004</v>
      </c>
      <c r="E15" s="137">
        <v>99591</v>
      </c>
      <c r="F15" s="137">
        <v>5</v>
      </c>
      <c r="G15" s="138">
        <v>76.560400000000001</v>
      </c>
      <c r="H15" s="137">
        <v>99510</v>
      </c>
      <c r="I15" s="137">
        <v>8</v>
      </c>
      <c r="J15" s="138">
        <v>70.660300000000007</v>
      </c>
    </row>
    <row r="16" spans="1:10" ht="12.75" customHeight="1" x14ac:dyDescent="0.2">
      <c r="A16" s="139">
        <v>10</v>
      </c>
      <c r="B16" s="137">
        <v>99543</v>
      </c>
      <c r="C16" s="137">
        <v>7</v>
      </c>
      <c r="D16" s="138">
        <v>72.545699999999997</v>
      </c>
      <c r="E16" s="137">
        <v>99586</v>
      </c>
      <c r="F16" s="137">
        <v>6</v>
      </c>
      <c r="G16" s="138">
        <v>75.564400000000006</v>
      </c>
      <c r="H16" s="137">
        <v>99502</v>
      </c>
      <c r="I16" s="137">
        <v>7</v>
      </c>
      <c r="J16" s="138">
        <v>69.665999999999997</v>
      </c>
    </row>
    <row r="17" spans="1:10" ht="12.75" customHeight="1" x14ac:dyDescent="0.2">
      <c r="A17" s="139">
        <v>11</v>
      </c>
      <c r="B17" s="137">
        <v>99537</v>
      </c>
      <c r="C17" s="137">
        <v>7</v>
      </c>
      <c r="D17" s="138">
        <v>71.550399999999996</v>
      </c>
      <c r="E17" s="137">
        <v>99580</v>
      </c>
      <c r="F17" s="137">
        <v>6</v>
      </c>
      <c r="G17" s="138">
        <v>74.568899999999999</v>
      </c>
      <c r="H17" s="137">
        <v>99495</v>
      </c>
      <c r="I17" s="137">
        <v>8</v>
      </c>
      <c r="J17" s="138">
        <v>68.670900000000003</v>
      </c>
    </row>
    <row r="18" spans="1:10" ht="12.75" customHeight="1" x14ac:dyDescent="0.2">
      <c r="A18" s="139">
        <v>12</v>
      </c>
      <c r="B18" s="137">
        <v>99530</v>
      </c>
      <c r="C18" s="137">
        <v>8</v>
      </c>
      <c r="D18" s="138">
        <v>70.555300000000003</v>
      </c>
      <c r="E18" s="137">
        <v>99574</v>
      </c>
      <c r="F18" s="137">
        <v>7</v>
      </c>
      <c r="G18" s="138">
        <v>73.5732</v>
      </c>
      <c r="H18" s="137">
        <v>99487</v>
      </c>
      <c r="I18" s="137">
        <v>10</v>
      </c>
      <c r="J18" s="138">
        <v>67.676400000000001</v>
      </c>
    </row>
    <row r="19" spans="1:10" ht="12.75" customHeight="1" x14ac:dyDescent="0.2">
      <c r="A19" s="139">
        <v>13</v>
      </c>
      <c r="B19" s="137">
        <v>99521</v>
      </c>
      <c r="C19" s="137">
        <v>11</v>
      </c>
      <c r="D19" s="138">
        <v>69.561199999999999</v>
      </c>
      <c r="E19" s="137">
        <v>99567</v>
      </c>
      <c r="F19" s="137">
        <v>10</v>
      </c>
      <c r="G19" s="138">
        <v>72.578400000000002</v>
      </c>
      <c r="H19" s="137">
        <v>99478</v>
      </c>
      <c r="I19" s="137">
        <v>12</v>
      </c>
      <c r="J19" s="138">
        <v>66.682900000000004</v>
      </c>
    </row>
    <row r="20" spans="1:10" ht="12.75" customHeight="1" x14ac:dyDescent="0.2">
      <c r="A20" s="139">
        <v>14</v>
      </c>
      <c r="B20" s="137">
        <v>99511</v>
      </c>
      <c r="C20" s="137">
        <v>11</v>
      </c>
      <c r="D20" s="138">
        <v>68.568600000000004</v>
      </c>
      <c r="E20" s="137">
        <v>99557</v>
      </c>
      <c r="F20" s="137">
        <v>9</v>
      </c>
      <c r="G20" s="138">
        <v>71.585400000000007</v>
      </c>
      <c r="H20" s="137">
        <v>99466</v>
      </c>
      <c r="I20" s="137">
        <v>13</v>
      </c>
      <c r="J20" s="138">
        <v>65.690600000000003</v>
      </c>
    </row>
    <row r="21" spans="1:10" ht="12.75" customHeight="1" x14ac:dyDescent="0.2">
      <c r="A21" s="139">
        <v>15</v>
      </c>
      <c r="B21" s="137">
        <v>99499</v>
      </c>
      <c r="C21" s="137">
        <v>13</v>
      </c>
      <c r="D21" s="138">
        <v>67.576300000000003</v>
      </c>
      <c r="E21" s="137">
        <v>99548</v>
      </c>
      <c r="F21" s="137">
        <v>10</v>
      </c>
      <c r="G21" s="138">
        <v>70.591899999999995</v>
      </c>
      <c r="H21" s="137">
        <v>99453</v>
      </c>
      <c r="I21" s="137">
        <v>16</v>
      </c>
      <c r="J21" s="138">
        <v>64.699299999999994</v>
      </c>
    </row>
    <row r="22" spans="1:10" ht="12.75" customHeight="1" x14ac:dyDescent="0.2">
      <c r="A22" s="139">
        <v>16</v>
      </c>
      <c r="B22" s="137">
        <v>99486</v>
      </c>
      <c r="C22" s="137">
        <v>17</v>
      </c>
      <c r="D22" s="138">
        <v>66.585300000000004</v>
      </c>
      <c r="E22" s="137">
        <v>99538</v>
      </c>
      <c r="F22" s="137">
        <v>12</v>
      </c>
      <c r="G22" s="138">
        <v>69.599000000000004</v>
      </c>
      <c r="H22" s="137">
        <v>99436</v>
      </c>
      <c r="I22" s="137">
        <v>23</v>
      </c>
      <c r="J22" s="138">
        <v>63.709899999999998</v>
      </c>
    </row>
    <row r="23" spans="1:10" ht="12.75" customHeight="1" x14ac:dyDescent="0.2">
      <c r="A23" s="139">
        <v>17</v>
      </c>
      <c r="B23" s="137">
        <v>99469</v>
      </c>
      <c r="C23" s="137">
        <v>20</v>
      </c>
      <c r="D23" s="138">
        <v>65.596699999999998</v>
      </c>
      <c r="E23" s="137">
        <v>99526</v>
      </c>
      <c r="F23" s="137">
        <v>12</v>
      </c>
      <c r="G23" s="138">
        <v>68.607100000000003</v>
      </c>
      <c r="H23" s="137">
        <v>99414</v>
      </c>
      <c r="I23" s="137">
        <v>27</v>
      </c>
      <c r="J23" s="138">
        <v>62.7241</v>
      </c>
    </row>
    <row r="24" spans="1:10" ht="12.75" customHeight="1" x14ac:dyDescent="0.2">
      <c r="A24" s="139">
        <v>18</v>
      </c>
      <c r="B24" s="137">
        <v>99449</v>
      </c>
      <c r="C24" s="137">
        <v>30</v>
      </c>
      <c r="D24" s="138">
        <v>64.609499999999997</v>
      </c>
      <c r="E24" s="137">
        <v>99514</v>
      </c>
      <c r="F24" s="137">
        <v>20</v>
      </c>
      <c r="G24" s="138">
        <v>67.615399999999994</v>
      </c>
      <c r="H24" s="137">
        <v>99387</v>
      </c>
      <c r="I24" s="137">
        <v>39</v>
      </c>
      <c r="J24" s="138">
        <v>61.7408</v>
      </c>
    </row>
    <row r="25" spans="1:10" ht="12.75" customHeight="1" x14ac:dyDescent="0.2">
      <c r="A25" s="139">
        <v>19</v>
      </c>
      <c r="B25" s="137">
        <v>99420</v>
      </c>
      <c r="C25" s="137">
        <v>34</v>
      </c>
      <c r="D25" s="138">
        <v>63.628599999999999</v>
      </c>
      <c r="E25" s="137">
        <v>99494</v>
      </c>
      <c r="F25" s="137">
        <v>19</v>
      </c>
      <c r="G25" s="138">
        <v>66.628900000000002</v>
      </c>
      <c r="H25" s="137">
        <v>99349</v>
      </c>
      <c r="I25" s="137">
        <v>49</v>
      </c>
      <c r="J25" s="138">
        <v>60.764699999999998</v>
      </c>
    </row>
    <row r="26" spans="1:10" ht="12.75" customHeight="1" x14ac:dyDescent="0.2">
      <c r="A26" s="139">
        <v>20</v>
      </c>
      <c r="B26" s="137">
        <v>99385</v>
      </c>
      <c r="C26" s="137">
        <v>36</v>
      </c>
      <c r="D26" s="138">
        <v>62.650399999999998</v>
      </c>
      <c r="E26" s="137">
        <v>99475</v>
      </c>
      <c r="F26" s="137">
        <v>21</v>
      </c>
      <c r="G26" s="138">
        <v>65.641400000000004</v>
      </c>
      <c r="H26" s="137">
        <v>99300</v>
      </c>
      <c r="I26" s="137">
        <v>51</v>
      </c>
      <c r="J26" s="138">
        <v>59.794400000000003</v>
      </c>
    </row>
    <row r="27" spans="1:10" ht="12.75" customHeight="1" x14ac:dyDescent="0.2">
      <c r="A27" s="139">
        <v>21</v>
      </c>
      <c r="B27" s="137">
        <v>99349</v>
      </c>
      <c r="C27" s="137">
        <v>40</v>
      </c>
      <c r="D27" s="138">
        <v>61.672800000000002</v>
      </c>
      <c r="E27" s="137">
        <v>99455</v>
      </c>
      <c r="F27" s="137">
        <v>21</v>
      </c>
      <c r="G27" s="138">
        <v>64.654799999999994</v>
      </c>
      <c r="H27" s="137">
        <v>99249</v>
      </c>
      <c r="I27" s="137">
        <v>58</v>
      </c>
      <c r="J27" s="138">
        <v>58.824800000000003</v>
      </c>
    </row>
    <row r="28" spans="1:10" ht="12.75" customHeight="1" x14ac:dyDescent="0.2">
      <c r="A28" s="139">
        <v>22</v>
      </c>
      <c r="B28" s="137">
        <v>99310</v>
      </c>
      <c r="C28" s="137">
        <v>40</v>
      </c>
      <c r="D28" s="138">
        <v>60.697400000000002</v>
      </c>
      <c r="E28" s="137">
        <v>99434</v>
      </c>
      <c r="F28" s="137">
        <v>22</v>
      </c>
      <c r="G28" s="138">
        <v>63.668199999999999</v>
      </c>
      <c r="H28" s="137">
        <v>99191</v>
      </c>
      <c r="I28" s="137">
        <v>58</v>
      </c>
      <c r="J28" s="138">
        <v>57.858800000000002</v>
      </c>
    </row>
    <row r="29" spans="1:10" ht="12.75" customHeight="1" x14ac:dyDescent="0.2">
      <c r="A29" s="139">
        <v>23</v>
      </c>
      <c r="B29" s="137">
        <v>99270</v>
      </c>
      <c r="C29" s="137">
        <v>40</v>
      </c>
      <c r="D29" s="138">
        <v>59.721699999999998</v>
      </c>
      <c r="E29" s="137">
        <v>99412</v>
      </c>
      <c r="F29" s="137">
        <v>22</v>
      </c>
      <c r="G29" s="138">
        <v>62.682099999999998</v>
      </c>
      <c r="H29" s="137">
        <v>99133</v>
      </c>
      <c r="I29" s="137">
        <v>57</v>
      </c>
      <c r="J29" s="138">
        <v>56.892099999999999</v>
      </c>
    </row>
    <row r="30" spans="1:10" ht="12.75" customHeight="1" x14ac:dyDescent="0.2">
      <c r="A30" s="139">
        <v>24</v>
      </c>
      <c r="B30" s="137">
        <v>99230</v>
      </c>
      <c r="C30" s="137">
        <v>41</v>
      </c>
      <c r="D30" s="138">
        <v>58.7453</v>
      </c>
      <c r="E30" s="137">
        <v>99391</v>
      </c>
      <c r="F30" s="137">
        <v>22</v>
      </c>
      <c r="G30" s="138">
        <v>61.695599999999999</v>
      </c>
      <c r="H30" s="137">
        <v>99077</v>
      </c>
      <c r="I30" s="137">
        <v>59</v>
      </c>
      <c r="J30" s="138">
        <v>55.924300000000002</v>
      </c>
    </row>
    <row r="31" spans="1:10" ht="12.75" customHeight="1" x14ac:dyDescent="0.2">
      <c r="A31" s="139">
        <v>25</v>
      </c>
      <c r="B31" s="137">
        <v>99189</v>
      </c>
      <c r="C31" s="137">
        <v>42</v>
      </c>
      <c r="D31" s="138">
        <v>57.769199999999998</v>
      </c>
      <c r="E31" s="137">
        <v>99369</v>
      </c>
      <c r="F31" s="137">
        <v>24</v>
      </c>
      <c r="G31" s="138">
        <v>60.7089</v>
      </c>
      <c r="H31" s="137">
        <v>99018</v>
      </c>
      <c r="I31" s="137">
        <v>60</v>
      </c>
      <c r="J31" s="138">
        <v>54.957299999999996</v>
      </c>
    </row>
    <row r="32" spans="1:10" ht="12.75" customHeight="1" x14ac:dyDescent="0.2">
      <c r="A32" s="139">
        <v>26</v>
      </c>
      <c r="B32" s="137">
        <v>99148</v>
      </c>
      <c r="C32" s="137">
        <v>44</v>
      </c>
      <c r="D32" s="138">
        <v>56.793199999999999</v>
      </c>
      <c r="E32" s="137">
        <v>99346</v>
      </c>
      <c r="F32" s="137">
        <v>20</v>
      </c>
      <c r="G32" s="138">
        <v>59.723199999999999</v>
      </c>
      <c r="H32" s="137">
        <v>98959</v>
      </c>
      <c r="I32" s="137">
        <v>66</v>
      </c>
      <c r="J32" s="138">
        <v>53.989699999999999</v>
      </c>
    </row>
    <row r="33" spans="1:10" ht="12.75" customHeight="1" x14ac:dyDescent="0.2">
      <c r="A33" s="139">
        <v>27</v>
      </c>
      <c r="B33" s="137">
        <v>99104</v>
      </c>
      <c r="C33" s="137">
        <v>45</v>
      </c>
      <c r="D33" s="138">
        <v>55.817900000000002</v>
      </c>
      <c r="E33" s="137">
        <v>99326</v>
      </c>
      <c r="F33" s="137">
        <v>24</v>
      </c>
      <c r="G33" s="138">
        <v>58.735100000000003</v>
      </c>
      <c r="H33" s="137">
        <v>98893</v>
      </c>
      <c r="I33" s="137">
        <v>65</v>
      </c>
      <c r="J33" s="138">
        <v>53.025300000000001</v>
      </c>
    </row>
    <row r="34" spans="1:10" ht="12.75" customHeight="1" x14ac:dyDescent="0.2">
      <c r="A34" s="139">
        <v>28</v>
      </c>
      <c r="B34" s="137">
        <v>99060</v>
      </c>
      <c r="C34" s="137">
        <v>49</v>
      </c>
      <c r="D34" s="138">
        <v>54.842799999999997</v>
      </c>
      <c r="E34" s="137">
        <v>99302</v>
      </c>
      <c r="F34" s="137">
        <v>27</v>
      </c>
      <c r="G34" s="138">
        <v>57.749099999999999</v>
      </c>
      <c r="H34" s="137">
        <v>98829</v>
      </c>
      <c r="I34" s="137">
        <v>70</v>
      </c>
      <c r="J34" s="138">
        <v>52.059399999999997</v>
      </c>
    </row>
    <row r="35" spans="1:10" ht="12.75" customHeight="1" x14ac:dyDescent="0.2">
      <c r="A35" s="139">
        <v>29</v>
      </c>
      <c r="B35" s="137">
        <v>99011</v>
      </c>
      <c r="C35" s="137">
        <v>51</v>
      </c>
      <c r="D35" s="138">
        <v>53.869500000000002</v>
      </c>
      <c r="E35" s="137">
        <v>99275</v>
      </c>
      <c r="F35" s="137">
        <v>30</v>
      </c>
      <c r="G35" s="138">
        <v>56.764800000000001</v>
      </c>
      <c r="H35" s="137">
        <v>98760</v>
      </c>
      <c r="I35" s="137">
        <v>72</v>
      </c>
      <c r="J35" s="138">
        <v>51.095500000000001</v>
      </c>
    </row>
    <row r="36" spans="1:10" ht="12.75" customHeight="1" x14ac:dyDescent="0.2">
      <c r="A36" s="139">
        <v>30</v>
      </c>
      <c r="B36" s="137">
        <v>98960</v>
      </c>
      <c r="C36" s="137">
        <v>53</v>
      </c>
      <c r="D36" s="138">
        <v>52.896999999999998</v>
      </c>
      <c r="E36" s="137">
        <v>99245</v>
      </c>
      <c r="F36" s="137">
        <v>31</v>
      </c>
      <c r="G36" s="138">
        <v>55.781500000000001</v>
      </c>
      <c r="H36" s="137">
        <v>98688</v>
      </c>
      <c r="I36" s="137">
        <v>75</v>
      </c>
      <c r="J36" s="138">
        <v>50.132199999999997</v>
      </c>
    </row>
    <row r="37" spans="1:10" ht="12.75" customHeight="1" x14ac:dyDescent="0.2">
      <c r="A37" s="139">
        <v>31</v>
      </c>
      <c r="B37" s="137">
        <v>98907</v>
      </c>
      <c r="C37" s="137">
        <v>57</v>
      </c>
      <c r="D37" s="138">
        <v>51.924900000000001</v>
      </c>
      <c r="E37" s="137">
        <v>99215</v>
      </c>
      <c r="F37" s="137">
        <v>32</v>
      </c>
      <c r="G37" s="138">
        <v>54.798400000000001</v>
      </c>
      <c r="H37" s="137">
        <v>98614</v>
      </c>
      <c r="I37" s="137">
        <v>80</v>
      </c>
      <c r="J37" s="138">
        <v>49.169499999999999</v>
      </c>
    </row>
    <row r="38" spans="1:10" ht="12.75" customHeight="1" x14ac:dyDescent="0.2">
      <c r="A38" s="139">
        <v>32</v>
      </c>
      <c r="B38" s="137">
        <v>98851</v>
      </c>
      <c r="C38" s="137">
        <v>58</v>
      </c>
      <c r="D38" s="138">
        <v>50.954099999999997</v>
      </c>
      <c r="E38" s="137">
        <v>99183</v>
      </c>
      <c r="F38" s="137">
        <v>34</v>
      </c>
      <c r="G38" s="138">
        <v>53.8157</v>
      </c>
      <c r="H38" s="137">
        <v>98535</v>
      </c>
      <c r="I38" s="137">
        <v>82</v>
      </c>
      <c r="J38" s="138">
        <v>48.208599999999997</v>
      </c>
    </row>
    <row r="39" spans="1:10" ht="12.75" customHeight="1" x14ac:dyDescent="0.2">
      <c r="A39" s="139">
        <v>33</v>
      </c>
      <c r="B39" s="137">
        <v>98794</v>
      </c>
      <c r="C39" s="137">
        <v>65</v>
      </c>
      <c r="D39" s="138">
        <v>49.983499999999999</v>
      </c>
      <c r="E39" s="137">
        <v>99149</v>
      </c>
      <c r="F39" s="137">
        <v>39</v>
      </c>
      <c r="G39" s="138">
        <v>52.8339</v>
      </c>
      <c r="H39" s="137">
        <v>98455</v>
      </c>
      <c r="I39" s="137">
        <v>90</v>
      </c>
      <c r="J39" s="138">
        <v>47.247599999999998</v>
      </c>
    </row>
    <row r="40" spans="1:10" ht="12.75" customHeight="1" x14ac:dyDescent="0.2">
      <c r="A40" s="139">
        <v>34</v>
      </c>
      <c r="B40" s="137">
        <v>98729</v>
      </c>
      <c r="C40" s="137">
        <v>70</v>
      </c>
      <c r="D40" s="138">
        <v>49.015700000000002</v>
      </c>
      <c r="E40" s="137">
        <v>99111</v>
      </c>
      <c r="F40" s="137">
        <v>42</v>
      </c>
      <c r="G40" s="138">
        <v>51.854100000000003</v>
      </c>
      <c r="H40" s="137">
        <v>98366</v>
      </c>
      <c r="I40" s="137">
        <v>97</v>
      </c>
      <c r="J40" s="138">
        <v>46.289900000000003</v>
      </c>
    </row>
    <row r="41" spans="1:10" ht="12.75" customHeight="1" x14ac:dyDescent="0.2">
      <c r="A41" s="139">
        <v>35</v>
      </c>
      <c r="B41" s="137">
        <v>98661</v>
      </c>
      <c r="C41" s="137">
        <v>76</v>
      </c>
      <c r="D41" s="138">
        <v>48.049599999999998</v>
      </c>
      <c r="E41" s="137">
        <v>99070</v>
      </c>
      <c r="F41" s="137">
        <v>45</v>
      </c>
      <c r="G41" s="138">
        <v>50.875599999999999</v>
      </c>
      <c r="H41" s="137">
        <v>98271</v>
      </c>
      <c r="I41" s="137">
        <v>105</v>
      </c>
      <c r="J41" s="138">
        <v>45.334099999999999</v>
      </c>
    </row>
    <row r="42" spans="1:10" ht="12.75" customHeight="1" x14ac:dyDescent="0.2">
      <c r="A42" s="139">
        <v>36</v>
      </c>
      <c r="B42" s="137">
        <v>98586</v>
      </c>
      <c r="C42" s="137">
        <v>79</v>
      </c>
      <c r="D42" s="138">
        <v>47.085599999999999</v>
      </c>
      <c r="E42" s="137">
        <v>99025</v>
      </c>
      <c r="F42" s="137">
        <v>45</v>
      </c>
      <c r="G42" s="138">
        <v>49.898400000000002</v>
      </c>
      <c r="H42" s="137">
        <v>98168</v>
      </c>
      <c r="I42" s="137">
        <v>111</v>
      </c>
      <c r="J42" s="138">
        <v>44.3812</v>
      </c>
    </row>
    <row r="43" spans="1:10" ht="12.75" customHeight="1" x14ac:dyDescent="0.2">
      <c r="A43" s="139">
        <v>37</v>
      </c>
      <c r="B43" s="137">
        <v>98508</v>
      </c>
      <c r="C43" s="137">
        <v>86</v>
      </c>
      <c r="D43" s="138">
        <v>46.122300000000003</v>
      </c>
      <c r="E43" s="137">
        <v>98980</v>
      </c>
      <c r="F43" s="137">
        <v>52</v>
      </c>
      <c r="G43" s="138">
        <v>48.9208</v>
      </c>
      <c r="H43" s="137">
        <v>98059</v>
      </c>
      <c r="I43" s="137">
        <v>118</v>
      </c>
      <c r="J43" s="138">
        <v>43.429900000000004</v>
      </c>
    </row>
    <row r="44" spans="1:10" ht="12.75" customHeight="1" x14ac:dyDescent="0.2">
      <c r="A44" s="139">
        <v>38</v>
      </c>
      <c r="B44" s="137">
        <v>98424</v>
      </c>
      <c r="C44" s="137">
        <v>93</v>
      </c>
      <c r="D44" s="138">
        <v>45.1614</v>
      </c>
      <c r="E44" s="137">
        <v>98928</v>
      </c>
      <c r="F44" s="137">
        <v>57</v>
      </c>
      <c r="G44" s="138">
        <v>47.945999999999998</v>
      </c>
      <c r="H44" s="137">
        <v>97943</v>
      </c>
      <c r="I44" s="137">
        <v>128</v>
      </c>
      <c r="J44" s="138">
        <v>42.480600000000003</v>
      </c>
    </row>
    <row r="45" spans="1:10" ht="12.75" customHeight="1" x14ac:dyDescent="0.2">
      <c r="A45" s="139">
        <v>39</v>
      </c>
      <c r="B45" s="137">
        <v>98332</v>
      </c>
      <c r="C45" s="137">
        <v>104</v>
      </c>
      <c r="D45" s="138">
        <v>44.203000000000003</v>
      </c>
      <c r="E45" s="137">
        <v>98872</v>
      </c>
      <c r="F45" s="137">
        <v>65</v>
      </c>
      <c r="G45" s="138">
        <v>46.972900000000003</v>
      </c>
      <c r="H45" s="137">
        <v>97817</v>
      </c>
      <c r="I45" s="137">
        <v>142</v>
      </c>
      <c r="J45" s="138">
        <v>41.534500000000001</v>
      </c>
    </row>
    <row r="46" spans="1:10" ht="12.75" customHeight="1" x14ac:dyDescent="0.2">
      <c r="A46" s="139">
        <v>40</v>
      </c>
      <c r="B46" s="137">
        <v>98230</v>
      </c>
      <c r="C46" s="137">
        <v>109</v>
      </c>
      <c r="D46" s="138">
        <v>43.248600000000003</v>
      </c>
      <c r="E46" s="137">
        <v>98808</v>
      </c>
      <c r="F46" s="137">
        <v>68</v>
      </c>
      <c r="G46" s="138">
        <v>46.003100000000003</v>
      </c>
      <c r="H46" s="137">
        <v>97679</v>
      </c>
      <c r="I46" s="137">
        <v>147</v>
      </c>
      <c r="J46" s="138">
        <v>40.5929</v>
      </c>
    </row>
    <row r="47" spans="1:10" ht="12.75" customHeight="1" x14ac:dyDescent="0.2">
      <c r="A47" s="139">
        <v>41</v>
      </c>
      <c r="B47" s="137">
        <v>98123</v>
      </c>
      <c r="C47" s="137">
        <v>120</v>
      </c>
      <c r="D47" s="138">
        <v>42.295099999999998</v>
      </c>
      <c r="E47" s="137">
        <v>98741</v>
      </c>
      <c r="F47" s="137">
        <v>79</v>
      </c>
      <c r="G47" s="138">
        <v>45.034100000000002</v>
      </c>
      <c r="H47" s="137">
        <v>97535</v>
      </c>
      <c r="I47" s="137">
        <v>159</v>
      </c>
      <c r="J47" s="138">
        <v>39.652099999999997</v>
      </c>
    </row>
    <row r="48" spans="1:10" ht="12.75" customHeight="1" x14ac:dyDescent="0.2">
      <c r="A48" s="139">
        <v>42</v>
      </c>
      <c r="B48" s="137">
        <v>98006</v>
      </c>
      <c r="C48" s="137">
        <v>131</v>
      </c>
      <c r="D48" s="138">
        <v>41.345100000000002</v>
      </c>
      <c r="E48" s="137">
        <v>98663</v>
      </c>
      <c r="F48" s="137">
        <v>85</v>
      </c>
      <c r="G48" s="138">
        <v>44.069400000000002</v>
      </c>
      <c r="H48" s="137">
        <v>97380</v>
      </c>
      <c r="I48" s="137">
        <v>177</v>
      </c>
      <c r="J48" s="138">
        <v>38.714399999999998</v>
      </c>
    </row>
    <row r="49" spans="1:10" ht="12.75" customHeight="1" x14ac:dyDescent="0.2">
      <c r="A49" s="139">
        <v>43</v>
      </c>
      <c r="B49" s="137">
        <v>97877</v>
      </c>
      <c r="C49" s="137">
        <v>144</v>
      </c>
      <c r="D49" s="138">
        <v>40.398800000000001</v>
      </c>
      <c r="E49" s="137">
        <v>98579</v>
      </c>
      <c r="F49" s="137">
        <v>94</v>
      </c>
      <c r="G49" s="138">
        <v>43.106200000000001</v>
      </c>
      <c r="H49" s="137">
        <v>97208</v>
      </c>
      <c r="I49" s="137">
        <v>192</v>
      </c>
      <c r="J49" s="138">
        <v>37.781999999999996</v>
      </c>
    </row>
    <row r="50" spans="1:10" ht="12.75" customHeight="1" x14ac:dyDescent="0.2">
      <c r="A50" s="139">
        <v>44</v>
      </c>
      <c r="B50" s="137">
        <v>97736</v>
      </c>
      <c r="C50" s="137">
        <v>152</v>
      </c>
      <c r="D50" s="138">
        <v>39.456299999999999</v>
      </c>
      <c r="E50" s="137">
        <v>98487</v>
      </c>
      <c r="F50" s="137">
        <v>101</v>
      </c>
      <c r="G50" s="138">
        <v>42.146299999999997</v>
      </c>
      <c r="H50" s="137">
        <v>97021</v>
      </c>
      <c r="I50" s="137">
        <v>202</v>
      </c>
      <c r="J50" s="138">
        <v>36.8536</v>
      </c>
    </row>
    <row r="51" spans="1:10" ht="12.75" customHeight="1" x14ac:dyDescent="0.2">
      <c r="A51" s="139">
        <v>45</v>
      </c>
      <c r="B51" s="137">
        <v>97588</v>
      </c>
      <c r="C51" s="137">
        <v>173</v>
      </c>
      <c r="D51" s="138">
        <v>38.515700000000002</v>
      </c>
      <c r="E51" s="137">
        <v>98387</v>
      </c>
      <c r="F51" s="137">
        <v>114</v>
      </c>
      <c r="G51" s="138">
        <v>41.188400000000001</v>
      </c>
      <c r="H51" s="137">
        <v>96825</v>
      </c>
      <c r="I51" s="137">
        <v>230</v>
      </c>
      <c r="J51" s="138">
        <v>35.927100000000003</v>
      </c>
    </row>
    <row r="52" spans="1:10" ht="12.75" customHeight="1" x14ac:dyDescent="0.2">
      <c r="A52" s="139">
        <v>46</v>
      </c>
      <c r="B52" s="137">
        <v>97419</v>
      </c>
      <c r="C52" s="137">
        <v>184</v>
      </c>
      <c r="D52" s="138">
        <v>37.581499999999998</v>
      </c>
      <c r="E52" s="137">
        <v>98275</v>
      </c>
      <c r="F52" s="137">
        <v>122</v>
      </c>
      <c r="G52" s="138">
        <v>40.2348</v>
      </c>
      <c r="H52" s="137">
        <v>96603</v>
      </c>
      <c r="I52" s="137">
        <v>243</v>
      </c>
      <c r="J52" s="138">
        <v>35.008699999999997</v>
      </c>
    </row>
    <row r="53" spans="1:10" ht="12.75" customHeight="1" x14ac:dyDescent="0.2">
      <c r="A53" s="139">
        <v>47</v>
      </c>
      <c r="B53" s="137">
        <v>97240</v>
      </c>
      <c r="C53" s="137">
        <v>205</v>
      </c>
      <c r="D53" s="138">
        <v>36.649700000000003</v>
      </c>
      <c r="E53" s="137">
        <v>98155</v>
      </c>
      <c r="F53" s="137">
        <v>137</v>
      </c>
      <c r="G53" s="138">
        <v>39.283299999999997</v>
      </c>
      <c r="H53" s="137">
        <v>96368</v>
      </c>
      <c r="I53" s="137">
        <v>272</v>
      </c>
      <c r="J53" s="138">
        <v>34.0929</v>
      </c>
    </row>
    <row r="54" spans="1:10" ht="12.75" customHeight="1" x14ac:dyDescent="0.2">
      <c r="A54" s="139">
        <v>48</v>
      </c>
      <c r="B54" s="137">
        <v>97040</v>
      </c>
      <c r="C54" s="137">
        <v>228</v>
      </c>
      <c r="D54" s="138">
        <v>35.723999999999997</v>
      </c>
      <c r="E54" s="137">
        <v>98021</v>
      </c>
      <c r="F54" s="137">
        <v>151</v>
      </c>
      <c r="G54" s="138">
        <v>38.336399999999998</v>
      </c>
      <c r="H54" s="137">
        <v>96106</v>
      </c>
      <c r="I54" s="137">
        <v>302</v>
      </c>
      <c r="J54" s="138">
        <v>33.1845</v>
      </c>
    </row>
    <row r="55" spans="1:10" ht="12.75" customHeight="1" x14ac:dyDescent="0.2">
      <c r="A55" s="139">
        <v>49</v>
      </c>
      <c r="B55" s="137">
        <v>96819</v>
      </c>
      <c r="C55" s="137">
        <v>251</v>
      </c>
      <c r="D55" s="138">
        <v>34.804499999999997</v>
      </c>
      <c r="E55" s="137">
        <v>97873</v>
      </c>
      <c r="F55" s="137">
        <v>174</v>
      </c>
      <c r="G55" s="138">
        <v>37.393799999999999</v>
      </c>
      <c r="H55" s="137">
        <v>95815</v>
      </c>
      <c r="I55" s="137">
        <v>326</v>
      </c>
      <c r="J55" s="138">
        <v>32.283700000000003</v>
      </c>
    </row>
    <row r="56" spans="1:10" ht="12.75" customHeight="1" x14ac:dyDescent="0.2">
      <c r="A56" s="139">
        <v>50</v>
      </c>
      <c r="B56" s="137">
        <v>96576</v>
      </c>
      <c r="C56" s="137">
        <v>278</v>
      </c>
      <c r="D56" s="138">
        <v>33.890799999999999</v>
      </c>
      <c r="E56" s="137">
        <v>97703</v>
      </c>
      <c r="F56" s="137">
        <v>190</v>
      </c>
      <c r="G56" s="138">
        <v>36.457999999999998</v>
      </c>
      <c r="H56" s="137">
        <v>95503</v>
      </c>
      <c r="I56" s="137">
        <v>365</v>
      </c>
      <c r="J56" s="138">
        <v>31.387599999999999</v>
      </c>
    </row>
    <row r="57" spans="1:10" ht="12.75" customHeight="1" x14ac:dyDescent="0.2">
      <c r="A57" s="139">
        <v>51</v>
      </c>
      <c r="B57" s="137">
        <v>96307</v>
      </c>
      <c r="C57" s="137">
        <v>310</v>
      </c>
      <c r="D57" s="138">
        <v>32.984099999999998</v>
      </c>
      <c r="E57" s="137">
        <v>97517</v>
      </c>
      <c r="F57" s="137">
        <v>214</v>
      </c>
      <c r="G57" s="138">
        <v>35.526499999999999</v>
      </c>
      <c r="H57" s="137">
        <v>95155</v>
      </c>
      <c r="I57" s="137">
        <v>403</v>
      </c>
      <c r="J57" s="138">
        <v>30.500599999999999</v>
      </c>
    </row>
    <row r="58" spans="1:10" ht="12.75" customHeight="1" x14ac:dyDescent="0.2">
      <c r="A58" s="139">
        <v>52</v>
      </c>
      <c r="B58" s="137">
        <v>96009</v>
      </c>
      <c r="C58" s="137">
        <v>338</v>
      </c>
      <c r="D58" s="138">
        <v>32.085000000000001</v>
      </c>
      <c r="E58" s="137">
        <v>97308</v>
      </c>
      <c r="F58" s="137">
        <v>230</v>
      </c>
      <c r="G58" s="138">
        <v>34.601500000000001</v>
      </c>
      <c r="H58" s="137">
        <v>94771</v>
      </c>
      <c r="I58" s="137">
        <v>444</v>
      </c>
      <c r="J58" s="138">
        <v>29.6221</v>
      </c>
    </row>
    <row r="59" spans="1:10" ht="12.75" customHeight="1" x14ac:dyDescent="0.2">
      <c r="A59" s="139">
        <v>53</v>
      </c>
      <c r="B59" s="137">
        <v>95685</v>
      </c>
      <c r="C59" s="137">
        <v>371</v>
      </c>
      <c r="D59" s="138">
        <v>31.192</v>
      </c>
      <c r="E59" s="137">
        <v>97085</v>
      </c>
      <c r="F59" s="137">
        <v>252</v>
      </c>
      <c r="G59" s="138">
        <v>33.680100000000003</v>
      </c>
      <c r="H59" s="137">
        <v>94350</v>
      </c>
      <c r="I59" s="137">
        <v>488</v>
      </c>
      <c r="J59" s="138">
        <v>28.751799999999999</v>
      </c>
    </row>
    <row r="60" spans="1:10" ht="12.75" customHeight="1" x14ac:dyDescent="0.2">
      <c r="A60" s="139">
        <v>54</v>
      </c>
      <c r="B60" s="137">
        <v>95330</v>
      </c>
      <c r="C60" s="137">
        <v>399</v>
      </c>
      <c r="D60" s="138">
        <v>30.3064</v>
      </c>
      <c r="E60" s="137">
        <v>96840</v>
      </c>
      <c r="F60" s="137">
        <v>271</v>
      </c>
      <c r="G60" s="138">
        <v>32.764000000000003</v>
      </c>
      <c r="H60" s="137">
        <v>93890</v>
      </c>
      <c r="I60" s="137">
        <v>525</v>
      </c>
      <c r="J60" s="138">
        <v>27.8903</v>
      </c>
    </row>
    <row r="61" spans="1:10" ht="12.75" customHeight="1" x14ac:dyDescent="0.2">
      <c r="A61" s="139">
        <v>55</v>
      </c>
      <c r="B61" s="137">
        <v>94949</v>
      </c>
      <c r="C61" s="137">
        <v>433</v>
      </c>
      <c r="D61" s="138">
        <v>29.425799999999999</v>
      </c>
      <c r="E61" s="137">
        <v>96578</v>
      </c>
      <c r="F61" s="137">
        <v>293</v>
      </c>
      <c r="G61" s="138">
        <v>31.851700000000001</v>
      </c>
      <c r="H61" s="137">
        <v>93397</v>
      </c>
      <c r="I61" s="137">
        <v>571</v>
      </c>
      <c r="J61" s="138">
        <v>27.035</v>
      </c>
    </row>
    <row r="62" spans="1:10" ht="12.75" customHeight="1" x14ac:dyDescent="0.2">
      <c r="A62" s="139">
        <v>56</v>
      </c>
      <c r="B62" s="137">
        <v>94538</v>
      </c>
      <c r="C62" s="137">
        <v>476</v>
      </c>
      <c r="D62" s="138">
        <v>28.551500000000001</v>
      </c>
      <c r="E62" s="137">
        <v>96295</v>
      </c>
      <c r="F62" s="137">
        <v>312</v>
      </c>
      <c r="G62" s="138">
        <v>30.9437</v>
      </c>
      <c r="H62" s="137">
        <v>92864</v>
      </c>
      <c r="I62" s="137">
        <v>637</v>
      </c>
      <c r="J62" s="138">
        <v>26.1873</v>
      </c>
    </row>
    <row r="63" spans="1:10" ht="12.75" customHeight="1" x14ac:dyDescent="0.2">
      <c r="A63" s="139">
        <v>57</v>
      </c>
      <c r="B63" s="137">
        <v>94088</v>
      </c>
      <c r="C63" s="137">
        <v>518</v>
      </c>
      <c r="D63" s="138">
        <v>27.685600000000001</v>
      </c>
      <c r="E63" s="137">
        <v>95994</v>
      </c>
      <c r="F63" s="137">
        <v>344</v>
      </c>
      <c r="G63" s="138">
        <v>30.039100000000001</v>
      </c>
      <c r="H63" s="137">
        <v>92272</v>
      </c>
      <c r="I63" s="137">
        <v>690</v>
      </c>
      <c r="J63" s="138">
        <v>25.352</v>
      </c>
    </row>
    <row r="64" spans="1:10" ht="12.75" customHeight="1" x14ac:dyDescent="0.2">
      <c r="A64" s="139">
        <v>58</v>
      </c>
      <c r="B64" s="137">
        <v>93601</v>
      </c>
      <c r="C64" s="137">
        <v>564</v>
      </c>
      <c r="D64" s="138">
        <v>26.827100000000002</v>
      </c>
      <c r="E64" s="137">
        <v>95664</v>
      </c>
      <c r="F64" s="137">
        <v>373</v>
      </c>
      <c r="G64" s="138">
        <v>29.140899999999998</v>
      </c>
      <c r="H64" s="137">
        <v>91635</v>
      </c>
      <c r="I64" s="137">
        <v>754</v>
      </c>
      <c r="J64" s="138">
        <v>24.524699999999999</v>
      </c>
    </row>
    <row r="65" spans="1:10" ht="12.75" customHeight="1" x14ac:dyDescent="0.2">
      <c r="A65" s="139">
        <v>59</v>
      </c>
      <c r="B65" s="137">
        <v>93074</v>
      </c>
      <c r="C65" s="137">
        <v>612</v>
      </c>
      <c r="D65" s="138">
        <v>25.976400000000002</v>
      </c>
      <c r="E65" s="137">
        <v>95307</v>
      </c>
      <c r="F65" s="137">
        <v>406</v>
      </c>
      <c r="G65" s="138">
        <v>28.248200000000001</v>
      </c>
      <c r="H65" s="137">
        <v>90944</v>
      </c>
      <c r="I65" s="137">
        <v>817</v>
      </c>
      <c r="J65" s="138">
        <v>23.7073</v>
      </c>
    </row>
    <row r="66" spans="1:10" ht="12.75" customHeight="1" x14ac:dyDescent="0.2">
      <c r="A66" s="139">
        <v>60</v>
      </c>
      <c r="B66" s="137">
        <v>92504</v>
      </c>
      <c r="C66" s="137">
        <v>672</v>
      </c>
      <c r="D66" s="138">
        <v>25.133199999999999</v>
      </c>
      <c r="E66" s="137">
        <v>94920</v>
      </c>
      <c r="F66" s="137">
        <v>440</v>
      </c>
      <c r="G66" s="138">
        <v>27.3613</v>
      </c>
      <c r="H66" s="137">
        <v>90201</v>
      </c>
      <c r="I66" s="137">
        <v>906</v>
      </c>
      <c r="J66" s="138">
        <v>22.898499999999999</v>
      </c>
    </row>
    <row r="67" spans="1:10" ht="12.75" customHeight="1" x14ac:dyDescent="0.2">
      <c r="A67" s="139">
        <v>61</v>
      </c>
      <c r="B67" s="137">
        <v>91882</v>
      </c>
      <c r="C67" s="137">
        <v>737</v>
      </c>
      <c r="D67" s="138">
        <v>24.3</v>
      </c>
      <c r="E67" s="137">
        <v>94503</v>
      </c>
      <c r="F67" s="137">
        <v>477</v>
      </c>
      <c r="G67" s="138">
        <v>26.479900000000001</v>
      </c>
      <c r="H67" s="137">
        <v>89384</v>
      </c>
      <c r="I67" s="137">
        <v>999</v>
      </c>
      <c r="J67" s="138">
        <v>22.103200000000001</v>
      </c>
    </row>
    <row r="68" spans="1:10" ht="12.75" customHeight="1" x14ac:dyDescent="0.2">
      <c r="A68" s="139">
        <v>62</v>
      </c>
      <c r="B68" s="137">
        <v>91205</v>
      </c>
      <c r="C68" s="137">
        <v>804</v>
      </c>
      <c r="D68" s="138">
        <v>23.476700000000001</v>
      </c>
      <c r="E68" s="137">
        <v>94052</v>
      </c>
      <c r="F68" s="137">
        <v>520</v>
      </c>
      <c r="G68" s="138">
        <v>25.604399999999998</v>
      </c>
      <c r="H68" s="137">
        <v>88491</v>
      </c>
      <c r="I68" s="137">
        <v>1093</v>
      </c>
      <c r="J68" s="138">
        <v>21.321200000000001</v>
      </c>
    </row>
    <row r="69" spans="1:10" ht="12.75" customHeight="1" x14ac:dyDescent="0.2">
      <c r="A69" s="139">
        <v>63</v>
      </c>
      <c r="B69" s="137">
        <v>90471</v>
      </c>
      <c r="C69" s="137">
        <v>876</v>
      </c>
      <c r="D69" s="138">
        <v>22.663</v>
      </c>
      <c r="E69" s="137">
        <v>93563</v>
      </c>
      <c r="F69" s="137">
        <v>565</v>
      </c>
      <c r="G69" s="138">
        <v>24.735600000000002</v>
      </c>
      <c r="H69" s="137">
        <v>87524</v>
      </c>
      <c r="I69" s="137">
        <v>1193</v>
      </c>
      <c r="J69" s="138">
        <v>20.551200000000001</v>
      </c>
    </row>
    <row r="70" spans="1:10" ht="12.75" customHeight="1" x14ac:dyDescent="0.2">
      <c r="A70" s="139">
        <v>64</v>
      </c>
      <c r="B70" s="137">
        <v>89679</v>
      </c>
      <c r="C70" s="137">
        <v>939</v>
      </c>
      <c r="D70" s="138">
        <v>21.858799999999999</v>
      </c>
      <c r="E70" s="137">
        <v>93035</v>
      </c>
      <c r="F70" s="137">
        <v>611</v>
      </c>
      <c r="G70" s="138">
        <v>23.8733</v>
      </c>
      <c r="H70" s="137">
        <v>86481</v>
      </c>
      <c r="I70" s="137">
        <v>1275</v>
      </c>
      <c r="J70" s="138">
        <v>19.793199999999999</v>
      </c>
    </row>
    <row r="71" spans="1:10" ht="12.75" customHeight="1" x14ac:dyDescent="0.2">
      <c r="A71" s="139">
        <v>65</v>
      </c>
      <c r="B71" s="137">
        <v>88837</v>
      </c>
      <c r="C71" s="137">
        <v>1014</v>
      </c>
      <c r="D71" s="138">
        <v>21.061399999999999</v>
      </c>
      <c r="E71" s="137">
        <v>92466</v>
      </c>
      <c r="F71" s="137">
        <v>661</v>
      </c>
      <c r="G71" s="138">
        <v>23.017099999999999</v>
      </c>
      <c r="H71" s="137">
        <v>85378</v>
      </c>
      <c r="I71" s="137">
        <v>1379</v>
      </c>
      <c r="J71" s="138">
        <v>19.0425</v>
      </c>
    </row>
    <row r="72" spans="1:10" ht="12.75" customHeight="1" x14ac:dyDescent="0.2">
      <c r="A72" s="139">
        <v>66</v>
      </c>
      <c r="B72" s="137">
        <v>87936</v>
      </c>
      <c r="C72" s="137">
        <v>1110</v>
      </c>
      <c r="D72" s="138">
        <v>20.271999999999998</v>
      </c>
      <c r="E72" s="137">
        <v>91855</v>
      </c>
      <c r="F72" s="137">
        <v>710</v>
      </c>
      <c r="G72" s="138">
        <v>22.166899999999998</v>
      </c>
      <c r="H72" s="137">
        <v>84200</v>
      </c>
      <c r="I72" s="137">
        <v>1525</v>
      </c>
      <c r="J72" s="138">
        <v>18.3017</v>
      </c>
    </row>
    <row r="73" spans="1:10" ht="12.75" customHeight="1" x14ac:dyDescent="0.2">
      <c r="A73" s="139">
        <v>67</v>
      </c>
      <c r="B73" s="137">
        <v>86960</v>
      </c>
      <c r="C73" s="137">
        <v>1161</v>
      </c>
      <c r="D73" s="138">
        <v>19.4938</v>
      </c>
      <c r="E73" s="137">
        <v>91202</v>
      </c>
      <c r="F73" s="137">
        <v>749</v>
      </c>
      <c r="G73" s="138">
        <v>21.321899999999999</v>
      </c>
      <c r="H73" s="137">
        <v>82917</v>
      </c>
      <c r="I73" s="137">
        <v>1592</v>
      </c>
      <c r="J73" s="138">
        <v>17.577300000000001</v>
      </c>
    </row>
    <row r="74" spans="1:10" ht="12.75" customHeight="1" x14ac:dyDescent="0.2">
      <c r="A74" s="139">
        <v>68</v>
      </c>
      <c r="B74" s="137">
        <v>85951</v>
      </c>
      <c r="C74" s="137">
        <v>1248</v>
      </c>
      <c r="D74" s="138">
        <v>18.716899999999999</v>
      </c>
      <c r="E74" s="137">
        <v>90519</v>
      </c>
      <c r="F74" s="137">
        <v>806</v>
      </c>
      <c r="G74" s="138">
        <v>20.479099999999999</v>
      </c>
      <c r="H74" s="137">
        <v>81597</v>
      </c>
      <c r="I74" s="137">
        <v>1716</v>
      </c>
      <c r="J74" s="138">
        <v>16.8536</v>
      </c>
    </row>
    <row r="75" spans="1:10" ht="12.75" customHeight="1" x14ac:dyDescent="0.2">
      <c r="A75" s="139">
        <v>69</v>
      </c>
      <c r="B75" s="137">
        <v>84878</v>
      </c>
      <c r="C75" s="137">
        <v>1337</v>
      </c>
      <c r="D75" s="138">
        <v>17.947099999999999</v>
      </c>
      <c r="E75" s="137">
        <v>89790</v>
      </c>
      <c r="F75" s="137">
        <v>874</v>
      </c>
      <c r="G75" s="138">
        <v>19.641300000000001</v>
      </c>
      <c r="H75" s="137">
        <v>80196</v>
      </c>
      <c r="I75" s="137">
        <v>1831</v>
      </c>
      <c r="J75" s="138">
        <v>16.139099999999999</v>
      </c>
    </row>
    <row r="76" spans="1:10" ht="12.75" customHeight="1" x14ac:dyDescent="0.2">
      <c r="A76" s="139">
        <v>70</v>
      </c>
      <c r="B76" s="137">
        <v>83743</v>
      </c>
      <c r="C76" s="137">
        <v>1439</v>
      </c>
      <c r="D76" s="138">
        <v>17.183599999999998</v>
      </c>
      <c r="E76" s="137">
        <v>89005</v>
      </c>
      <c r="F76" s="137">
        <v>961</v>
      </c>
      <c r="G76" s="138">
        <v>18.810199999999998</v>
      </c>
      <c r="H76" s="137">
        <v>78728</v>
      </c>
      <c r="I76" s="137">
        <v>1954</v>
      </c>
      <c r="J76" s="138">
        <v>15.4308</v>
      </c>
    </row>
    <row r="77" spans="1:10" ht="12.75" customHeight="1" x14ac:dyDescent="0.2">
      <c r="A77" s="139">
        <v>71</v>
      </c>
      <c r="B77" s="137">
        <v>82538</v>
      </c>
      <c r="C77" s="137">
        <v>1543</v>
      </c>
      <c r="D77" s="138">
        <v>16.427099999999999</v>
      </c>
      <c r="E77" s="137">
        <v>88150</v>
      </c>
      <c r="F77" s="137">
        <v>1033</v>
      </c>
      <c r="G77" s="138">
        <v>17.9878</v>
      </c>
      <c r="H77" s="137">
        <v>77190</v>
      </c>
      <c r="I77" s="137">
        <v>2098</v>
      </c>
      <c r="J77" s="138">
        <v>14.728400000000001</v>
      </c>
    </row>
    <row r="78" spans="1:10" ht="12.75" customHeight="1" x14ac:dyDescent="0.2">
      <c r="A78" s="139">
        <v>72</v>
      </c>
      <c r="B78" s="137">
        <v>81265</v>
      </c>
      <c r="C78" s="137">
        <v>1651</v>
      </c>
      <c r="D78" s="138">
        <v>15.6767</v>
      </c>
      <c r="E78" s="137">
        <v>87239</v>
      </c>
      <c r="F78" s="137">
        <v>1107</v>
      </c>
      <c r="G78" s="138">
        <v>17.170300000000001</v>
      </c>
      <c r="H78" s="137">
        <v>75570</v>
      </c>
      <c r="I78" s="137">
        <v>2251</v>
      </c>
      <c r="J78" s="138">
        <v>14.033300000000001</v>
      </c>
    </row>
    <row r="79" spans="1:10" ht="12.75" customHeight="1" x14ac:dyDescent="0.2">
      <c r="A79" s="139">
        <v>73</v>
      </c>
      <c r="B79" s="137">
        <v>79923</v>
      </c>
      <c r="C79" s="137">
        <v>1796</v>
      </c>
      <c r="D79" s="138">
        <v>14.9316</v>
      </c>
      <c r="E79" s="137">
        <v>86273</v>
      </c>
      <c r="F79" s="137">
        <v>1211</v>
      </c>
      <c r="G79" s="138">
        <v>16.3569</v>
      </c>
      <c r="H79" s="137">
        <v>73869</v>
      </c>
      <c r="I79" s="137">
        <v>2448</v>
      </c>
      <c r="J79" s="138">
        <v>13.344900000000001</v>
      </c>
    </row>
    <row r="80" spans="1:10" ht="12.75" customHeight="1" x14ac:dyDescent="0.2">
      <c r="A80" s="139">
        <v>74</v>
      </c>
      <c r="B80" s="137">
        <v>78487</v>
      </c>
      <c r="C80" s="137">
        <v>1970</v>
      </c>
      <c r="D80" s="138">
        <v>14.195499999999999</v>
      </c>
      <c r="E80" s="137">
        <v>85229</v>
      </c>
      <c r="F80" s="137">
        <v>1365</v>
      </c>
      <c r="G80" s="138">
        <v>15.5512</v>
      </c>
      <c r="H80" s="137">
        <v>72061</v>
      </c>
      <c r="I80" s="137">
        <v>2653</v>
      </c>
      <c r="J80" s="138">
        <v>12.667299999999999</v>
      </c>
    </row>
    <row r="81" spans="1:10" ht="12.75" customHeight="1" x14ac:dyDescent="0.2">
      <c r="A81" s="139">
        <v>75</v>
      </c>
      <c r="B81" s="137">
        <v>76941</v>
      </c>
      <c r="C81" s="137">
        <v>2157</v>
      </c>
      <c r="D81" s="138">
        <v>13.470800000000001</v>
      </c>
      <c r="E81" s="137">
        <v>84066</v>
      </c>
      <c r="F81" s="137">
        <v>1515</v>
      </c>
      <c r="G81" s="138">
        <v>14.759499999999999</v>
      </c>
      <c r="H81" s="137">
        <v>70149</v>
      </c>
      <c r="I81" s="137">
        <v>2891</v>
      </c>
      <c r="J81" s="138">
        <v>11.998799999999999</v>
      </c>
    </row>
    <row r="82" spans="1:10" ht="12.75" customHeight="1" x14ac:dyDescent="0.2">
      <c r="A82" s="139">
        <v>76</v>
      </c>
      <c r="B82" s="137">
        <v>75281</v>
      </c>
      <c r="C82" s="137">
        <v>2392</v>
      </c>
      <c r="D82" s="138">
        <v>12.7568</v>
      </c>
      <c r="E82" s="137">
        <v>82793</v>
      </c>
      <c r="F82" s="137">
        <v>1692</v>
      </c>
      <c r="G82" s="138">
        <v>13.9788</v>
      </c>
      <c r="H82" s="137">
        <v>68121</v>
      </c>
      <c r="I82" s="137">
        <v>3203</v>
      </c>
      <c r="J82" s="138">
        <v>11.341200000000001</v>
      </c>
    </row>
    <row r="83" spans="1:10" ht="12.75" customHeight="1" x14ac:dyDescent="0.2">
      <c r="A83" s="139">
        <v>77</v>
      </c>
      <c r="B83" s="137">
        <v>73480</v>
      </c>
      <c r="C83" s="137">
        <v>2621</v>
      </c>
      <c r="D83" s="138">
        <v>12.0572</v>
      </c>
      <c r="E83" s="137">
        <v>81392</v>
      </c>
      <c r="F83" s="137">
        <v>1893</v>
      </c>
      <c r="G83" s="138">
        <v>13.210800000000001</v>
      </c>
      <c r="H83" s="137">
        <v>65939</v>
      </c>
      <c r="I83" s="137">
        <v>3479</v>
      </c>
      <c r="J83" s="138">
        <v>10.6999</v>
      </c>
    </row>
    <row r="84" spans="1:10" ht="12.75" customHeight="1" x14ac:dyDescent="0.2">
      <c r="A84" s="139">
        <v>78</v>
      </c>
      <c r="B84" s="137">
        <v>71554</v>
      </c>
      <c r="C84" s="137">
        <v>2890</v>
      </c>
      <c r="D84" s="138">
        <v>11.3683</v>
      </c>
      <c r="E84" s="137">
        <v>79851</v>
      </c>
      <c r="F84" s="137">
        <v>2098</v>
      </c>
      <c r="G84" s="138">
        <v>12.456</v>
      </c>
      <c r="H84" s="137">
        <v>63645</v>
      </c>
      <c r="I84" s="137">
        <v>3836</v>
      </c>
      <c r="J84" s="138">
        <v>10.067600000000001</v>
      </c>
    </row>
    <row r="85" spans="1:10" ht="12.75" customHeight="1" x14ac:dyDescent="0.2">
      <c r="A85" s="139">
        <v>79</v>
      </c>
      <c r="B85" s="137">
        <v>69486</v>
      </c>
      <c r="C85" s="137">
        <v>3233</v>
      </c>
      <c r="D85" s="138">
        <v>10.691700000000001</v>
      </c>
      <c r="E85" s="137">
        <v>78176</v>
      </c>
      <c r="F85" s="137">
        <v>2369</v>
      </c>
      <c r="G85" s="138">
        <v>11.712199999999999</v>
      </c>
      <c r="H85" s="137">
        <v>61203</v>
      </c>
      <c r="I85" s="137">
        <v>4285</v>
      </c>
      <c r="J85" s="138">
        <v>9.4492999999999991</v>
      </c>
    </row>
    <row r="86" spans="1:10" ht="12.75" customHeight="1" x14ac:dyDescent="0.2">
      <c r="A86" s="139">
        <v>80</v>
      </c>
      <c r="B86" s="137">
        <v>67239</v>
      </c>
      <c r="C86" s="137">
        <v>3612</v>
      </c>
      <c r="D86" s="138">
        <v>10.0322</v>
      </c>
      <c r="E86" s="137">
        <v>76324</v>
      </c>
      <c r="F86" s="137">
        <v>2727</v>
      </c>
      <c r="G86" s="138">
        <v>10.984299999999999</v>
      </c>
      <c r="H86" s="137">
        <v>58581</v>
      </c>
      <c r="I86" s="137">
        <v>4711</v>
      </c>
      <c r="J86" s="138">
        <v>8.85</v>
      </c>
    </row>
    <row r="87" spans="1:10" ht="12.75" customHeight="1" x14ac:dyDescent="0.2">
      <c r="A87" s="139">
        <v>81</v>
      </c>
      <c r="B87" s="137">
        <v>64811</v>
      </c>
      <c r="C87" s="137">
        <v>4047</v>
      </c>
      <c r="D87" s="138">
        <v>9.3895</v>
      </c>
      <c r="E87" s="137">
        <v>74243</v>
      </c>
      <c r="F87" s="137">
        <v>3120</v>
      </c>
      <c r="G87" s="138">
        <v>10.2782</v>
      </c>
      <c r="H87" s="137">
        <v>55821</v>
      </c>
      <c r="I87" s="137">
        <v>5222</v>
      </c>
      <c r="J87" s="138">
        <v>8.2628000000000004</v>
      </c>
    </row>
    <row r="88" spans="1:10" ht="12.75" customHeight="1" x14ac:dyDescent="0.2">
      <c r="A88" s="139">
        <v>82</v>
      </c>
      <c r="B88" s="137">
        <v>62188</v>
      </c>
      <c r="C88" s="137">
        <v>4571</v>
      </c>
      <c r="D88" s="138">
        <v>8.7644000000000002</v>
      </c>
      <c r="E88" s="137">
        <v>71926</v>
      </c>
      <c r="F88" s="137">
        <v>3571</v>
      </c>
      <c r="G88" s="138">
        <v>9.5930999999999997</v>
      </c>
      <c r="H88" s="137">
        <v>52906</v>
      </c>
      <c r="I88" s="137">
        <v>5868</v>
      </c>
      <c r="J88" s="138">
        <v>7.6905000000000001</v>
      </c>
    </row>
    <row r="89" spans="1:10" ht="12.75" customHeight="1" x14ac:dyDescent="0.2">
      <c r="A89" s="139">
        <v>83</v>
      </c>
      <c r="B89" s="137">
        <v>59345</v>
      </c>
      <c r="C89" s="137">
        <v>5184</v>
      </c>
      <c r="D89" s="138">
        <v>8.1602999999999994</v>
      </c>
      <c r="E89" s="137">
        <v>69358</v>
      </c>
      <c r="F89" s="137">
        <v>4096</v>
      </c>
      <c r="G89" s="138">
        <v>8.9298000000000002</v>
      </c>
      <c r="H89" s="137">
        <v>49801</v>
      </c>
      <c r="I89" s="137">
        <v>6627</v>
      </c>
      <c r="J89" s="138">
        <v>7.1387</v>
      </c>
    </row>
    <row r="90" spans="1:10" ht="12.75" customHeight="1" x14ac:dyDescent="0.2">
      <c r="A90" s="139">
        <v>84</v>
      </c>
      <c r="B90" s="137">
        <v>56269</v>
      </c>
      <c r="C90" s="137">
        <v>5907</v>
      </c>
      <c r="D90" s="138">
        <v>7.5789999999999997</v>
      </c>
      <c r="E90" s="137">
        <v>66517</v>
      </c>
      <c r="F90" s="137">
        <v>4717</v>
      </c>
      <c r="G90" s="138">
        <v>8.2898999999999994</v>
      </c>
      <c r="H90" s="137">
        <v>46501</v>
      </c>
      <c r="I90" s="137">
        <v>7530</v>
      </c>
      <c r="J90" s="138">
        <v>6.6098999999999997</v>
      </c>
    </row>
    <row r="91" spans="1:10" ht="12.75" customHeight="1" x14ac:dyDescent="0.2">
      <c r="A91" s="139">
        <v>85</v>
      </c>
      <c r="B91" s="137">
        <v>52945</v>
      </c>
      <c r="C91" s="137">
        <v>6690</v>
      </c>
      <c r="D91" s="138">
        <v>7.0235000000000003</v>
      </c>
      <c r="E91" s="137">
        <v>63380</v>
      </c>
      <c r="F91" s="137">
        <v>5404</v>
      </c>
      <c r="G91" s="138">
        <v>7.6755000000000004</v>
      </c>
      <c r="H91" s="137">
        <v>42999</v>
      </c>
      <c r="I91" s="137">
        <v>8496</v>
      </c>
      <c r="J91" s="138">
        <v>6.1074999999999999</v>
      </c>
    </row>
    <row r="92" spans="1:10" ht="12.75" customHeight="1" x14ac:dyDescent="0.2">
      <c r="A92" s="139">
        <v>86</v>
      </c>
      <c r="B92" s="137">
        <v>49403</v>
      </c>
      <c r="C92" s="137">
        <v>7649</v>
      </c>
      <c r="D92" s="138">
        <v>6.4912000000000001</v>
      </c>
      <c r="E92" s="137">
        <v>59954</v>
      </c>
      <c r="F92" s="137">
        <v>6269</v>
      </c>
      <c r="G92" s="138">
        <v>7.0853999999999999</v>
      </c>
      <c r="H92" s="137">
        <v>39346</v>
      </c>
      <c r="I92" s="137">
        <v>9653</v>
      </c>
      <c r="J92" s="138">
        <v>5.6281999999999996</v>
      </c>
    </row>
    <row r="93" spans="1:10" ht="12.75" customHeight="1" x14ac:dyDescent="0.2">
      <c r="A93" s="139">
        <v>87</v>
      </c>
      <c r="B93" s="137">
        <v>45624</v>
      </c>
      <c r="C93" s="137">
        <v>8802</v>
      </c>
      <c r="D93" s="138">
        <v>5.9874000000000001</v>
      </c>
      <c r="E93" s="137">
        <v>56196</v>
      </c>
      <c r="F93" s="137">
        <v>7293</v>
      </c>
      <c r="G93" s="138">
        <v>6.5259</v>
      </c>
      <c r="H93" s="137">
        <v>35548</v>
      </c>
      <c r="I93" s="137">
        <v>11075</v>
      </c>
      <c r="J93" s="138">
        <v>5.1760999999999999</v>
      </c>
    </row>
    <row r="94" spans="1:10" ht="12.75" customHeight="1" x14ac:dyDescent="0.2">
      <c r="A94" s="139">
        <v>88</v>
      </c>
      <c r="B94" s="137">
        <v>41608</v>
      </c>
      <c r="C94" s="137">
        <v>10002</v>
      </c>
      <c r="D94" s="138">
        <v>5.5170000000000003</v>
      </c>
      <c r="E94" s="137">
        <v>52097</v>
      </c>
      <c r="F94" s="137">
        <v>8379</v>
      </c>
      <c r="G94" s="138">
        <v>5.9999000000000002</v>
      </c>
      <c r="H94" s="137">
        <v>31611</v>
      </c>
      <c r="I94" s="137">
        <v>12552</v>
      </c>
      <c r="J94" s="138">
        <v>4.7584999999999997</v>
      </c>
    </row>
    <row r="95" spans="1:10" ht="12.75" customHeight="1" x14ac:dyDescent="0.2">
      <c r="A95" s="139">
        <v>89</v>
      </c>
      <c r="B95" s="137">
        <v>37447</v>
      </c>
      <c r="C95" s="137">
        <v>11391</v>
      </c>
      <c r="D95" s="138">
        <v>5.0746000000000002</v>
      </c>
      <c r="E95" s="137">
        <v>47732</v>
      </c>
      <c r="F95" s="137">
        <v>9678</v>
      </c>
      <c r="G95" s="138">
        <v>5.5029000000000003</v>
      </c>
      <c r="H95" s="137">
        <v>27643</v>
      </c>
      <c r="I95" s="137">
        <v>14211</v>
      </c>
      <c r="J95" s="138">
        <v>4.3696999999999999</v>
      </c>
    </row>
    <row r="96" spans="1:10" ht="12.75" customHeight="1" x14ac:dyDescent="0.2">
      <c r="A96" s="139">
        <v>90</v>
      </c>
      <c r="B96" s="137">
        <v>33181</v>
      </c>
      <c r="C96" s="137">
        <v>12996</v>
      </c>
      <c r="D96" s="138">
        <v>4.6627000000000001</v>
      </c>
      <c r="E96" s="137">
        <v>43113</v>
      </c>
      <c r="F96" s="137">
        <v>11256</v>
      </c>
      <c r="G96" s="138">
        <v>5.0388999999999999</v>
      </c>
      <c r="H96" s="137">
        <v>23715</v>
      </c>
      <c r="I96" s="137">
        <v>16009</v>
      </c>
      <c r="J96" s="138">
        <v>4.0106999999999999</v>
      </c>
    </row>
    <row r="97" spans="1:10" ht="12.75" customHeight="1" x14ac:dyDescent="0.2">
      <c r="A97" s="139">
        <v>91</v>
      </c>
      <c r="B97" s="137">
        <v>28869</v>
      </c>
      <c r="C97" s="137">
        <v>14834</v>
      </c>
      <c r="D97" s="138">
        <v>4.2843999999999998</v>
      </c>
      <c r="E97" s="137">
        <v>38260</v>
      </c>
      <c r="F97" s="137">
        <v>13082</v>
      </c>
      <c r="G97" s="138">
        <v>4.6147</v>
      </c>
      <c r="H97" s="137">
        <v>19918</v>
      </c>
      <c r="I97" s="137">
        <v>18041</v>
      </c>
      <c r="J97" s="138">
        <v>3.6798999999999999</v>
      </c>
    </row>
    <row r="98" spans="1:10" ht="12.75" customHeight="1" x14ac:dyDescent="0.2">
      <c r="A98" s="139">
        <v>92</v>
      </c>
      <c r="B98" s="137">
        <v>24587</v>
      </c>
      <c r="C98" s="137">
        <v>16675</v>
      </c>
      <c r="D98" s="138">
        <v>3.9436</v>
      </c>
      <c r="E98" s="137">
        <v>33255</v>
      </c>
      <c r="F98" s="137">
        <v>14759</v>
      </c>
      <c r="G98" s="138">
        <v>4.234</v>
      </c>
      <c r="H98" s="137">
        <v>16325</v>
      </c>
      <c r="I98" s="137">
        <v>20396</v>
      </c>
      <c r="J98" s="138">
        <v>3.3797999999999999</v>
      </c>
    </row>
    <row r="99" spans="1:10" ht="12.75" customHeight="1" x14ac:dyDescent="0.2">
      <c r="A99" s="139">
        <v>93</v>
      </c>
      <c r="B99" s="137">
        <v>20487</v>
      </c>
      <c r="C99" s="137">
        <v>18602</v>
      </c>
      <c r="D99" s="138">
        <v>3.6326999999999998</v>
      </c>
      <c r="E99" s="137">
        <v>28347</v>
      </c>
      <c r="F99" s="137">
        <v>16723</v>
      </c>
      <c r="G99" s="138">
        <v>3.8805000000000001</v>
      </c>
      <c r="H99" s="137">
        <v>12995</v>
      </c>
      <c r="I99" s="137">
        <v>22509</v>
      </c>
      <c r="J99" s="138">
        <v>3.1177000000000001</v>
      </c>
    </row>
    <row r="100" spans="1:10" ht="12.75" customHeight="1" x14ac:dyDescent="0.2">
      <c r="A100" s="139">
        <v>94</v>
      </c>
      <c r="B100" s="137">
        <v>16676</v>
      </c>
      <c r="C100" s="137">
        <v>20755</v>
      </c>
      <c r="D100" s="138">
        <v>3.3487</v>
      </c>
      <c r="E100" s="137">
        <v>23606</v>
      </c>
      <c r="F100" s="137">
        <v>18831</v>
      </c>
      <c r="G100" s="138">
        <v>3.5592999999999999</v>
      </c>
      <c r="H100" s="137">
        <v>10070</v>
      </c>
      <c r="I100" s="137">
        <v>25053</v>
      </c>
      <c r="J100" s="138">
        <v>2.8780000000000001</v>
      </c>
    </row>
    <row r="101" spans="1:10" ht="12.75" customHeight="1" x14ac:dyDescent="0.2">
      <c r="A101" s="139">
        <v>95</v>
      </c>
      <c r="B101" s="137">
        <v>13215</v>
      </c>
      <c r="C101" s="137">
        <v>22840</v>
      </c>
      <c r="D101" s="138">
        <v>3.0947</v>
      </c>
      <c r="E101" s="137">
        <v>19161</v>
      </c>
      <c r="F101" s="137">
        <v>20991</v>
      </c>
      <c r="G101" s="138">
        <v>3.2690999999999999</v>
      </c>
      <c r="H101" s="137">
        <v>7547</v>
      </c>
      <c r="I101" s="137">
        <v>27313</v>
      </c>
      <c r="J101" s="138">
        <v>2.6728999999999998</v>
      </c>
    </row>
    <row r="102" spans="1:10" ht="12.75" customHeight="1" x14ac:dyDescent="0.2">
      <c r="A102" s="139">
        <v>96</v>
      </c>
      <c r="B102" s="137">
        <v>10197</v>
      </c>
      <c r="C102" s="137">
        <v>25299</v>
      </c>
      <c r="D102" s="138">
        <v>2.8628</v>
      </c>
      <c r="E102" s="137">
        <v>15139</v>
      </c>
      <c r="F102" s="137">
        <v>23480</v>
      </c>
      <c r="G102" s="138">
        <v>3.0047000000000001</v>
      </c>
      <c r="H102" s="137">
        <v>5486</v>
      </c>
      <c r="I102" s="137">
        <v>30086</v>
      </c>
      <c r="J102" s="138">
        <v>2.4893999999999998</v>
      </c>
    </row>
    <row r="103" spans="1:10" ht="12.75" customHeight="1" x14ac:dyDescent="0.2">
      <c r="A103" s="139">
        <v>97</v>
      </c>
      <c r="B103" s="137">
        <v>7617</v>
      </c>
      <c r="C103" s="137">
        <v>27541</v>
      </c>
      <c r="D103" s="138">
        <v>2.6629999999999998</v>
      </c>
      <c r="E103" s="137">
        <v>11584</v>
      </c>
      <c r="F103" s="137">
        <v>25851</v>
      </c>
      <c r="G103" s="138">
        <v>2.7732999999999999</v>
      </c>
      <c r="H103" s="137">
        <v>3835</v>
      </c>
      <c r="I103" s="137">
        <v>32406</v>
      </c>
      <c r="J103" s="138">
        <v>2.3456000000000001</v>
      </c>
    </row>
    <row r="104" spans="1:10" ht="12.75" customHeight="1" x14ac:dyDescent="0.2">
      <c r="A104" s="139">
        <v>98</v>
      </c>
      <c r="B104" s="137">
        <v>5519</v>
      </c>
      <c r="C104" s="137">
        <v>29933</v>
      </c>
      <c r="D104" s="138">
        <v>2.4851999999999999</v>
      </c>
      <c r="E104" s="137">
        <v>8590</v>
      </c>
      <c r="F104" s="137">
        <v>28524</v>
      </c>
      <c r="G104" s="138">
        <v>2.5657999999999999</v>
      </c>
      <c r="H104" s="137">
        <v>2593</v>
      </c>
      <c r="I104" s="137">
        <v>34384</v>
      </c>
      <c r="J104" s="138">
        <v>2.2303999999999999</v>
      </c>
    </row>
    <row r="105" spans="1:10" ht="12.75" customHeight="1" x14ac:dyDescent="0.2">
      <c r="A105" s="139">
        <v>99</v>
      </c>
      <c r="B105" s="137">
        <v>3867</v>
      </c>
      <c r="C105" s="137">
        <v>31962</v>
      </c>
      <c r="D105" s="138">
        <v>2.3332000000000002</v>
      </c>
      <c r="E105" s="137">
        <v>6140</v>
      </c>
      <c r="F105" s="137">
        <v>30576</v>
      </c>
      <c r="G105" s="138">
        <v>2.3902999999999999</v>
      </c>
      <c r="H105" s="137">
        <v>1701</v>
      </c>
      <c r="I105" s="137">
        <v>36731</v>
      </c>
      <c r="J105" s="138">
        <v>2.1371000000000002</v>
      </c>
    </row>
    <row r="106" spans="1:10" ht="12.75" customHeight="1" x14ac:dyDescent="0.2">
      <c r="A106" s="139">
        <v>100</v>
      </c>
      <c r="B106" s="137">
        <v>2631</v>
      </c>
      <c r="C106" s="137">
        <v>34881</v>
      </c>
      <c r="D106" s="138">
        <v>2.1943999999999999</v>
      </c>
      <c r="E106" s="137">
        <v>4262</v>
      </c>
      <c r="F106" s="137">
        <v>33552</v>
      </c>
      <c r="G106" s="138">
        <v>2.2227999999999999</v>
      </c>
      <c r="H106" s="137">
        <v>1076</v>
      </c>
      <c r="I106" s="137">
        <v>39899</v>
      </c>
      <c r="J106" s="138">
        <v>2.0874999999999999</v>
      </c>
    </row>
    <row r="107" spans="1:10" ht="12.75" customHeight="1" x14ac:dyDescent="0.2">
      <c r="A107" s="139">
        <v>101</v>
      </c>
      <c r="B107" s="137">
        <v>1713</v>
      </c>
      <c r="C107" s="137">
        <v>37348</v>
      </c>
      <c r="D107" s="138">
        <v>2.1021000000000001</v>
      </c>
      <c r="E107" s="137">
        <v>2832</v>
      </c>
      <c r="F107" s="137">
        <v>36051</v>
      </c>
      <c r="G107" s="138">
        <v>2.0926</v>
      </c>
      <c r="H107" s="137">
        <v>647</v>
      </c>
      <c r="I107" s="137">
        <v>42761</v>
      </c>
      <c r="J107" s="138">
        <v>2.1414</v>
      </c>
    </row>
    <row r="108" spans="1:10" ht="12.75" customHeight="1" x14ac:dyDescent="0.2">
      <c r="A108" s="139">
        <v>102</v>
      </c>
      <c r="B108" s="137">
        <v>1073</v>
      </c>
      <c r="C108" s="137">
        <v>39084</v>
      </c>
      <c r="D108" s="138">
        <v>2.0571000000000002</v>
      </c>
      <c r="E108" s="137">
        <v>1811</v>
      </c>
      <c r="F108" s="137">
        <v>38458</v>
      </c>
      <c r="G108" s="138">
        <v>1.9904999999999999</v>
      </c>
      <c r="H108" s="137">
        <v>370</v>
      </c>
      <c r="I108" s="137">
        <v>42002</v>
      </c>
      <c r="J108" s="138">
        <v>2.3677000000000001</v>
      </c>
    </row>
    <row r="109" spans="1:10" ht="12.75" customHeight="1" x14ac:dyDescent="0.2">
      <c r="A109" s="139">
        <v>103</v>
      </c>
      <c r="B109" s="137">
        <v>654</v>
      </c>
      <c r="C109" s="137">
        <v>40793</v>
      </c>
      <c r="D109" s="138">
        <v>2.0560999999999998</v>
      </c>
      <c r="E109" s="137">
        <v>1115</v>
      </c>
      <c r="F109" s="137">
        <v>40901</v>
      </c>
      <c r="G109" s="138">
        <v>1.9218999999999999</v>
      </c>
      <c r="H109" s="137">
        <v>215</v>
      </c>
      <c r="I109" s="137">
        <v>40259</v>
      </c>
      <c r="J109" s="138">
        <v>2.7202999999999999</v>
      </c>
    </row>
    <row r="110" spans="1:10" ht="12.75" customHeight="1" x14ac:dyDescent="0.2">
      <c r="A110" s="140">
        <v>104</v>
      </c>
      <c r="B110" s="137">
        <v>387</v>
      </c>
      <c r="C110" s="137">
        <v>40389</v>
      </c>
      <c r="D110" s="138">
        <v>2.1282999999999999</v>
      </c>
      <c r="E110" s="137">
        <v>659</v>
      </c>
      <c r="F110" s="137">
        <v>42018</v>
      </c>
      <c r="G110" s="138">
        <v>1.9058999999999999</v>
      </c>
      <c r="H110" s="137">
        <v>128</v>
      </c>
      <c r="I110" s="137">
        <v>32417</v>
      </c>
      <c r="J110" s="138">
        <v>3.2166000000000001</v>
      </c>
    </row>
    <row r="111" spans="1:10" ht="15" customHeight="1" x14ac:dyDescent="0.25">
      <c r="A111" s="60"/>
      <c r="B111" s="60"/>
      <c r="C111" s="60"/>
      <c r="D111" s="60"/>
      <c r="E111" s="60"/>
      <c r="F111" s="60"/>
      <c r="G111" s="60"/>
      <c r="H111" s="60"/>
      <c r="I111" s="60"/>
      <c r="J111" s="60"/>
    </row>
    <row r="112" spans="1:10" ht="12.75" customHeight="1" x14ac:dyDescent="0.2">
      <c r="A112" s="141" t="s">
        <v>456</v>
      </c>
      <c r="B112" s="127"/>
      <c r="C112" s="127"/>
      <c r="D112" s="127"/>
      <c r="E112" s="127"/>
      <c r="F112" s="127"/>
      <c r="G112" s="127"/>
      <c r="H112" s="127"/>
      <c r="I112" s="127"/>
      <c r="J112" s="127"/>
    </row>
    <row r="113" spans="1:1" ht="12.75" customHeight="1" x14ac:dyDescent="0.2">
      <c r="A113" s="141" t="s">
        <v>457</v>
      </c>
    </row>
    <row r="114" spans="1:1" ht="12.75" customHeight="1" x14ac:dyDescent="0.2">
      <c r="A114" s="141" t="s">
        <v>458</v>
      </c>
    </row>
  </sheetData>
  <mergeCells count="4">
    <mergeCell ref="A4:A5"/>
    <mergeCell ref="B4:D4"/>
    <mergeCell ref="E4:G4"/>
    <mergeCell ref="H4:J4"/>
  </mergeCells>
  <pageMargins left="0.7" right="0.7" top="0.75" bottom="0.75" header="0.511811023622047" footer="0.511811023622047"/>
  <pageSetup paperSize="9" orientation="portrait" horizontalDpi="300" verticalDpi="30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J114"/>
  <sheetViews>
    <sheetView zoomScaleNormal="100" workbookViewId="0">
      <selection activeCell="M20" sqref="M20"/>
    </sheetView>
  </sheetViews>
  <sheetFormatPr baseColWidth="10" defaultColWidth="10.5703125" defaultRowHeight="15" x14ac:dyDescent="0.25"/>
  <sheetData>
    <row r="1" spans="1:10" ht="15" customHeight="1" x14ac:dyDescent="0.25">
      <c r="A1" s="126" t="s">
        <v>459</v>
      </c>
      <c r="B1" s="127"/>
      <c r="C1" s="127"/>
      <c r="D1" s="127"/>
      <c r="E1" s="127"/>
      <c r="F1" s="127"/>
      <c r="G1" s="127"/>
      <c r="H1" s="127"/>
      <c r="I1" s="127"/>
      <c r="J1" s="127"/>
    </row>
    <row r="2" spans="1:10" ht="15" customHeight="1" x14ac:dyDescent="0.25">
      <c r="A2" s="126"/>
      <c r="B2" s="128" t="s">
        <v>460</v>
      </c>
      <c r="C2" s="127"/>
      <c r="D2" s="127"/>
      <c r="E2" s="127"/>
      <c r="F2" s="127"/>
      <c r="G2" s="127"/>
      <c r="H2" s="127"/>
      <c r="I2" s="127"/>
      <c r="J2" s="127"/>
    </row>
    <row r="4" spans="1:10" ht="15" customHeight="1" x14ac:dyDescent="0.25">
      <c r="A4" s="163" t="s">
        <v>448</v>
      </c>
      <c r="B4" s="163" t="s">
        <v>449</v>
      </c>
      <c r="C4" s="163"/>
      <c r="D4" s="163"/>
      <c r="E4" s="163" t="s">
        <v>450</v>
      </c>
      <c r="F4" s="163"/>
      <c r="G4" s="163"/>
      <c r="H4" s="163" t="s">
        <v>451</v>
      </c>
      <c r="I4" s="163"/>
      <c r="J4" s="163"/>
    </row>
    <row r="5" spans="1:10" ht="76.5" customHeight="1" x14ac:dyDescent="0.25">
      <c r="A5" s="163"/>
      <c r="B5" s="134" t="s">
        <v>452</v>
      </c>
      <c r="C5" s="134" t="s">
        <v>453</v>
      </c>
      <c r="D5" s="135" t="s">
        <v>454</v>
      </c>
      <c r="E5" s="134" t="s">
        <v>455</v>
      </c>
      <c r="F5" s="134" t="s">
        <v>453</v>
      </c>
      <c r="G5" s="135" t="s">
        <v>454</v>
      </c>
      <c r="H5" s="134" t="s">
        <v>452</v>
      </c>
      <c r="I5" s="134" t="s">
        <v>453</v>
      </c>
      <c r="J5" s="135" t="s">
        <v>454</v>
      </c>
    </row>
    <row r="6" spans="1:10" ht="15" customHeight="1" x14ac:dyDescent="0.25">
      <c r="A6" s="136">
        <v>0</v>
      </c>
      <c r="B6" s="137">
        <v>100000</v>
      </c>
      <c r="C6" s="137">
        <v>415</v>
      </c>
      <c r="D6" s="138">
        <v>82.891000000000005</v>
      </c>
      <c r="E6" s="137">
        <v>100000</v>
      </c>
      <c r="F6" s="137">
        <v>380</v>
      </c>
      <c r="G6" s="138">
        <v>85.752899999999997</v>
      </c>
      <c r="H6" s="137">
        <v>100000</v>
      </c>
      <c r="I6" s="137">
        <v>449</v>
      </c>
      <c r="J6" s="138">
        <v>80.163300000000007</v>
      </c>
    </row>
    <row r="7" spans="1:10" ht="15" customHeight="1" x14ac:dyDescent="0.25">
      <c r="A7" s="139">
        <v>1</v>
      </c>
      <c r="B7" s="137">
        <v>99585</v>
      </c>
      <c r="C7" s="137">
        <v>28</v>
      </c>
      <c r="D7" s="138">
        <v>82.234399999999994</v>
      </c>
      <c r="E7" s="137">
        <v>99620</v>
      </c>
      <c r="F7" s="137">
        <v>27</v>
      </c>
      <c r="G7" s="138">
        <v>85.078000000000003</v>
      </c>
      <c r="H7" s="137">
        <v>99551</v>
      </c>
      <c r="I7" s="137">
        <v>29</v>
      </c>
      <c r="J7" s="138">
        <v>79.522199999999998</v>
      </c>
    </row>
    <row r="8" spans="1:10" ht="15" customHeight="1" x14ac:dyDescent="0.25">
      <c r="A8" s="139">
        <v>2</v>
      </c>
      <c r="B8" s="137">
        <v>99557</v>
      </c>
      <c r="C8" s="137">
        <v>19</v>
      </c>
      <c r="D8" s="138">
        <v>81.257300000000001</v>
      </c>
      <c r="E8" s="137">
        <v>99593</v>
      </c>
      <c r="F8" s="137">
        <v>17</v>
      </c>
      <c r="G8" s="138">
        <v>84.100999999999999</v>
      </c>
      <c r="H8" s="137">
        <v>99523</v>
      </c>
      <c r="I8" s="137">
        <v>22</v>
      </c>
      <c r="J8" s="138">
        <v>78.545100000000005</v>
      </c>
    </row>
    <row r="9" spans="1:10" ht="15" customHeight="1" x14ac:dyDescent="0.25">
      <c r="A9" s="139">
        <v>3</v>
      </c>
      <c r="B9" s="137">
        <v>99538</v>
      </c>
      <c r="C9" s="137">
        <v>13</v>
      </c>
      <c r="D9" s="138">
        <v>80.272800000000004</v>
      </c>
      <c r="E9" s="137">
        <v>99577</v>
      </c>
      <c r="F9" s="137">
        <v>10</v>
      </c>
      <c r="G9" s="138">
        <v>83.114800000000002</v>
      </c>
      <c r="H9" s="137">
        <v>99501</v>
      </c>
      <c r="I9" s="137">
        <v>16</v>
      </c>
      <c r="J9" s="138">
        <v>77.561899999999994</v>
      </c>
    </row>
    <row r="10" spans="1:10" ht="15" customHeight="1" x14ac:dyDescent="0.25">
      <c r="A10" s="139">
        <v>4</v>
      </c>
      <c r="B10" s="137">
        <v>99525</v>
      </c>
      <c r="C10" s="137">
        <v>12</v>
      </c>
      <c r="D10" s="138">
        <v>79.283299999999997</v>
      </c>
      <c r="E10" s="137">
        <v>99566</v>
      </c>
      <c r="F10" s="137">
        <v>10</v>
      </c>
      <c r="G10" s="138">
        <v>82.123199999999997</v>
      </c>
      <c r="H10" s="137">
        <v>99485</v>
      </c>
      <c r="I10" s="137">
        <v>14</v>
      </c>
      <c r="J10" s="138">
        <v>76.574399999999997</v>
      </c>
    </row>
    <row r="11" spans="1:10" ht="15" customHeight="1" x14ac:dyDescent="0.25">
      <c r="A11" s="139">
        <v>5</v>
      </c>
      <c r="B11" s="137">
        <v>99513</v>
      </c>
      <c r="C11" s="137">
        <v>10</v>
      </c>
      <c r="D11" s="138">
        <v>78.293099999999995</v>
      </c>
      <c r="E11" s="137">
        <v>99556</v>
      </c>
      <c r="F11" s="137">
        <v>9</v>
      </c>
      <c r="G11" s="138">
        <v>81.131600000000006</v>
      </c>
      <c r="H11" s="137">
        <v>99471</v>
      </c>
      <c r="I11" s="137">
        <v>10</v>
      </c>
      <c r="J11" s="138">
        <v>75.585300000000004</v>
      </c>
    </row>
    <row r="12" spans="1:10" ht="15" customHeight="1" x14ac:dyDescent="0.25">
      <c r="A12" s="139">
        <v>6</v>
      </c>
      <c r="B12" s="137">
        <v>99503</v>
      </c>
      <c r="C12" s="137">
        <v>9</v>
      </c>
      <c r="D12" s="138">
        <v>77.300700000000006</v>
      </c>
      <c r="E12" s="137">
        <v>99547</v>
      </c>
      <c r="F12" s="137">
        <v>8</v>
      </c>
      <c r="G12" s="138">
        <v>80.139099999999999</v>
      </c>
      <c r="H12" s="137">
        <v>99461</v>
      </c>
      <c r="I12" s="137">
        <v>9</v>
      </c>
      <c r="J12" s="138">
        <v>74.593100000000007</v>
      </c>
    </row>
    <row r="13" spans="1:10" ht="15" customHeight="1" x14ac:dyDescent="0.25">
      <c r="A13" s="139">
        <v>7</v>
      </c>
      <c r="B13" s="137">
        <v>99494</v>
      </c>
      <c r="C13" s="137">
        <v>8</v>
      </c>
      <c r="D13" s="138">
        <v>76.307299999999998</v>
      </c>
      <c r="E13" s="137">
        <v>99539</v>
      </c>
      <c r="F13" s="137">
        <v>7</v>
      </c>
      <c r="G13" s="138">
        <v>79.145200000000003</v>
      </c>
      <c r="H13" s="137">
        <v>99451</v>
      </c>
      <c r="I13" s="137">
        <v>8</v>
      </c>
      <c r="J13" s="138">
        <v>73.599999999999994</v>
      </c>
    </row>
    <row r="14" spans="1:10" ht="15" customHeight="1" x14ac:dyDescent="0.25">
      <c r="A14" s="139">
        <v>8</v>
      </c>
      <c r="B14" s="137">
        <v>99487</v>
      </c>
      <c r="C14" s="137">
        <v>7</v>
      </c>
      <c r="D14" s="138">
        <v>75.313100000000006</v>
      </c>
      <c r="E14" s="137">
        <v>99532</v>
      </c>
      <c r="F14" s="137">
        <v>7</v>
      </c>
      <c r="G14" s="138">
        <v>78.150999999999996</v>
      </c>
      <c r="H14" s="137">
        <v>99443</v>
      </c>
      <c r="I14" s="137">
        <v>8</v>
      </c>
      <c r="J14" s="138">
        <v>72.605800000000002</v>
      </c>
    </row>
    <row r="15" spans="1:10" ht="15" customHeight="1" x14ac:dyDescent="0.25">
      <c r="A15" s="139">
        <v>9</v>
      </c>
      <c r="B15" s="137">
        <v>99479</v>
      </c>
      <c r="C15" s="137">
        <v>7</v>
      </c>
      <c r="D15" s="138">
        <v>74.3185</v>
      </c>
      <c r="E15" s="137">
        <v>99525</v>
      </c>
      <c r="F15" s="137">
        <v>6</v>
      </c>
      <c r="G15" s="138">
        <v>77.156300000000002</v>
      </c>
      <c r="H15" s="137">
        <v>99436</v>
      </c>
      <c r="I15" s="137">
        <v>8</v>
      </c>
      <c r="J15" s="138">
        <v>71.6113</v>
      </c>
    </row>
    <row r="16" spans="1:10" ht="15" customHeight="1" x14ac:dyDescent="0.25">
      <c r="A16" s="139">
        <v>10</v>
      </c>
      <c r="B16" s="137">
        <v>99472</v>
      </c>
      <c r="C16" s="137">
        <v>8</v>
      </c>
      <c r="D16" s="138">
        <v>73.323700000000002</v>
      </c>
      <c r="E16" s="137">
        <v>99519</v>
      </c>
      <c r="F16" s="137">
        <v>8</v>
      </c>
      <c r="G16" s="138">
        <v>76.160899999999998</v>
      </c>
      <c r="H16" s="137">
        <v>99428</v>
      </c>
      <c r="I16" s="137">
        <v>7</v>
      </c>
      <c r="J16" s="138">
        <v>70.617000000000004</v>
      </c>
    </row>
    <row r="17" spans="1:10" ht="15" customHeight="1" x14ac:dyDescent="0.25">
      <c r="A17" s="139">
        <v>11</v>
      </c>
      <c r="B17" s="137">
        <v>99465</v>
      </c>
      <c r="C17" s="137">
        <v>7</v>
      </c>
      <c r="D17" s="138">
        <v>72.329300000000003</v>
      </c>
      <c r="E17" s="137">
        <v>99511</v>
      </c>
      <c r="F17" s="137">
        <v>6</v>
      </c>
      <c r="G17" s="138">
        <v>75.167000000000002</v>
      </c>
      <c r="H17" s="137">
        <v>99420</v>
      </c>
      <c r="I17" s="137">
        <v>8</v>
      </c>
      <c r="J17" s="138">
        <v>69.622200000000007</v>
      </c>
    </row>
    <row r="18" spans="1:10" ht="15" customHeight="1" x14ac:dyDescent="0.25">
      <c r="A18" s="139">
        <v>12</v>
      </c>
      <c r="B18" s="137">
        <v>99457</v>
      </c>
      <c r="C18" s="137">
        <v>8</v>
      </c>
      <c r="D18" s="138">
        <v>71.334699999999998</v>
      </c>
      <c r="E18" s="137">
        <v>99505</v>
      </c>
      <c r="F18" s="137">
        <v>6</v>
      </c>
      <c r="G18" s="138">
        <v>74.171700000000001</v>
      </c>
      <c r="H18" s="137">
        <v>99412</v>
      </c>
      <c r="I18" s="137">
        <v>10</v>
      </c>
      <c r="J18" s="138">
        <v>68.628</v>
      </c>
    </row>
    <row r="19" spans="1:10" ht="15" customHeight="1" x14ac:dyDescent="0.25">
      <c r="A19" s="139">
        <v>13</v>
      </c>
      <c r="B19" s="137">
        <v>99449</v>
      </c>
      <c r="C19" s="137">
        <v>11</v>
      </c>
      <c r="D19" s="138">
        <v>70.340599999999995</v>
      </c>
      <c r="E19" s="137">
        <v>99499</v>
      </c>
      <c r="F19" s="137">
        <v>9</v>
      </c>
      <c r="G19" s="138">
        <v>73.176299999999998</v>
      </c>
      <c r="H19" s="137">
        <v>99402</v>
      </c>
      <c r="I19" s="137">
        <v>12</v>
      </c>
      <c r="J19" s="138">
        <v>67.635099999999994</v>
      </c>
    </row>
    <row r="20" spans="1:10" ht="15" customHeight="1" x14ac:dyDescent="0.25">
      <c r="A20" s="139">
        <v>14</v>
      </c>
      <c r="B20" s="137">
        <v>99439</v>
      </c>
      <c r="C20" s="137">
        <v>13</v>
      </c>
      <c r="D20" s="138">
        <v>69.347899999999996</v>
      </c>
      <c r="E20" s="137">
        <v>99490</v>
      </c>
      <c r="F20" s="137">
        <v>11</v>
      </c>
      <c r="G20" s="138">
        <v>72.183000000000007</v>
      </c>
      <c r="H20" s="137">
        <v>99390</v>
      </c>
      <c r="I20" s="137">
        <v>15</v>
      </c>
      <c r="J20" s="138">
        <v>66.643000000000001</v>
      </c>
    </row>
    <row r="21" spans="1:10" ht="15" customHeight="1" x14ac:dyDescent="0.25">
      <c r="A21" s="139">
        <v>15</v>
      </c>
      <c r="B21" s="137">
        <v>99426</v>
      </c>
      <c r="C21" s="137">
        <v>16</v>
      </c>
      <c r="D21" s="138">
        <v>68.356800000000007</v>
      </c>
      <c r="E21" s="137">
        <v>99479</v>
      </c>
      <c r="F21" s="137">
        <v>13</v>
      </c>
      <c r="G21" s="138">
        <v>71.191000000000003</v>
      </c>
      <c r="H21" s="137">
        <v>99376</v>
      </c>
      <c r="I21" s="137">
        <v>20</v>
      </c>
      <c r="J21" s="138">
        <v>65.652600000000007</v>
      </c>
    </row>
    <row r="22" spans="1:10" ht="15" customHeight="1" x14ac:dyDescent="0.25">
      <c r="A22" s="139">
        <v>16</v>
      </c>
      <c r="B22" s="137">
        <v>99410</v>
      </c>
      <c r="C22" s="137">
        <v>20</v>
      </c>
      <c r="D22" s="138">
        <v>67.367800000000003</v>
      </c>
      <c r="E22" s="137">
        <v>99466</v>
      </c>
      <c r="F22" s="137">
        <v>14</v>
      </c>
      <c r="G22" s="138">
        <v>70.1999</v>
      </c>
      <c r="H22" s="137">
        <v>99356</v>
      </c>
      <c r="I22" s="137">
        <v>26</v>
      </c>
      <c r="J22" s="138">
        <v>64.665300000000002</v>
      </c>
    </row>
    <row r="23" spans="1:10" ht="15" customHeight="1" x14ac:dyDescent="0.25">
      <c r="A23" s="139">
        <v>17</v>
      </c>
      <c r="B23" s="137">
        <v>99389</v>
      </c>
      <c r="C23" s="137">
        <v>22</v>
      </c>
      <c r="D23" s="138">
        <v>66.381399999999999</v>
      </c>
      <c r="E23" s="137">
        <v>99452</v>
      </c>
      <c r="F23" s="137">
        <v>13</v>
      </c>
      <c r="G23" s="138">
        <v>69.209699999999998</v>
      </c>
      <c r="H23" s="137">
        <v>99330</v>
      </c>
      <c r="I23" s="137">
        <v>32</v>
      </c>
      <c r="J23" s="138">
        <v>63.682299999999998</v>
      </c>
    </row>
    <row r="24" spans="1:10" ht="15" customHeight="1" x14ac:dyDescent="0.25">
      <c r="A24" s="139">
        <v>18</v>
      </c>
      <c r="B24" s="137">
        <v>99367</v>
      </c>
      <c r="C24" s="137">
        <v>32</v>
      </c>
      <c r="D24" s="138">
        <v>65.396100000000004</v>
      </c>
      <c r="E24" s="137">
        <v>99439</v>
      </c>
      <c r="F24" s="137">
        <v>19</v>
      </c>
      <c r="G24" s="138">
        <v>68.218400000000003</v>
      </c>
      <c r="H24" s="137">
        <v>99298</v>
      </c>
      <c r="I24" s="137">
        <v>44</v>
      </c>
      <c r="J24" s="138">
        <v>62.702300000000001</v>
      </c>
    </row>
    <row r="25" spans="1:10" ht="15" customHeight="1" x14ac:dyDescent="0.25">
      <c r="A25" s="139">
        <v>19</v>
      </c>
      <c r="B25" s="137">
        <v>99336</v>
      </c>
      <c r="C25" s="137">
        <v>37</v>
      </c>
      <c r="D25" s="138">
        <v>64.416700000000006</v>
      </c>
      <c r="E25" s="137">
        <v>99420</v>
      </c>
      <c r="F25" s="137">
        <v>20</v>
      </c>
      <c r="G25" s="138">
        <v>67.231499999999997</v>
      </c>
      <c r="H25" s="137">
        <v>99255</v>
      </c>
      <c r="I25" s="137">
        <v>52</v>
      </c>
      <c r="J25" s="138">
        <v>61.729500000000002</v>
      </c>
    </row>
    <row r="26" spans="1:10" ht="15" customHeight="1" x14ac:dyDescent="0.25">
      <c r="A26" s="139">
        <v>20</v>
      </c>
      <c r="B26" s="137">
        <v>99299</v>
      </c>
      <c r="C26" s="137">
        <v>40</v>
      </c>
      <c r="D26" s="138">
        <v>63.440100000000001</v>
      </c>
      <c r="E26" s="137">
        <v>99400</v>
      </c>
      <c r="F26" s="137">
        <v>24</v>
      </c>
      <c r="G26" s="138">
        <v>66.244900000000001</v>
      </c>
      <c r="H26" s="137">
        <v>99203</v>
      </c>
      <c r="I26" s="137">
        <v>56</v>
      </c>
      <c r="J26" s="138">
        <v>60.761499999999998</v>
      </c>
    </row>
    <row r="27" spans="1:10" ht="15" customHeight="1" x14ac:dyDescent="0.25">
      <c r="A27" s="139">
        <v>21</v>
      </c>
      <c r="B27" s="137">
        <v>99260</v>
      </c>
      <c r="C27" s="137">
        <v>41</v>
      </c>
      <c r="D27" s="138">
        <v>62.465400000000002</v>
      </c>
      <c r="E27" s="137">
        <v>99377</v>
      </c>
      <c r="F27" s="137">
        <v>20</v>
      </c>
      <c r="G27" s="138">
        <v>65.260400000000004</v>
      </c>
      <c r="H27" s="137">
        <v>99148</v>
      </c>
      <c r="I27" s="137">
        <v>60</v>
      </c>
      <c r="J27" s="138">
        <v>59.795200000000001</v>
      </c>
    </row>
    <row r="28" spans="1:10" ht="15" customHeight="1" x14ac:dyDescent="0.25">
      <c r="A28" s="139">
        <v>22</v>
      </c>
      <c r="B28" s="137">
        <v>99219</v>
      </c>
      <c r="C28" s="137">
        <v>42</v>
      </c>
      <c r="D28" s="138">
        <v>61.490600000000001</v>
      </c>
      <c r="E28" s="137">
        <v>99357</v>
      </c>
      <c r="F28" s="137">
        <v>22</v>
      </c>
      <c r="G28" s="138">
        <v>64.273499999999999</v>
      </c>
      <c r="H28" s="137">
        <v>99088</v>
      </c>
      <c r="I28" s="137">
        <v>61</v>
      </c>
      <c r="J28" s="138">
        <v>58.831000000000003</v>
      </c>
    </row>
    <row r="29" spans="1:10" ht="15" customHeight="1" x14ac:dyDescent="0.25">
      <c r="A29" s="139">
        <v>23</v>
      </c>
      <c r="B29" s="137">
        <v>99177</v>
      </c>
      <c r="C29" s="137">
        <v>42</v>
      </c>
      <c r="D29" s="138">
        <v>60.516199999999998</v>
      </c>
      <c r="E29" s="137">
        <v>99335</v>
      </c>
      <c r="F29" s="137">
        <v>21</v>
      </c>
      <c r="G29" s="138">
        <v>63.287399999999998</v>
      </c>
      <c r="H29" s="137">
        <v>99027</v>
      </c>
      <c r="I29" s="137">
        <v>61</v>
      </c>
      <c r="J29" s="138">
        <v>57.866700000000002</v>
      </c>
    </row>
    <row r="30" spans="1:10" ht="15" customHeight="1" x14ac:dyDescent="0.25">
      <c r="A30" s="139">
        <v>24</v>
      </c>
      <c r="B30" s="137">
        <v>99136</v>
      </c>
      <c r="C30" s="137">
        <v>42</v>
      </c>
      <c r="D30" s="138">
        <v>59.5411</v>
      </c>
      <c r="E30" s="137">
        <v>99314</v>
      </c>
      <c r="F30" s="137">
        <v>23</v>
      </c>
      <c r="G30" s="138">
        <v>62.300899999999999</v>
      </c>
      <c r="H30" s="137">
        <v>98967</v>
      </c>
      <c r="I30" s="137">
        <v>61</v>
      </c>
      <c r="J30" s="138">
        <v>56.901499999999999</v>
      </c>
    </row>
    <row r="31" spans="1:10" ht="15" customHeight="1" x14ac:dyDescent="0.25">
      <c r="A31" s="139">
        <v>25</v>
      </c>
      <c r="B31" s="137">
        <v>99095</v>
      </c>
      <c r="C31" s="137">
        <v>44</v>
      </c>
      <c r="D31" s="138">
        <v>58.566000000000003</v>
      </c>
      <c r="E31" s="137">
        <v>99291</v>
      </c>
      <c r="F31" s="137">
        <v>26</v>
      </c>
      <c r="G31" s="138">
        <v>61.315199999999997</v>
      </c>
      <c r="H31" s="137">
        <v>98907</v>
      </c>
      <c r="I31" s="137">
        <v>62</v>
      </c>
      <c r="J31" s="138">
        <v>55.935600000000001</v>
      </c>
    </row>
    <row r="32" spans="1:10" ht="15" customHeight="1" x14ac:dyDescent="0.25">
      <c r="A32" s="139">
        <v>26</v>
      </c>
      <c r="B32" s="137">
        <v>99051</v>
      </c>
      <c r="C32" s="137">
        <v>45</v>
      </c>
      <c r="D32" s="138">
        <v>57.591700000000003</v>
      </c>
      <c r="E32" s="137">
        <v>99265</v>
      </c>
      <c r="F32" s="137">
        <v>22</v>
      </c>
      <c r="G32" s="138">
        <v>60.330800000000004</v>
      </c>
      <c r="H32" s="137">
        <v>98846</v>
      </c>
      <c r="I32" s="137">
        <v>66</v>
      </c>
      <c r="J32" s="138">
        <v>54.969900000000003</v>
      </c>
    </row>
    <row r="33" spans="1:10" ht="15" customHeight="1" x14ac:dyDescent="0.25">
      <c r="A33" s="139">
        <v>27</v>
      </c>
      <c r="B33" s="137">
        <v>99007</v>
      </c>
      <c r="C33" s="137">
        <v>47</v>
      </c>
      <c r="D33" s="138">
        <v>56.617100000000001</v>
      </c>
      <c r="E33" s="137">
        <v>99243</v>
      </c>
      <c r="F33" s="137">
        <v>24</v>
      </c>
      <c r="G33" s="138">
        <v>59.343899999999998</v>
      </c>
      <c r="H33" s="137">
        <v>98781</v>
      </c>
      <c r="I33" s="137">
        <v>68</v>
      </c>
      <c r="J33" s="138">
        <v>54.006</v>
      </c>
    </row>
    <row r="34" spans="1:10" ht="15" customHeight="1" x14ac:dyDescent="0.25">
      <c r="A34" s="139">
        <v>28</v>
      </c>
      <c r="B34" s="137">
        <v>98960</v>
      </c>
      <c r="C34" s="137">
        <v>52</v>
      </c>
      <c r="D34" s="138">
        <v>55.643500000000003</v>
      </c>
      <c r="E34" s="137">
        <v>99219</v>
      </c>
      <c r="F34" s="137">
        <v>27</v>
      </c>
      <c r="G34" s="138">
        <v>58.3583</v>
      </c>
      <c r="H34" s="137">
        <v>98713</v>
      </c>
      <c r="I34" s="137">
        <v>76</v>
      </c>
      <c r="J34" s="138">
        <v>53.0426</v>
      </c>
    </row>
    <row r="35" spans="1:10" ht="15" customHeight="1" x14ac:dyDescent="0.25">
      <c r="A35" s="139">
        <v>29</v>
      </c>
      <c r="B35" s="137">
        <v>98909</v>
      </c>
      <c r="C35" s="137">
        <v>51</v>
      </c>
      <c r="D35" s="138">
        <v>54.671999999999997</v>
      </c>
      <c r="E35" s="137">
        <v>99193</v>
      </c>
      <c r="F35" s="137">
        <v>27</v>
      </c>
      <c r="G35" s="138">
        <v>57.373800000000003</v>
      </c>
      <c r="H35" s="137">
        <v>98639</v>
      </c>
      <c r="I35" s="137">
        <v>74</v>
      </c>
      <c r="J35" s="138">
        <v>52.0824</v>
      </c>
    </row>
    <row r="36" spans="1:10" ht="15" customHeight="1" x14ac:dyDescent="0.25">
      <c r="A36" s="139">
        <v>30</v>
      </c>
      <c r="B36" s="137">
        <v>98859</v>
      </c>
      <c r="C36" s="137">
        <v>54</v>
      </c>
      <c r="D36" s="138">
        <v>53.699599999999997</v>
      </c>
      <c r="E36" s="137">
        <v>99166</v>
      </c>
      <c r="F36" s="137">
        <v>28</v>
      </c>
      <c r="G36" s="138">
        <v>56.389000000000003</v>
      </c>
      <c r="H36" s="137">
        <v>98566</v>
      </c>
      <c r="I36" s="137">
        <v>80</v>
      </c>
      <c r="J36" s="138">
        <v>51.120600000000003</v>
      </c>
    </row>
    <row r="37" spans="1:10" ht="15" customHeight="1" x14ac:dyDescent="0.25">
      <c r="A37" s="139">
        <v>31</v>
      </c>
      <c r="B37" s="137">
        <v>98805</v>
      </c>
      <c r="C37" s="137">
        <v>57</v>
      </c>
      <c r="D37" s="138">
        <v>52.728499999999997</v>
      </c>
      <c r="E37" s="137">
        <v>99138</v>
      </c>
      <c r="F37" s="137">
        <v>34</v>
      </c>
      <c r="G37" s="138">
        <v>55.404800000000002</v>
      </c>
      <c r="H37" s="137">
        <v>98487</v>
      </c>
      <c r="I37" s="137">
        <v>79</v>
      </c>
      <c r="J37" s="138">
        <v>50.160899999999998</v>
      </c>
    </row>
    <row r="38" spans="1:10" ht="15" customHeight="1" x14ac:dyDescent="0.25">
      <c r="A38" s="139">
        <v>32</v>
      </c>
      <c r="B38" s="137">
        <v>98748</v>
      </c>
      <c r="C38" s="137">
        <v>57</v>
      </c>
      <c r="D38" s="138">
        <v>51.758400000000002</v>
      </c>
      <c r="E38" s="137">
        <v>99104</v>
      </c>
      <c r="F38" s="137">
        <v>34</v>
      </c>
      <c r="G38" s="138">
        <v>54.423499999999997</v>
      </c>
      <c r="H38" s="137">
        <v>98409</v>
      </c>
      <c r="I38" s="137">
        <v>79</v>
      </c>
      <c r="J38" s="138">
        <v>49.200400000000002</v>
      </c>
    </row>
    <row r="39" spans="1:10" ht="15" customHeight="1" x14ac:dyDescent="0.25">
      <c r="A39" s="139">
        <v>33</v>
      </c>
      <c r="B39" s="137">
        <v>98692</v>
      </c>
      <c r="C39" s="137">
        <v>64</v>
      </c>
      <c r="D39" s="138">
        <v>50.787799999999997</v>
      </c>
      <c r="E39" s="137">
        <v>99071</v>
      </c>
      <c r="F39" s="137">
        <v>37</v>
      </c>
      <c r="G39" s="138">
        <v>53.441899999999997</v>
      </c>
      <c r="H39" s="137">
        <v>98331</v>
      </c>
      <c r="I39" s="137">
        <v>89</v>
      </c>
      <c r="J39" s="138">
        <v>48.238999999999997</v>
      </c>
    </row>
    <row r="40" spans="1:10" ht="15" customHeight="1" x14ac:dyDescent="0.25">
      <c r="A40" s="139">
        <v>34</v>
      </c>
      <c r="B40" s="137">
        <v>98629</v>
      </c>
      <c r="C40" s="137">
        <v>67</v>
      </c>
      <c r="D40" s="138">
        <v>49.819899999999997</v>
      </c>
      <c r="E40" s="137">
        <v>99034</v>
      </c>
      <c r="F40" s="137">
        <v>38</v>
      </c>
      <c r="G40" s="138">
        <v>52.4617</v>
      </c>
      <c r="H40" s="137">
        <v>98243</v>
      </c>
      <c r="I40" s="137">
        <v>96</v>
      </c>
      <c r="J40" s="138">
        <v>47.281700000000001</v>
      </c>
    </row>
    <row r="41" spans="1:10" ht="15" customHeight="1" x14ac:dyDescent="0.25">
      <c r="A41" s="139">
        <v>35</v>
      </c>
      <c r="B41" s="137">
        <v>98563</v>
      </c>
      <c r="C41" s="137">
        <v>73</v>
      </c>
      <c r="D41" s="138">
        <v>48.853099999999998</v>
      </c>
      <c r="E41" s="137">
        <v>98996</v>
      </c>
      <c r="F41" s="137">
        <v>43</v>
      </c>
      <c r="G41" s="138">
        <v>51.481200000000001</v>
      </c>
      <c r="H41" s="137">
        <v>98149</v>
      </c>
      <c r="I41" s="137">
        <v>102</v>
      </c>
      <c r="J41" s="138">
        <v>46.326500000000003</v>
      </c>
    </row>
    <row r="42" spans="1:10" ht="15" customHeight="1" x14ac:dyDescent="0.25">
      <c r="A42" s="139">
        <v>36</v>
      </c>
      <c r="B42" s="137">
        <v>98490</v>
      </c>
      <c r="C42" s="137">
        <v>80</v>
      </c>
      <c r="D42" s="138">
        <v>47.888500000000001</v>
      </c>
      <c r="E42" s="137">
        <v>98954</v>
      </c>
      <c r="F42" s="137">
        <v>48</v>
      </c>
      <c r="G42" s="138">
        <v>50.503300000000003</v>
      </c>
      <c r="H42" s="137">
        <v>98049</v>
      </c>
      <c r="I42" s="137">
        <v>111</v>
      </c>
      <c r="J42" s="138">
        <v>45.3733</v>
      </c>
    </row>
    <row r="43" spans="1:10" ht="15" customHeight="1" x14ac:dyDescent="0.25">
      <c r="A43" s="139">
        <v>37</v>
      </c>
      <c r="B43" s="137">
        <v>98412</v>
      </c>
      <c r="C43" s="137">
        <v>87</v>
      </c>
      <c r="D43" s="138">
        <v>46.926499999999997</v>
      </c>
      <c r="E43" s="137">
        <v>98906</v>
      </c>
      <c r="F43" s="137">
        <v>53</v>
      </c>
      <c r="G43" s="138">
        <v>49.5274</v>
      </c>
      <c r="H43" s="137">
        <v>97940</v>
      </c>
      <c r="I43" s="137">
        <v>120</v>
      </c>
      <c r="J43" s="138">
        <v>44.423000000000002</v>
      </c>
    </row>
    <row r="44" spans="1:10" ht="15" customHeight="1" x14ac:dyDescent="0.25">
      <c r="A44" s="139">
        <v>38</v>
      </c>
      <c r="B44" s="137">
        <v>98326</v>
      </c>
      <c r="C44" s="137">
        <v>92</v>
      </c>
      <c r="D44" s="138">
        <v>45.966999999999999</v>
      </c>
      <c r="E44" s="137">
        <v>98853</v>
      </c>
      <c r="F44" s="137">
        <v>57</v>
      </c>
      <c r="G44" s="138">
        <v>48.553600000000003</v>
      </c>
      <c r="H44" s="137">
        <v>97823</v>
      </c>
      <c r="I44" s="137">
        <v>126</v>
      </c>
      <c r="J44" s="138">
        <v>43.4758</v>
      </c>
    </row>
    <row r="45" spans="1:10" ht="15" customHeight="1" x14ac:dyDescent="0.25">
      <c r="A45" s="139">
        <v>39</v>
      </c>
      <c r="B45" s="137">
        <v>98235</v>
      </c>
      <c r="C45" s="137">
        <v>103</v>
      </c>
      <c r="D45" s="138">
        <v>45.009099999999997</v>
      </c>
      <c r="E45" s="137">
        <v>98797</v>
      </c>
      <c r="F45" s="137">
        <v>64</v>
      </c>
      <c r="G45" s="138">
        <v>47.581099999999999</v>
      </c>
      <c r="H45" s="137">
        <v>97700</v>
      </c>
      <c r="I45" s="137">
        <v>140</v>
      </c>
      <c r="J45" s="138">
        <v>42.530099999999997</v>
      </c>
    </row>
    <row r="46" spans="1:10" ht="15" customHeight="1" x14ac:dyDescent="0.25">
      <c r="A46" s="139">
        <v>40</v>
      </c>
      <c r="B46" s="137">
        <v>98134</v>
      </c>
      <c r="C46" s="137">
        <v>109</v>
      </c>
      <c r="D46" s="138">
        <v>44.0548</v>
      </c>
      <c r="E46" s="137">
        <v>98733</v>
      </c>
      <c r="F46" s="137">
        <v>69</v>
      </c>
      <c r="G46" s="138">
        <v>46.611199999999997</v>
      </c>
      <c r="H46" s="137">
        <v>97563</v>
      </c>
      <c r="I46" s="137">
        <v>148</v>
      </c>
      <c r="J46" s="138">
        <v>41.589100000000002</v>
      </c>
    </row>
    <row r="47" spans="1:10" ht="15" customHeight="1" x14ac:dyDescent="0.25">
      <c r="A47" s="139">
        <v>41</v>
      </c>
      <c r="B47" s="137">
        <v>98027</v>
      </c>
      <c r="C47" s="137">
        <v>120</v>
      </c>
      <c r="D47" s="138">
        <v>43.102499999999999</v>
      </c>
      <c r="E47" s="137">
        <v>98665</v>
      </c>
      <c r="F47" s="137">
        <v>77</v>
      </c>
      <c r="G47" s="138">
        <v>45.643099999999997</v>
      </c>
      <c r="H47" s="137">
        <v>97418</v>
      </c>
      <c r="I47" s="137">
        <v>161</v>
      </c>
      <c r="J47" s="138">
        <v>40.650100000000002</v>
      </c>
    </row>
    <row r="48" spans="1:10" ht="15" customHeight="1" x14ac:dyDescent="0.25">
      <c r="A48" s="139">
        <v>42</v>
      </c>
      <c r="B48" s="137">
        <v>97909</v>
      </c>
      <c r="C48" s="137">
        <v>128</v>
      </c>
      <c r="D48" s="138">
        <v>42.153700000000001</v>
      </c>
      <c r="E48" s="137">
        <v>98589</v>
      </c>
      <c r="F48" s="137">
        <v>83</v>
      </c>
      <c r="G48" s="138">
        <v>44.677999999999997</v>
      </c>
      <c r="H48" s="137">
        <v>97261</v>
      </c>
      <c r="I48" s="137">
        <v>172</v>
      </c>
      <c r="J48" s="138">
        <v>39.715000000000003</v>
      </c>
    </row>
    <row r="49" spans="1:10" ht="15" customHeight="1" x14ac:dyDescent="0.25">
      <c r="A49" s="139">
        <v>43</v>
      </c>
      <c r="B49" s="137">
        <v>97784</v>
      </c>
      <c r="C49" s="137">
        <v>138</v>
      </c>
      <c r="D49" s="138">
        <v>41.207099999999997</v>
      </c>
      <c r="E49" s="137">
        <v>98507</v>
      </c>
      <c r="F49" s="137">
        <v>87</v>
      </c>
      <c r="G49" s="138">
        <v>43.714500000000001</v>
      </c>
      <c r="H49" s="137">
        <v>97094</v>
      </c>
      <c r="I49" s="137">
        <v>187</v>
      </c>
      <c r="J49" s="138">
        <v>38.782499999999999</v>
      </c>
    </row>
    <row r="50" spans="1:10" ht="15" customHeight="1" x14ac:dyDescent="0.25">
      <c r="A50" s="139">
        <v>44</v>
      </c>
      <c r="B50" s="137">
        <v>97649</v>
      </c>
      <c r="C50" s="137">
        <v>149</v>
      </c>
      <c r="D50" s="138">
        <v>40.263199999999998</v>
      </c>
      <c r="E50" s="137">
        <v>98422</v>
      </c>
      <c r="F50" s="137">
        <v>95</v>
      </c>
      <c r="G50" s="138">
        <v>42.752000000000002</v>
      </c>
      <c r="H50" s="137">
        <v>96912</v>
      </c>
      <c r="I50" s="137">
        <v>201</v>
      </c>
      <c r="J50" s="138">
        <v>37.854100000000003</v>
      </c>
    </row>
    <row r="51" spans="1:10" ht="15" customHeight="1" x14ac:dyDescent="0.25">
      <c r="A51" s="139">
        <v>45</v>
      </c>
      <c r="B51" s="137">
        <v>97504</v>
      </c>
      <c r="C51" s="137">
        <v>166</v>
      </c>
      <c r="D51" s="138">
        <v>39.322499999999998</v>
      </c>
      <c r="E51" s="137">
        <v>98329</v>
      </c>
      <c r="F51" s="137">
        <v>109</v>
      </c>
      <c r="G51" s="138">
        <v>41.792099999999998</v>
      </c>
      <c r="H51" s="137">
        <v>96717</v>
      </c>
      <c r="I51" s="137">
        <v>221</v>
      </c>
      <c r="J51" s="138">
        <v>36.929400000000001</v>
      </c>
    </row>
    <row r="52" spans="1:10" ht="15" customHeight="1" x14ac:dyDescent="0.25">
      <c r="A52" s="139">
        <v>46</v>
      </c>
      <c r="B52" s="137">
        <v>97342</v>
      </c>
      <c r="C52" s="137">
        <v>176</v>
      </c>
      <c r="D52" s="138">
        <v>38.386899999999997</v>
      </c>
      <c r="E52" s="137">
        <v>98222</v>
      </c>
      <c r="F52" s="137">
        <v>118</v>
      </c>
      <c r="G52" s="138">
        <v>40.837000000000003</v>
      </c>
      <c r="H52" s="137">
        <v>96504</v>
      </c>
      <c r="I52" s="137">
        <v>232</v>
      </c>
      <c r="J52" s="138">
        <v>36.010100000000001</v>
      </c>
    </row>
    <row r="53" spans="1:10" ht="15" customHeight="1" x14ac:dyDescent="0.25">
      <c r="A53" s="139">
        <v>47</v>
      </c>
      <c r="B53" s="137">
        <v>97171</v>
      </c>
      <c r="C53" s="137">
        <v>190</v>
      </c>
      <c r="D53" s="138">
        <v>37.453699999999998</v>
      </c>
      <c r="E53" s="137">
        <v>98105</v>
      </c>
      <c r="F53" s="137">
        <v>129</v>
      </c>
      <c r="G53" s="138">
        <v>39.884900000000002</v>
      </c>
      <c r="H53" s="137">
        <v>96280</v>
      </c>
      <c r="I53" s="137">
        <v>249</v>
      </c>
      <c r="J53" s="138">
        <v>35.092500000000001</v>
      </c>
    </row>
    <row r="54" spans="1:10" ht="15" customHeight="1" x14ac:dyDescent="0.25">
      <c r="A54" s="139">
        <v>48</v>
      </c>
      <c r="B54" s="137">
        <v>96986</v>
      </c>
      <c r="C54" s="137">
        <v>209</v>
      </c>
      <c r="D54" s="138">
        <v>36.524000000000001</v>
      </c>
      <c r="E54" s="137">
        <v>97979</v>
      </c>
      <c r="F54" s="137">
        <v>140</v>
      </c>
      <c r="G54" s="138">
        <v>38.935899999999997</v>
      </c>
      <c r="H54" s="137">
        <v>96041</v>
      </c>
      <c r="I54" s="137">
        <v>277</v>
      </c>
      <c r="J54" s="138">
        <v>34.178699999999999</v>
      </c>
    </row>
    <row r="55" spans="1:10" ht="15" customHeight="1" x14ac:dyDescent="0.25">
      <c r="A55" s="139">
        <v>49</v>
      </c>
      <c r="B55" s="137">
        <v>96784</v>
      </c>
      <c r="C55" s="137">
        <v>234</v>
      </c>
      <c r="D55" s="138">
        <v>35.599400000000003</v>
      </c>
      <c r="E55" s="137">
        <v>97842</v>
      </c>
      <c r="F55" s="137">
        <v>160</v>
      </c>
      <c r="G55" s="138">
        <v>37.989699999999999</v>
      </c>
      <c r="H55" s="137">
        <v>95775</v>
      </c>
      <c r="I55" s="137">
        <v>305</v>
      </c>
      <c r="J55" s="138">
        <v>33.272100000000002</v>
      </c>
    </row>
    <row r="56" spans="1:10" ht="15" customHeight="1" x14ac:dyDescent="0.25">
      <c r="A56" s="139">
        <v>50</v>
      </c>
      <c r="B56" s="137">
        <v>96558</v>
      </c>
      <c r="C56" s="137">
        <v>259</v>
      </c>
      <c r="D56" s="138">
        <v>34.681600000000003</v>
      </c>
      <c r="E56" s="137">
        <v>97685</v>
      </c>
      <c r="F56" s="137">
        <v>178</v>
      </c>
      <c r="G56" s="138">
        <v>37.049599999999998</v>
      </c>
      <c r="H56" s="137">
        <v>95483</v>
      </c>
      <c r="I56" s="137">
        <v>338</v>
      </c>
      <c r="J56" s="138">
        <v>32.372500000000002</v>
      </c>
    </row>
    <row r="57" spans="1:10" ht="15" customHeight="1" x14ac:dyDescent="0.25">
      <c r="A57" s="139">
        <v>51</v>
      </c>
      <c r="B57" s="137">
        <v>96307</v>
      </c>
      <c r="C57" s="137">
        <v>281</v>
      </c>
      <c r="D57" s="138">
        <v>33.770499999999998</v>
      </c>
      <c r="E57" s="137">
        <v>97511</v>
      </c>
      <c r="F57" s="137">
        <v>195</v>
      </c>
      <c r="G57" s="138">
        <v>36.114899999999999</v>
      </c>
      <c r="H57" s="137">
        <v>95160</v>
      </c>
      <c r="I57" s="137">
        <v>365</v>
      </c>
      <c r="J57" s="138">
        <v>31.480599999999999</v>
      </c>
    </row>
    <row r="58" spans="1:10" ht="15" customHeight="1" x14ac:dyDescent="0.25">
      <c r="A58" s="139">
        <v>52</v>
      </c>
      <c r="B58" s="137">
        <v>96037</v>
      </c>
      <c r="C58" s="137">
        <v>312</v>
      </c>
      <c r="D58" s="138">
        <v>32.864199999999997</v>
      </c>
      <c r="E58" s="137">
        <v>97321</v>
      </c>
      <c r="F58" s="137">
        <v>213</v>
      </c>
      <c r="G58" s="138">
        <v>35.184600000000003</v>
      </c>
      <c r="H58" s="137">
        <v>94813</v>
      </c>
      <c r="I58" s="137">
        <v>409</v>
      </c>
      <c r="J58" s="138">
        <v>30.594100000000001</v>
      </c>
    </row>
    <row r="59" spans="1:10" ht="15" customHeight="1" x14ac:dyDescent="0.25">
      <c r="A59" s="139">
        <v>53</v>
      </c>
      <c r="B59" s="137">
        <v>95737</v>
      </c>
      <c r="C59" s="137">
        <v>341</v>
      </c>
      <c r="D59" s="138">
        <v>31.965599999999998</v>
      </c>
      <c r="E59" s="137">
        <v>97113</v>
      </c>
      <c r="F59" s="137">
        <v>226</v>
      </c>
      <c r="G59" s="138">
        <v>34.258699999999997</v>
      </c>
      <c r="H59" s="137">
        <v>94425</v>
      </c>
      <c r="I59" s="137">
        <v>454</v>
      </c>
      <c r="J59" s="138">
        <v>29.717700000000001</v>
      </c>
    </row>
    <row r="60" spans="1:10" ht="15" customHeight="1" x14ac:dyDescent="0.25">
      <c r="A60" s="139">
        <v>54</v>
      </c>
      <c r="B60" s="137">
        <v>95410</v>
      </c>
      <c r="C60" s="137">
        <v>369</v>
      </c>
      <c r="D60" s="138">
        <v>31.073399999999999</v>
      </c>
      <c r="E60" s="137">
        <v>96893</v>
      </c>
      <c r="F60" s="137">
        <v>242</v>
      </c>
      <c r="G60" s="138">
        <v>33.335299999999997</v>
      </c>
      <c r="H60" s="137">
        <v>93996</v>
      </c>
      <c r="I60" s="137">
        <v>493</v>
      </c>
      <c r="J60" s="138">
        <v>28.850999999999999</v>
      </c>
    </row>
    <row r="61" spans="1:10" ht="15" customHeight="1" x14ac:dyDescent="0.25">
      <c r="A61" s="139">
        <v>55</v>
      </c>
      <c r="B61" s="137">
        <v>95058</v>
      </c>
      <c r="C61" s="137">
        <v>405</v>
      </c>
      <c r="D61" s="138">
        <v>30.186499999999999</v>
      </c>
      <c r="E61" s="137">
        <v>96659</v>
      </c>
      <c r="F61" s="137">
        <v>275</v>
      </c>
      <c r="G61" s="138">
        <v>32.415100000000002</v>
      </c>
      <c r="H61" s="137">
        <v>93533</v>
      </c>
      <c r="I61" s="137">
        <v>532</v>
      </c>
      <c r="J61" s="138">
        <v>27.991399999999999</v>
      </c>
    </row>
    <row r="62" spans="1:10" ht="15" customHeight="1" x14ac:dyDescent="0.25">
      <c r="A62" s="139">
        <v>56</v>
      </c>
      <c r="B62" s="137">
        <v>94674</v>
      </c>
      <c r="C62" s="137">
        <v>440</v>
      </c>
      <c r="D62" s="138">
        <v>29.307099999999998</v>
      </c>
      <c r="E62" s="137">
        <v>96392</v>
      </c>
      <c r="F62" s="137">
        <v>298</v>
      </c>
      <c r="G62" s="138">
        <v>31.5032</v>
      </c>
      <c r="H62" s="137">
        <v>93035</v>
      </c>
      <c r="I62" s="137">
        <v>581</v>
      </c>
      <c r="J62" s="138">
        <v>27.138400000000001</v>
      </c>
    </row>
    <row r="63" spans="1:10" ht="15" customHeight="1" x14ac:dyDescent="0.25">
      <c r="A63" s="139">
        <v>57</v>
      </c>
      <c r="B63" s="137">
        <v>94257</v>
      </c>
      <c r="C63" s="137">
        <v>482</v>
      </c>
      <c r="D63" s="138">
        <v>28.4344</v>
      </c>
      <c r="E63" s="137">
        <v>96106</v>
      </c>
      <c r="F63" s="137">
        <v>330</v>
      </c>
      <c r="G63" s="138">
        <v>30.595800000000001</v>
      </c>
      <c r="H63" s="137">
        <v>92495</v>
      </c>
      <c r="I63" s="137">
        <v>633</v>
      </c>
      <c r="J63" s="138">
        <v>26.294</v>
      </c>
    </row>
    <row r="64" spans="1:10" ht="15" customHeight="1" x14ac:dyDescent="0.25">
      <c r="A64" s="139">
        <v>58</v>
      </c>
      <c r="B64" s="137">
        <v>93803</v>
      </c>
      <c r="C64" s="137">
        <v>522</v>
      </c>
      <c r="D64" s="138">
        <v>27.569700000000001</v>
      </c>
      <c r="E64" s="137">
        <v>95789</v>
      </c>
      <c r="F64" s="137">
        <v>354</v>
      </c>
      <c r="G64" s="138">
        <v>29.6953</v>
      </c>
      <c r="H64" s="137">
        <v>91910</v>
      </c>
      <c r="I64" s="137">
        <v>689</v>
      </c>
      <c r="J64" s="138">
        <v>25.458300000000001</v>
      </c>
    </row>
    <row r="65" spans="1:10" ht="15" customHeight="1" x14ac:dyDescent="0.25">
      <c r="A65" s="139">
        <v>59</v>
      </c>
      <c r="B65" s="137">
        <v>93313</v>
      </c>
      <c r="C65" s="137">
        <v>557</v>
      </c>
      <c r="D65" s="138">
        <v>26.7118</v>
      </c>
      <c r="E65" s="137">
        <v>95449</v>
      </c>
      <c r="F65" s="137">
        <v>380</v>
      </c>
      <c r="G65" s="138">
        <v>28.799099999999999</v>
      </c>
      <c r="H65" s="137">
        <v>91276</v>
      </c>
      <c r="I65" s="137">
        <v>733</v>
      </c>
      <c r="J65" s="138">
        <v>24.631399999999999</v>
      </c>
    </row>
    <row r="66" spans="1:10" ht="15" customHeight="1" x14ac:dyDescent="0.25">
      <c r="A66" s="139">
        <v>60</v>
      </c>
      <c r="B66" s="137">
        <v>92793</v>
      </c>
      <c r="C66" s="137">
        <v>609</v>
      </c>
      <c r="D66" s="138">
        <v>25.858599999999999</v>
      </c>
      <c r="E66" s="137">
        <v>95086</v>
      </c>
      <c r="F66" s="137">
        <v>414</v>
      </c>
      <c r="G66" s="138">
        <v>27.9071</v>
      </c>
      <c r="H66" s="137">
        <v>90607</v>
      </c>
      <c r="I66" s="137">
        <v>804</v>
      </c>
      <c r="J66" s="138">
        <v>23.8096</v>
      </c>
    </row>
    <row r="67" spans="1:10" ht="15" customHeight="1" x14ac:dyDescent="0.25">
      <c r="A67" s="139">
        <v>61</v>
      </c>
      <c r="B67" s="137">
        <v>92228</v>
      </c>
      <c r="C67" s="137">
        <v>665</v>
      </c>
      <c r="D67" s="138">
        <v>25.013999999999999</v>
      </c>
      <c r="E67" s="137">
        <v>94693</v>
      </c>
      <c r="F67" s="137">
        <v>455</v>
      </c>
      <c r="G67" s="138">
        <v>27.021000000000001</v>
      </c>
      <c r="H67" s="137">
        <v>89879</v>
      </c>
      <c r="I67" s="137">
        <v>877</v>
      </c>
      <c r="J67" s="138">
        <v>22.9986</v>
      </c>
    </row>
    <row r="68" spans="1:10" ht="15" customHeight="1" x14ac:dyDescent="0.25">
      <c r="A68" s="139">
        <v>62</v>
      </c>
      <c r="B68" s="137">
        <v>91614</v>
      </c>
      <c r="C68" s="137">
        <v>731</v>
      </c>
      <c r="D68" s="138">
        <v>24.1782</v>
      </c>
      <c r="E68" s="137">
        <v>94262</v>
      </c>
      <c r="F68" s="137">
        <v>503</v>
      </c>
      <c r="G68" s="138">
        <v>26.142199999999999</v>
      </c>
      <c r="H68" s="137">
        <v>89091</v>
      </c>
      <c r="I68" s="137">
        <v>961</v>
      </c>
      <c r="J68" s="138">
        <v>22.197500000000002</v>
      </c>
    </row>
    <row r="69" spans="1:10" ht="15" customHeight="1" x14ac:dyDescent="0.25">
      <c r="A69" s="139">
        <v>63</v>
      </c>
      <c r="B69" s="137">
        <v>90944</v>
      </c>
      <c r="C69" s="137">
        <v>802</v>
      </c>
      <c r="D69" s="138">
        <v>23.352599999999999</v>
      </c>
      <c r="E69" s="137">
        <v>93788</v>
      </c>
      <c r="F69" s="137">
        <v>545</v>
      </c>
      <c r="G69" s="138">
        <v>25.271899999999999</v>
      </c>
      <c r="H69" s="137">
        <v>88234</v>
      </c>
      <c r="I69" s="137">
        <v>1062</v>
      </c>
      <c r="J69" s="138">
        <v>21.408200000000001</v>
      </c>
    </row>
    <row r="70" spans="1:10" ht="15" customHeight="1" x14ac:dyDescent="0.25">
      <c r="A70" s="139">
        <v>64</v>
      </c>
      <c r="B70" s="137">
        <v>90215</v>
      </c>
      <c r="C70" s="137">
        <v>865</v>
      </c>
      <c r="D70" s="138">
        <v>22.537299999999998</v>
      </c>
      <c r="E70" s="137">
        <v>93277</v>
      </c>
      <c r="F70" s="137">
        <v>592</v>
      </c>
      <c r="G70" s="138">
        <v>24.407599999999999</v>
      </c>
      <c r="H70" s="137">
        <v>87298</v>
      </c>
      <c r="I70" s="137">
        <v>1143</v>
      </c>
      <c r="J70" s="138">
        <v>20.6325</v>
      </c>
    </row>
    <row r="71" spans="1:10" ht="15" customHeight="1" x14ac:dyDescent="0.25">
      <c r="A71" s="139">
        <v>65</v>
      </c>
      <c r="B71" s="137">
        <v>89435</v>
      </c>
      <c r="C71" s="137">
        <v>937</v>
      </c>
      <c r="D71" s="138">
        <v>21.729500000000002</v>
      </c>
      <c r="E71" s="137">
        <v>92725</v>
      </c>
      <c r="F71" s="137">
        <v>632</v>
      </c>
      <c r="G71" s="138">
        <v>23.549900000000001</v>
      </c>
      <c r="H71" s="137">
        <v>86300</v>
      </c>
      <c r="I71" s="137">
        <v>1249</v>
      </c>
      <c r="J71" s="138">
        <v>19.865300000000001</v>
      </c>
    </row>
    <row r="72" spans="1:10" ht="15" customHeight="1" x14ac:dyDescent="0.25">
      <c r="A72" s="139">
        <v>66</v>
      </c>
      <c r="B72" s="137">
        <v>88597</v>
      </c>
      <c r="C72" s="137">
        <v>1018</v>
      </c>
      <c r="D72" s="138">
        <v>20.930299999999999</v>
      </c>
      <c r="E72" s="137">
        <v>92139</v>
      </c>
      <c r="F72" s="137">
        <v>675</v>
      </c>
      <c r="G72" s="138">
        <v>22.6965</v>
      </c>
      <c r="H72" s="137">
        <v>85222</v>
      </c>
      <c r="I72" s="137">
        <v>1371</v>
      </c>
      <c r="J72" s="138">
        <v>19.110299999999999</v>
      </c>
    </row>
    <row r="73" spans="1:10" ht="15" customHeight="1" x14ac:dyDescent="0.25">
      <c r="A73" s="139">
        <v>67</v>
      </c>
      <c r="B73" s="137">
        <v>87696</v>
      </c>
      <c r="C73" s="137">
        <v>1087</v>
      </c>
      <c r="D73" s="138">
        <v>20.1404</v>
      </c>
      <c r="E73" s="137">
        <v>91517</v>
      </c>
      <c r="F73" s="137">
        <v>718</v>
      </c>
      <c r="G73" s="138">
        <v>21.847300000000001</v>
      </c>
      <c r="H73" s="137">
        <v>84053</v>
      </c>
      <c r="I73" s="137">
        <v>1470</v>
      </c>
      <c r="J73" s="138">
        <v>18.369</v>
      </c>
    </row>
    <row r="74" spans="1:10" ht="15" customHeight="1" x14ac:dyDescent="0.25">
      <c r="A74" s="139">
        <v>68</v>
      </c>
      <c r="B74" s="137">
        <v>86742</v>
      </c>
      <c r="C74" s="137">
        <v>1179</v>
      </c>
      <c r="D74" s="138">
        <v>19.356300000000001</v>
      </c>
      <c r="E74" s="137">
        <v>90860</v>
      </c>
      <c r="F74" s="137">
        <v>797</v>
      </c>
      <c r="G74" s="138">
        <v>21.0017</v>
      </c>
      <c r="H74" s="137">
        <v>82817</v>
      </c>
      <c r="I74" s="137">
        <v>1579</v>
      </c>
      <c r="J74" s="138">
        <v>17.6356</v>
      </c>
    </row>
    <row r="75" spans="1:10" ht="15" customHeight="1" x14ac:dyDescent="0.25">
      <c r="A75" s="139">
        <v>69</v>
      </c>
      <c r="B75" s="137">
        <v>85719</v>
      </c>
      <c r="C75" s="137">
        <v>1266</v>
      </c>
      <c r="D75" s="138">
        <v>18.581299999999999</v>
      </c>
      <c r="E75" s="137">
        <v>90136</v>
      </c>
      <c r="F75" s="137">
        <v>862</v>
      </c>
      <c r="G75" s="138">
        <v>20.166499999999999</v>
      </c>
      <c r="H75" s="137">
        <v>81510</v>
      </c>
      <c r="I75" s="137">
        <v>1691</v>
      </c>
      <c r="J75" s="138">
        <v>16.910499999999999</v>
      </c>
    </row>
    <row r="76" spans="1:10" ht="15" customHeight="1" x14ac:dyDescent="0.25">
      <c r="A76" s="139">
        <v>70</v>
      </c>
      <c r="B76" s="137">
        <v>84634</v>
      </c>
      <c r="C76" s="137">
        <v>1369</v>
      </c>
      <c r="D76" s="138">
        <v>17.813099999999999</v>
      </c>
      <c r="E76" s="137">
        <v>89358</v>
      </c>
      <c r="F76" s="137">
        <v>941</v>
      </c>
      <c r="G76" s="138">
        <v>19.337499999999999</v>
      </c>
      <c r="H76" s="137">
        <v>80132</v>
      </c>
      <c r="I76" s="137">
        <v>1823</v>
      </c>
      <c r="J76" s="138">
        <v>16.192799999999998</v>
      </c>
    </row>
    <row r="77" spans="1:10" ht="15" customHeight="1" x14ac:dyDescent="0.25">
      <c r="A77" s="139">
        <v>71</v>
      </c>
      <c r="B77" s="137">
        <v>83476</v>
      </c>
      <c r="C77" s="137">
        <v>1466</v>
      </c>
      <c r="D77" s="138">
        <v>17.0533</v>
      </c>
      <c r="E77" s="137">
        <v>88517</v>
      </c>
      <c r="F77" s="137">
        <v>998</v>
      </c>
      <c r="G77" s="138">
        <v>18.516500000000001</v>
      </c>
      <c r="H77" s="137">
        <v>78671</v>
      </c>
      <c r="I77" s="137">
        <v>1967</v>
      </c>
      <c r="J77" s="138">
        <v>15.4842</v>
      </c>
    </row>
    <row r="78" spans="1:10" ht="15" customHeight="1" x14ac:dyDescent="0.25">
      <c r="A78" s="139">
        <v>72</v>
      </c>
      <c r="B78" s="137">
        <v>82252</v>
      </c>
      <c r="C78" s="137">
        <v>1583</v>
      </c>
      <c r="D78" s="138">
        <v>16.299499999999998</v>
      </c>
      <c r="E78" s="137">
        <v>87634</v>
      </c>
      <c r="F78" s="137">
        <v>1094</v>
      </c>
      <c r="G78" s="138">
        <v>17.6982</v>
      </c>
      <c r="H78" s="137">
        <v>77123</v>
      </c>
      <c r="I78" s="137">
        <v>2111</v>
      </c>
      <c r="J78" s="138">
        <v>14.784800000000001</v>
      </c>
    </row>
    <row r="79" spans="1:10" ht="15" customHeight="1" x14ac:dyDescent="0.25">
      <c r="A79" s="139">
        <v>73</v>
      </c>
      <c r="B79" s="137">
        <v>80951</v>
      </c>
      <c r="C79" s="137">
        <v>1703</v>
      </c>
      <c r="D79" s="138">
        <v>15.553599999999999</v>
      </c>
      <c r="E79" s="137">
        <v>86675</v>
      </c>
      <c r="F79" s="137">
        <v>1182</v>
      </c>
      <c r="G79" s="138">
        <v>16.888500000000001</v>
      </c>
      <c r="H79" s="137">
        <v>75495</v>
      </c>
      <c r="I79" s="137">
        <v>2273</v>
      </c>
      <c r="J79" s="138">
        <v>14.0929</v>
      </c>
    </row>
    <row r="80" spans="1:10" ht="15" customHeight="1" x14ac:dyDescent="0.25">
      <c r="A80" s="139">
        <v>74</v>
      </c>
      <c r="B80" s="137">
        <v>79572</v>
      </c>
      <c r="C80" s="137">
        <v>1838</v>
      </c>
      <c r="D80" s="138">
        <v>14.814399999999999</v>
      </c>
      <c r="E80" s="137">
        <v>85650</v>
      </c>
      <c r="F80" s="137">
        <v>1278</v>
      </c>
      <c r="G80" s="138">
        <v>16.084499999999998</v>
      </c>
      <c r="H80" s="137">
        <v>73779</v>
      </c>
      <c r="I80" s="137">
        <v>2458</v>
      </c>
      <c r="J80" s="138">
        <v>13.4091</v>
      </c>
    </row>
    <row r="81" spans="1:10" ht="15" customHeight="1" x14ac:dyDescent="0.25">
      <c r="A81" s="139">
        <v>75</v>
      </c>
      <c r="B81" s="137">
        <v>78110</v>
      </c>
      <c r="C81" s="137">
        <v>1983</v>
      </c>
      <c r="D81" s="138">
        <v>14.0825</v>
      </c>
      <c r="E81" s="137">
        <v>84556</v>
      </c>
      <c r="F81" s="137">
        <v>1391</v>
      </c>
      <c r="G81" s="138">
        <v>15.286199999999999</v>
      </c>
      <c r="H81" s="137">
        <v>71966</v>
      </c>
      <c r="I81" s="137">
        <v>2646</v>
      </c>
      <c r="J81" s="138">
        <v>12.734400000000001</v>
      </c>
    </row>
    <row r="82" spans="1:10" ht="15" customHeight="1" x14ac:dyDescent="0.25">
      <c r="A82" s="139">
        <v>76</v>
      </c>
      <c r="B82" s="137">
        <v>76560</v>
      </c>
      <c r="C82" s="137">
        <v>2191</v>
      </c>
      <c r="D82" s="138">
        <v>13.3573</v>
      </c>
      <c r="E82" s="137">
        <v>83379</v>
      </c>
      <c r="F82" s="137">
        <v>1560</v>
      </c>
      <c r="G82" s="138">
        <v>14.494899999999999</v>
      </c>
      <c r="H82" s="137">
        <v>70061</v>
      </c>
      <c r="I82" s="137">
        <v>2906</v>
      </c>
      <c r="J82" s="138">
        <v>12.0669</v>
      </c>
    </row>
    <row r="83" spans="1:10" ht="15" customHeight="1" x14ac:dyDescent="0.25">
      <c r="A83" s="139">
        <v>77</v>
      </c>
      <c r="B83" s="137">
        <v>74883</v>
      </c>
      <c r="C83" s="137">
        <v>2407</v>
      </c>
      <c r="D83" s="138">
        <v>12.645200000000001</v>
      </c>
      <c r="E83" s="137">
        <v>82079</v>
      </c>
      <c r="F83" s="137">
        <v>1748</v>
      </c>
      <c r="G83" s="138">
        <v>13.7166</v>
      </c>
      <c r="H83" s="137">
        <v>68025</v>
      </c>
      <c r="I83" s="137">
        <v>3164</v>
      </c>
      <c r="J83" s="138">
        <v>11.4131</v>
      </c>
    </row>
    <row r="84" spans="1:10" ht="15" customHeight="1" x14ac:dyDescent="0.25">
      <c r="A84" s="139">
        <v>78</v>
      </c>
      <c r="B84" s="137">
        <v>73081</v>
      </c>
      <c r="C84" s="137">
        <v>2671</v>
      </c>
      <c r="D84" s="138">
        <v>11.944800000000001</v>
      </c>
      <c r="E84" s="137">
        <v>80644</v>
      </c>
      <c r="F84" s="137">
        <v>1993</v>
      </c>
      <c r="G84" s="138">
        <v>12.9518</v>
      </c>
      <c r="H84" s="137">
        <v>65873</v>
      </c>
      <c r="I84" s="137">
        <v>3461</v>
      </c>
      <c r="J84" s="138">
        <v>10.7697</v>
      </c>
    </row>
    <row r="85" spans="1:10" ht="15" customHeight="1" x14ac:dyDescent="0.25">
      <c r="A85" s="139">
        <v>79</v>
      </c>
      <c r="B85" s="137">
        <v>71129</v>
      </c>
      <c r="C85" s="137">
        <v>2959</v>
      </c>
      <c r="D85" s="138">
        <v>11.258800000000001</v>
      </c>
      <c r="E85" s="137">
        <v>79036</v>
      </c>
      <c r="F85" s="137">
        <v>2228</v>
      </c>
      <c r="G85" s="138">
        <v>12.2051</v>
      </c>
      <c r="H85" s="137">
        <v>63593</v>
      </c>
      <c r="I85" s="137">
        <v>3825</v>
      </c>
      <c r="J85" s="138">
        <v>10.1379</v>
      </c>
    </row>
    <row r="86" spans="1:10" ht="15" customHeight="1" x14ac:dyDescent="0.25">
      <c r="A86" s="139">
        <v>80</v>
      </c>
      <c r="B86" s="137">
        <v>69024</v>
      </c>
      <c r="C86" s="137">
        <v>3281</v>
      </c>
      <c r="D86" s="138">
        <v>10.5869</v>
      </c>
      <c r="E86" s="137">
        <v>77275</v>
      </c>
      <c r="F86" s="137">
        <v>2510</v>
      </c>
      <c r="G86" s="138">
        <v>11.4718</v>
      </c>
      <c r="H86" s="137">
        <v>61160</v>
      </c>
      <c r="I86" s="137">
        <v>4209</v>
      </c>
      <c r="J86" s="138">
        <v>9.5212000000000003</v>
      </c>
    </row>
    <row r="87" spans="1:10" ht="15" customHeight="1" x14ac:dyDescent="0.25">
      <c r="A87" s="139">
        <v>81</v>
      </c>
      <c r="B87" s="137">
        <v>66760</v>
      </c>
      <c r="C87" s="137">
        <v>3676</v>
      </c>
      <c r="D87" s="138">
        <v>9.9291</v>
      </c>
      <c r="E87" s="137">
        <v>75335</v>
      </c>
      <c r="F87" s="137">
        <v>2853</v>
      </c>
      <c r="G87" s="138">
        <v>10.754300000000001</v>
      </c>
      <c r="H87" s="137">
        <v>58586</v>
      </c>
      <c r="I87" s="137">
        <v>4685</v>
      </c>
      <c r="J87" s="138">
        <v>8.9176000000000002</v>
      </c>
    </row>
    <row r="88" spans="1:10" ht="15" customHeight="1" x14ac:dyDescent="0.25">
      <c r="A88" s="139">
        <v>82</v>
      </c>
      <c r="B88" s="137">
        <v>64305</v>
      </c>
      <c r="C88" s="137">
        <v>4142</v>
      </c>
      <c r="D88" s="138">
        <v>9.2889999999999997</v>
      </c>
      <c r="E88" s="137">
        <v>73186</v>
      </c>
      <c r="F88" s="137">
        <v>3281</v>
      </c>
      <c r="G88" s="138">
        <v>10.0555</v>
      </c>
      <c r="H88" s="137">
        <v>55841</v>
      </c>
      <c r="I88" s="137">
        <v>5217</v>
      </c>
      <c r="J88" s="138">
        <v>8.3314000000000004</v>
      </c>
    </row>
    <row r="89" spans="1:10" ht="15" customHeight="1" x14ac:dyDescent="0.25">
      <c r="A89" s="139">
        <v>83</v>
      </c>
      <c r="B89" s="137">
        <v>61642</v>
      </c>
      <c r="C89" s="137">
        <v>4682</v>
      </c>
      <c r="D89" s="138">
        <v>8.6686999999999994</v>
      </c>
      <c r="E89" s="137">
        <v>70784</v>
      </c>
      <c r="F89" s="137">
        <v>3748</v>
      </c>
      <c r="G89" s="138">
        <v>9.3796999999999997</v>
      </c>
      <c r="H89" s="137">
        <v>52928</v>
      </c>
      <c r="I89" s="137">
        <v>5872</v>
      </c>
      <c r="J89" s="138">
        <v>7.7625000000000002</v>
      </c>
    </row>
    <row r="90" spans="1:10" ht="15" customHeight="1" x14ac:dyDescent="0.25">
      <c r="A90" s="139">
        <v>84</v>
      </c>
      <c r="B90" s="137">
        <v>58756</v>
      </c>
      <c r="C90" s="137">
        <v>5384</v>
      </c>
      <c r="D90" s="138">
        <v>8.0699000000000005</v>
      </c>
      <c r="E90" s="137">
        <v>68132</v>
      </c>
      <c r="F90" s="137">
        <v>4395</v>
      </c>
      <c r="G90" s="138">
        <v>8.7254000000000005</v>
      </c>
      <c r="H90" s="137">
        <v>49820</v>
      </c>
      <c r="I90" s="137">
        <v>6674</v>
      </c>
      <c r="J90" s="138">
        <v>7.2154999999999996</v>
      </c>
    </row>
    <row r="91" spans="1:10" ht="15" customHeight="1" x14ac:dyDescent="0.25">
      <c r="A91" s="139">
        <v>85</v>
      </c>
      <c r="B91" s="137">
        <v>55592</v>
      </c>
      <c r="C91" s="137">
        <v>6112</v>
      </c>
      <c r="D91" s="138">
        <v>7.5007000000000001</v>
      </c>
      <c r="E91" s="137">
        <v>65137</v>
      </c>
      <c r="F91" s="137">
        <v>5055</v>
      </c>
      <c r="G91" s="138">
        <v>8.1035000000000004</v>
      </c>
      <c r="H91" s="137">
        <v>46495</v>
      </c>
      <c r="I91" s="137">
        <v>7523</v>
      </c>
      <c r="J91" s="138">
        <v>6.6958000000000002</v>
      </c>
    </row>
    <row r="92" spans="1:10" ht="15" customHeight="1" x14ac:dyDescent="0.25">
      <c r="A92" s="139">
        <v>86</v>
      </c>
      <c r="B92" s="137">
        <v>52194</v>
      </c>
      <c r="C92" s="137">
        <v>6924</v>
      </c>
      <c r="D92" s="138">
        <v>6.9565000000000001</v>
      </c>
      <c r="E92" s="137">
        <v>61844</v>
      </c>
      <c r="F92" s="137">
        <v>5768</v>
      </c>
      <c r="G92" s="138">
        <v>7.5084</v>
      </c>
      <c r="H92" s="137">
        <v>42997</v>
      </c>
      <c r="I92" s="137">
        <v>8509</v>
      </c>
      <c r="J92" s="138">
        <v>6.1997999999999998</v>
      </c>
    </row>
    <row r="93" spans="1:10" ht="15" customHeight="1" x14ac:dyDescent="0.25">
      <c r="A93" s="139">
        <v>87</v>
      </c>
      <c r="B93" s="137">
        <v>48581</v>
      </c>
      <c r="C93" s="137">
        <v>7838</v>
      </c>
      <c r="D93" s="138">
        <v>6.4367999999999999</v>
      </c>
      <c r="E93" s="137">
        <v>58277</v>
      </c>
      <c r="F93" s="137">
        <v>6599</v>
      </c>
      <c r="G93" s="138">
        <v>6.9374000000000002</v>
      </c>
      <c r="H93" s="137">
        <v>39339</v>
      </c>
      <c r="I93" s="137">
        <v>9586</v>
      </c>
      <c r="J93" s="138">
        <v>5.7298999999999998</v>
      </c>
    </row>
    <row r="94" spans="1:10" ht="15" customHeight="1" x14ac:dyDescent="0.25">
      <c r="A94" s="139">
        <v>88</v>
      </c>
      <c r="B94" s="137">
        <v>44773</v>
      </c>
      <c r="C94" s="137">
        <v>8882</v>
      </c>
      <c r="D94" s="138">
        <v>5.9416000000000002</v>
      </c>
      <c r="E94" s="137">
        <v>54431</v>
      </c>
      <c r="F94" s="137">
        <v>7604</v>
      </c>
      <c r="G94" s="138">
        <v>6.3921999999999999</v>
      </c>
      <c r="H94" s="137">
        <v>35568</v>
      </c>
      <c r="I94" s="137">
        <v>10746</v>
      </c>
      <c r="J94" s="138">
        <v>5.2843999999999998</v>
      </c>
    </row>
    <row r="95" spans="1:10" ht="15" customHeight="1" x14ac:dyDescent="0.25">
      <c r="A95" s="139">
        <v>89</v>
      </c>
      <c r="B95" s="137">
        <v>40796</v>
      </c>
      <c r="C95" s="137">
        <v>10152</v>
      </c>
      <c r="D95" s="138">
        <v>5.4720000000000004</v>
      </c>
      <c r="E95" s="137">
        <v>50292</v>
      </c>
      <c r="F95" s="137">
        <v>8743</v>
      </c>
      <c r="G95" s="138">
        <v>5.8771000000000004</v>
      </c>
      <c r="H95" s="137">
        <v>31746</v>
      </c>
      <c r="I95" s="137">
        <v>12278</v>
      </c>
      <c r="J95" s="138">
        <v>4.8604000000000003</v>
      </c>
    </row>
    <row r="96" spans="1:10" ht="15" customHeight="1" x14ac:dyDescent="0.25">
      <c r="A96" s="139">
        <v>90</v>
      </c>
      <c r="B96" s="137">
        <v>36655</v>
      </c>
      <c r="C96" s="137">
        <v>11587</v>
      </c>
      <c r="D96" s="138">
        <v>5.0338000000000003</v>
      </c>
      <c r="E96" s="137">
        <v>45895</v>
      </c>
      <c r="F96" s="137">
        <v>10111</v>
      </c>
      <c r="G96" s="138">
        <v>5.3922999999999996</v>
      </c>
      <c r="H96" s="137">
        <v>27848</v>
      </c>
      <c r="I96" s="137">
        <v>13906</v>
      </c>
      <c r="J96" s="138">
        <v>4.4706999999999999</v>
      </c>
    </row>
    <row r="97" spans="1:10" ht="15" customHeight="1" x14ac:dyDescent="0.25">
      <c r="A97" s="139">
        <v>91</v>
      </c>
      <c r="B97" s="137">
        <v>32408</v>
      </c>
      <c r="C97" s="137">
        <v>13135</v>
      </c>
      <c r="D97" s="138">
        <v>4.6280000000000001</v>
      </c>
      <c r="E97" s="137">
        <v>41255</v>
      </c>
      <c r="F97" s="137">
        <v>11622</v>
      </c>
      <c r="G97" s="138">
        <v>4.9425999999999997</v>
      </c>
      <c r="H97" s="137">
        <v>23975</v>
      </c>
      <c r="I97" s="137">
        <v>15617</v>
      </c>
      <c r="J97" s="138">
        <v>4.1120999999999999</v>
      </c>
    </row>
    <row r="98" spans="1:10" ht="15" customHeight="1" x14ac:dyDescent="0.25">
      <c r="A98" s="139">
        <v>92</v>
      </c>
      <c r="B98" s="137">
        <v>28151</v>
      </c>
      <c r="C98" s="137">
        <v>14841</v>
      </c>
      <c r="D98" s="138">
        <v>4.2522000000000002</v>
      </c>
      <c r="E98" s="137">
        <v>36460</v>
      </c>
      <c r="F98" s="137">
        <v>13247</v>
      </c>
      <c r="G98" s="138">
        <v>4.5267999999999997</v>
      </c>
      <c r="H98" s="137">
        <v>20231</v>
      </c>
      <c r="I98" s="137">
        <v>17580</v>
      </c>
      <c r="J98" s="138">
        <v>3.7806000000000002</v>
      </c>
    </row>
    <row r="99" spans="1:10" ht="15" customHeight="1" x14ac:dyDescent="0.25">
      <c r="A99" s="139">
        <v>93</v>
      </c>
      <c r="B99" s="137">
        <v>23973</v>
      </c>
      <c r="C99" s="137">
        <v>16704</v>
      </c>
      <c r="D99" s="138">
        <v>3.9062000000000001</v>
      </c>
      <c r="E99" s="137">
        <v>31630</v>
      </c>
      <c r="F99" s="137">
        <v>15163</v>
      </c>
      <c r="G99" s="138">
        <v>4.1417000000000002</v>
      </c>
      <c r="H99" s="137">
        <v>16674</v>
      </c>
      <c r="I99" s="137">
        <v>19491</v>
      </c>
      <c r="J99" s="138">
        <v>3.4803000000000002</v>
      </c>
    </row>
    <row r="100" spans="1:10" ht="15" customHeight="1" x14ac:dyDescent="0.25">
      <c r="A100" s="139">
        <v>94</v>
      </c>
      <c r="B100" s="137">
        <v>19968</v>
      </c>
      <c r="C100" s="137">
        <v>18877</v>
      </c>
      <c r="D100" s="138">
        <v>3.5893000000000002</v>
      </c>
      <c r="E100" s="137">
        <v>26834</v>
      </c>
      <c r="F100" s="137">
        <v>17313</v>
      </c>
      <c r="G100" s="138">
        <v>3.7926000000000002</v>
      </c>
      <c r="H100" s="137">
        <v>13424</v>
      </c>
      <c r="I100" s="137">
        <v>21858</v>
      </c>
      <c r="J100" s="138">
        <v>3.2018</v>
      </c>
    </row>
    <row r="101" spans="1:10" ht="15" customHeight="1" x14ac:dyDescent="0.25">
      <c r="A101" s="139">
        <v>95</v>
      </c>
      <c r="B101" s="137">
        <v>16199</v>
      </c>
      <c r="C101" s="137">
        <v>21176</v>
      </c>
      <c r="D101" s="138">
        <v>3.3081</v>
      </c>
      <c r="E101" s="137">
        <v>22189</v>
      </c>
      <c r="F101" s="137">
        <v>19628</v>
      </c>
      <c r="G101" s="138">
        <v>3.4820000000000002</v>
      </c>
      <c r="H101" s="137">
        <v>10490</v>
      </c>
      <c r="I101" s="137">
        <v>24299</v>
      </c>
      <c r="J101" s="138">
        <v>2.9575999999999998</v>
      </c>
    </row>
    <row r="102" spans="1:10" ht="15" customHeight="1" x14ac:dyDescent="0.25">
      <c r="A102" s="139">
        <v>96</v>
      </c>
      <c r="B102" s="137">
        <v>12769</v>
      </c>
      <c r="C102" s="137">
        <v>23461</v>
      </c>
      <c r="D102" s="138">
        <v>3.0625</v>
      </c>
      <c r="E102" s="137">
        <v>17833</v>
      </c>
      <c r="F102" s="137">
        <v>21658</v>
      </c>
      <c r="G102" s="138">
        <v>3.2101999999999999</v>
      </c>
      <c r="H102" s="137">
        <v>7941</v>
      </c>
      <c r="I102" s="137">
        <v>27321</v>
      </c>
      <c r="J102" s="138">
        <v>2.7464</v>
      </c>
    </row>
    <row r="103" spans="1:10" ht="15" customHeight="1" x14ac:dyDescent="0.25">
      <c r="A103" s="139">
        <v>97</v>
      </c>
      <c r="B103" s="137">
        <v>9773</v>
      </c>
      <c r="C103" s="137">
        <v>25791</v>
      </c>
      <c r="D103" s="138">
        <v>2.8479999999999999</v>
      </c>
      <c r="E103" s="137">
        <v>13971</v>
      </c>
      <c r="F103" s="137">
        <v>24240</v>
      </c>
      <c r="G103" s="138">
        <v>2.9594999999999998</v>
      </c>
      <c r="H103" s="137">
        <v>5772</v>
      </c>
      <c r="I103" s="137">
        <v>29369</v>
      </c>
      <c r="J103" s="138">
        <v>2.5909</v>
      </c>
    </row>
    <row r="104" spans="1:10" ht="15" customHeight="1" x14ac:dyDescent="0.25">
      <c r="A104" s="139">
        <v>98</v>
      </c>
      <c r="B104" s="137">
        <v>7252</v>
      </c>
      <c r="C104" s="137">
        <v>28214</v>
      </c>
      <c r="D104" s="138">
        <v>2.6640000000000001</v>
      </c>
      <c r="E104" s="137">
        <v>10584</v>
      </c>
      <c r="F104" s="137">
        <v>26721</v>
      </c>
      <c r="G104" s="138">
        <v>2.7464</v>
      </c>
      <c r="H104" s="137">
        <v>4077</v>
      </c>
      <c r="I104" s="137">
        <v>31906</v>
      </c>
      <c r="J104" s="138">
        <v>2.4601999999999999</v>
      </c>
    </row>
    <row r="105" spans="1:10" ht="15" customHeight="1" x14ac:dyDescent="0.25">
      <c r="A105" s="139">
        <v>99</v>
      </c>
      <c r="B105" s="137">
        <v>5206</v>
      </c>
      <c r="C105" s="137">
        <v>30222</v>
      </c>
      <c r="D105" s="138">
        <v>2.5146000000000002</v>
      </c>
      <c r="E105" s="137">
        <v>7756</v>
      </c>
      <c r="F105" s="137">
        <v>28810</v>
      </c>
      <c r="G105" s="138">
        <v>2.5655999999999999</v>
      </c>
      <c r="H105" s="137">
        <v>2776</v>
      </c>
      <c r="I105" s="137">
        <v>33982</v>
      </c>
      <c r="J105" s="138">
        <v>2.3788</v>
      </c>
    </row>
    <row r="106" spans="1:10" ht="15" customHeight="1" x14ac:dyDescent="0.25">
      <c r="A106" s="139">
        <v>100</v>
      </c>
      <c r="B106" s="137">
        <v>3633</v>
      </c>
      <c r="C106" s="137">
        <v>32900</v>
      </c>
      <c r="D106" s="138">
        <v>2.3871000000000002</v>
      </c>
      <c r="E106" s="137">
        <v>5522</v>
      </c>
      <c r="F106" s="137">
        <v>31513</v>
      </c>
      <c r="G106" s="138">
        <v>2.4015</v>
      </c>
      <c r="H106" s="137">
        <v>1833</v>
      </c>
      <c r="I106" s="137">
        <v>36884</v>
      </c>
      <c r="J106" s="138">
        <v>2.3458000000000001</v>
      </c>
    </row>
    <row r="107" spans="1:10" ht="15" customHeight="1" x14ac:dyDescent="0.25">
      <c r="A107" s="139">
        <v>101</v>
      </c>
      <c r="B107" s="137">
        <v>2438</v>
      </c>
      <c r="C107" s="137">
        <v>34410</v>
      </c>
      <c r="D107" s="138">
        <v>2.3123999999999998</v>
      </c>
      <c r="E107" s="137">
        <v>3782</v>
      </c>
      <c r="F107" s="137">
        <v>33192</v>
      </c>
      <c r="G107" s="138">
        <v>2.2764000000000002</v>
      </c>
      <c r="H107" s="137">
        <v>1157</v>
      </c>
      <c r="I107" s="137">
        <v>38206</v>
      </c>
      <c r="J107" s="138">
        <v>2.4245000000000001</v>
      </c>
    </row>
    <row r="108" spans="1:10" ht="15" customHeight="1" x14ac:dyDescent="0.25">
      <c r="A108" s="139">
        <v>102</v>
      </c>
      <c r="B108" s="137">
        <v>1599</v>
      </c>
      <c r="C108" s="137">
        <v>35877</v>
      </c>
      <c r="D108" s="138">
        <v>2.2631999999999999</v>
      </c>
      <c r="E108" s="137">
        <v>2526</v>
      </c>
      <c r="F108" s="137">
        <v>35515</v>
      </c>
      <c r="G108" s="138">
        <v>2.1589999999999998</v>
      </c>
      <c r="H108" s="137">
        <v>715</v>
      </c>
      <c r="I108" s="137">
        <v>37094</v>
      </c>
      <c r="J108" s="138">
        <v>2.6143000000000001</v>
      </c>
    </row>
    <row r="109" spans="1:10" ht="15" customHeight="1" x14ac:dyDescent="0.25">
      <c r="A109" s="139">
        <v>103</v>
      </c>
      <c r="B109" s="137">
        <v>1025</v>
      </c>
      <c r="C109" s="137">
        <v>38030</v>
      </c>
      <c r="D109" s="138">
        <v>2.2496999999999998</v>
      </c>
      <c r="E109" s="137">
        <v>1629</v>
      </c>
      <c r="F109" s="137">
        <v>38412</v>
      </c>
      <c r="G109" s="138">
        <v>2.0726</v>
      </c>
      <c r="H109" s="137">
        <v>450</v>
      </c>
      <c r="I109" s="137">
        <v>36710</v>
      </c>
      <c r="J109" s="138">
        <v>2.8611</v>
      </c>
    </row>
    <row r="110" spans="1:10" ht="15" customHeight="1" x14ac:dyDescent="0.25">
      <c r="A110" s="140">
        <v>104</v>
      </c>
      <c r="B110" s="137">
        <v>635</v>
      </c>
      <c r="C110" s="137">
        <v>37050</v>
      </c>
      <c r="D110" s="138">
        <v>2.3233999999999999</v>
      </c>
      <c r="E110" s="137">
        <v>1003</v>
      </c>
      <c r="F110" s="137">
        <v>38891</v>
      </c>
      <c r="G110" s="138">
        <v>2.0535000000000001</v>
      </c>
      <c r="H110" s="137">
        <v>285</v>
      </c>
      <c r="I110" s="137">
        <v>30860</v>
      </c>
      <c r="J110" s="138">
        <v>3.2305999999999999</v>
      </c>
    </row>
    <row r="111" spans="1:10" ht="15" customHeight="1" x14ac:dyDescent="0.25">
      <c r="A111" s="60"/>
      <c r="B111" s="60"/>
      <c r="C111" s="60"/>
      <c r="D111" s="60"/>
      <c r="E111" s="60"/>
      <c r="F111" s="60"/>
      <c r="G111" s="60"/>
      <c r="H111" s="60"/>
      <c r="I111" s="60"/>
      <c r="J111" s="60"/>
    </row>
    <row r="112" spans="1:10" ht="15" customHeight="1" x14ac:dyDescent="0.25">
      <c r="A112" s="141" t="s">
        <v>456</v>
      </c>
      <c r="B112" s="127"/>
      <c r="C112" s="127"/>
      <c r="D112" s="127"/>
      <c r="E112" s="127"/>
      <c r="F112" s="127"/>
      <c r="G112" s="127"/>
      <c r="H112" s="127"/>
      <c r="I112" s="127"/>
      <c r="J112" s="127"/>
    </row>
    <row r="113" spans="1:1" ht="15" customHeight="1" x14ac:dyDescent="0.25">
      <c r="A113" s="141" t="s">
        <v>461</v>
      </c>
    </row>
    <row r="114" spans="1:1" ht="15" customHeight="1" x14ac:dyDescent="0.25">
      <c r="A114" s="141" t="s">
        <v>462</v>
      </c>
    </row>
  </sheetData>
  <mergeCells count="4">
    <mergeCell ref="A4:A5"/>
    <mergeCell ref="B4:D4"/>
    <mergeCell ref="E4:G4"/>
    <mergeCell ref="H4:J4"/>
  </mergeCells>
  <pageMargins left="0.7" right="0.7" top="0.75" bottom="0.75" header="0.511811023622047" footer="0.511811023622047"/>
  <pageSetup paperSize="9" orientation="portrait" horizontalDpi="300" verticalDpi="30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EA106"/>
  <sheetViews>
    <sheetView zoomScaleNormal="100" workbookViewId="0">
      <selection activeCell="N5" sqref="N5"/>
    </sheetView>
  </sheetViews>
  <sheetFormatPr baseColWidth="10" defaultColWidth="10.28515625" defaultRowHeight="15" x14ac:dyDescent="0.25"/>
  <cols>
    <col min="1" max="1" width="10.28515625" style="43"/>
    <col min="2" max="105" width="10.28515625" style="142"/>
  </cols>
  <sheetData>
    <row r="1" spans="1:131" s="143" customFormat="1" ht="15" customHeight="1" x14ac:dyDescent="0.25">
      <c r="A1" s="143" t="s">
        <v>463</v>
      </c>
      <c r="B1" s="143">
        <v>1</v>
      </c>
      <c r="C1" s="143">
        <v>2</v>
      </c>
      <c r="D1" s="143">
        <v>3</v>
      </c>
      <c r="E1" s="143">
        <v>4</v>
      </c>
      <c r="F1" s="143">
        <v>5</v>
      </c>
      <c r="G1" s="143">
        <v>6</v>
      </c>
      <c r="H1" s="143">
        <v>7</v>
      </c>
      <c r="I1" s="143">
        <v>8</v>
      </c>
      <c r="J1" s="143">
        <v>9</v>
      </c>
      <c r="K1" s="143">
        <v>10</v>
      </c>
      <c r="L1" s="143">
        <v>11</v>
      </c>
      <c r="M1" s="143">
        <v>12</v>
      </c>
      <c r="N1" s="143">
        <v>13</v>
      </c>
      <c r="O1" s="143">
        <v>14</v>
      </c>
      <c r="P1" s="143">
        <v>15</v>
      </c>
      <c r="Q1" s="143">
        <v>16</v>
      </c>
      <c r="R1" s="143">
        <v>17</v>
      </c>
      <c r="S1" s="143">
        <v>18</v>
      </c>
      <c r="T1" s="143">
        <v>19</v>
      </c>
      <c r="U1" s="143">
        <v>20</v>
      </c>
      <c r="V1" s="143">
        <v>21</v>
      </c>
      <c r="W1" s="143">
        <v>22</v>
      </c>
      <c r="X1" s="143">
        <v>23</v>
      </c>
      <c r="Y1" s="143">
        <v>24</v>
      </c>
      <c r="Z1" s="143">
        <v>25</v>
      </c>
      <c r="AA1" s="143">
        <v>26</v>
      </c>
      <c r="AB1" s="143">
        <v>27</v>
      </c>
      <c r="AC1" s="143">
        <v>28</v>
      </c>
      <c r="AD1" s="143">
        <v>29</v>
      </c>
      <c r="AE1" s="143">
        <v>30</v>
      </c>
      <c r="AF1" s="143">
        <v>31</v>
      </c>
      <c r="AG1" s="143">
        <v>32</v>
      </c>
      <c r="AH1" s="143">
        <v>33</v>
      </c>
      <c r="AI1" s="143">
        <v>34</v>
      </c>
      <c r="AJ1" s="143">
        <v>35</v>
      </c>
      <c r="AK1" s="143">
        <v>36</v>
      </c>
      <c r="AL1" s="143">
        <v>37</v>
      </c>
      <c r="AM1" s="143">
        <v>38</v>
      </c>
      <c r="AN1" s="143">
        <v>39</v>
      </c>
      <c r="AO1" s="143">
        <v>40</v>
      </c>
      <c r="AP1" s="143">
        <v>41</v>
      </c>
      <c r="AQ1" s="143">
        <v>42</v>
      </c>
      <c r="AR1" s="143">
        <v>43</v>
      </c>
      <c r="AS1" s="143">
        <v>44</v>
      </c>
      <c r="AT1" s="143">
        <v>45</v>
      </c>
      <c r="AU1" s="143">
        <v>46</v>
      </c>
      <c r="AV1" s="143">
        <v>47</v>
      </c>
      <c r="AW1" s="143">
        <v>48</v>
      </c>
      <c r="AX1" s="143">
        <v>49</v>
      </c>
      <c r="AY1" s="143">
        <v>50</v>
      </c>
      <c r="AZ1" s="143">
        <v>51</v>
      </c>
      <c r="BA1" s="143">
        <v>52</v>
      </c>
      <c r="BB1" s="143">
        <v>53</v>
      </c>
      <c r="BC1" s="143">
        <v>54</v>
      </c>
      <c r="BD1" s="143">
        <v>55</v>
      </c>
      <c r="BE1" s="143">
        <v>56</v>
      </c>
      <c r="BF1" s="143">
        <v>57</v>
      </c>
      <c r="BG1" s="143">
        <v>58</v>
      </c>
      <c r="BH1" s="143">
        <v>59</v>
      </c>
      <c r="BI1" s="143">
        <v>60</v>
      </c>
      <c r="BJ1" s="143">
        <v>61</v>
      </c>
      <c r="BK1" s="143">
        <v>62</v>
      </c>
      <c r="BL1" s="143">
        <v>63</v>
      </c>
      <c r="BM1" s="143">
        <v>64</v>
      </c>
      <c r="BN1" s="143">
        <v>65</v>
      </c>
      <c r="BO1" s="143">
        <v>66</v>
      </c>
      <c r="BP1" s="143">
        <v>67</v>
      </c>
      <c r="BQ1" s="143">
        <v>68</v>
      </c>
      <c r="BR1" s="143">
        <v>69</v>
      </c>
      <c r="BS1" s="143">
        <v>70</v>
      </c>
      <c r="BT1" s="143">
        <v>71</v>
      </c>
      <c r="BU1" s="143">
        <v>72</v>
      </c>
      <c r="BV1" s="143">
        <v>73</v>
      </c>
      <c r="BW1" s="143">
        <v>74</v>
      </c>
      <c r="BX1" s="143">
        <v>75</v>
      </c>
      <c r="BY1" s="143">
        <v>76</v>
      </c>
      <c r="BZ1" s="143">
        <v>77</v>
      </c>
      <c r="CA1" s="143">
        <v>78</v>
      </c>
      <c r="CB1" s="143">
        <v>79</v>
      </c>
      <c r="CC1" s="143">
        <v>80</v>
      </c>
      <c r="CD1" s="143">
        <v>81</v>
      </c>
      <c r="CE1" s="143">
        <v>82</v>
      </c>
      <c r="CF1" s="143">
        <v>83</v>
      </c>
      <c r="CG1" s="143">
        <v>84</v>
      </c>
      <c r="CH1" s="143">
        <v>85</v>
      </c>
      <c r="CI1" s="143">
        <v>86</v>
      </c>
      <c r="CJ1" s="143">
        <v>87</v>
      </c>
      <c r="CK1" s="143">
        <v>88</v>
      </c>
      <c r="CL1" s="143">
        <v>89</v>
      </c>
      <c r="CM1" s="143">
        <v>90</v>
      </c>
      <c r="CN1" s="143">
        <v>91</v>
      </c>
      <c r="CO1" s="143">
        <v>92</v>
      </c>
      <c r="CP1" s="143">
        <v>93</v>
      </c>
      <c r="CQ1" s="143">
        <v>94</v>
      </c>
      <c r="CR1" s="143">
        <v>95</v>
      </c>
      <c r="CS1" s="143">
        <v>96</v>
      </c>
      <c r="CT1" s="143">
        <v>97</v>
      </c>
      <c r="CU1" s="143">
        <v>98</v>
      </c>
      <c r="CV1" s="143">
        <v>99</v>
      </c>
      <c r="CW1" s="143">
        <v>100</v>
      </c>
      <c r="CX1" s="143">
        <v>101</v>
      </c>
      <c r="CY1" s="143">
        <v>102</v>
      </c>
      <c r="CZ1" s="143">
        <v>103</v>
      </c>
      <c r="DA1" s="143">
        <v>104</v>
      </c>
      <c r="DB1" s="143">
        <v>105</v>
      </c>
      <c r="DC1" s="143">
        <v>106</v>
      </c>
      <c r="DD1" s="143">
        <v>107</v>
      </c>
      <c r="DE1" s="143">
        <v>108</v>
      </c>
      <c r="DF1" s="143">
        <v>109</v>
      </c>
      <c r="DG1" s="143">
        <v>110</v>
      </c>
      <c r="DH1" s="143">
        <v>111</v>
      </c>
      <c r="DI1" s="143">
        <v>112</v>
      </c>
      <c r="DJ1" s="143">
        <v>113</v>
      </c>
      <c r="DK1" s="143">
        <v>114</v>
      </c>
      <c r="DL1" s="143">
        <v>115</v>
      </c>
      <c r="DM1" s="143">
        <v>116</v>
      </c>
      <c r="DN1" s="143">
        <v>117</v>
      </c>
      <c r="DO1" s="143">
        <v>118</v>
      </c>
      <c r="DP1" s="143">
        <v>119</v>
      </c>
      <c r="DQ1" s="143">
        <v>120</v>
      </c>
      <c r="DR1" s="143">
        <v>121</v>
      </c>
      <c r="DS1" s="143">
        <v>122</v>
      </c>
      <c r="DT1" s="143">
        <v>123</v>
      </c>
      <c r="DU1" s="143">
        <v>124</v>
      </c>
      <c r="DV1" s="143">
        <v>125</v>
      </c>
      <c r="DW1" s="143">
        <v>126</v>
      </c>
      <c r="DX1" s="143">
        <v>127</v>
      </c>
      <c r="DY1" s="143">
        <v>128</v>
      </c>
      <c r="DZ1" s="143">
        <v>129</v>
      </c>
      <c r="EA1" s="143">
        <v>130</v>
      </c>
    </row>
    <row r="2" spans="1:131" s="142" customFormat="1" ht="15" customHeight="1" x14ac:dyDescent="0.25">
      <c r="A2" s="143">
        <v>0</v>
      </c>
      <c r="B2" s="144">
        <v>0.99199999999999999</v>
      </c>
      <c r="C2" s="144">
        <v>1.978</v>
      </c>
      <c r="D2" s="144">
        <v>2.96</v>
      </c>
      <c r="E2" s="144">
        <v>3.9359999999999999</v>
      </c>
      <c r="F2" s="144">
        <v>4.9080000000000004</v>
      </c>
      <c r="G2" s="144">
        <v>5.875</v>
      </c>
      <c r="H2" s="144">
        <v>6.8369999999999997</v>
      </c>
      <c r="I2" s="144">
        <v>7.7939999999999996</v>
      </c>
      <c r="J2" s="144">
        <v>8.7460000000000004</v>
      </c>
      <c r="K2" s="144">
        <v>9.6929999999999996</v>
      </c>
      <c r="L2" s="144">
        <v>10.635999999999999</v>
      </c>
      <c r="M2" s="144">
        <v>11.574</v>
      </c>
      <c r="N2" s="144">
        <v>12.507</v>
      </c>
      <c r="O2" s="144">
        <v>13.435</v>
      </c>
      <c r="P2" s="144">
        <v>14.359</v>
      </c>
      <c r="Q2" s="144">
        <v>15.278</v>
      </c>
      <c r="R2" s="144">
        <v>16.193000000000001</v>
      </c>
      <c r="S2" s="144">
        <v>17.102</v>
      </c>
      <c r="T2" s="144">
        <v>18.007000000000001</v>
      </c>
      <c r="U2" s="144">
        <v>18.908000000000001</v>
      </c>
      <c r="V2" s="144">
        <v>19.803000000000001</v>
      </c>
      <c r="W2" s="144">
        <v>20.693999999999999</v>
      </c>
      <c r="X2" s="144">
        <v>21.581</v>
      </c>
      <c r="Y2" s="144">
        <v>22.462</v>
      </c>
      <c r="Z2" s="144">
        <v>23.34</v>
      </c>
      <c r="AA2" s="144">
        <v>24.212</v>
      </c>
      <c r="AB2" s="144">
        <v>25.08</v>
      </c>
      <c r="AC2" s="144">
        <v>25.943999999999999</v>
      </c>
      <c r="AD2" s="144">
        <v>26.803000000000001</v>
      </c>
      <c r="AE2" s="144">
        <v>27.657</v>
      </c>
      <c r="AF2" s="144">
        <v>28.507000000000001</v>
      </c>
      <c r="AG2" s="144">
        <v>29.353000000000002</v>
      </c>
      <c r="AH2" s="144">
        <v>30.193999999999999</v>
      </c>
      <c r="AI2" s="144">
        <v>31.030999999999999</v>
      </c>
      <c r="AJ2" s="144">
        <v>31.863</v>
      </c>
      <c r="AK2" s="144">
        <v>32.69</v>
      </c>
      <c r="AL2" s="144">
        <v>33.512999999999998</v>
      </c>
      <c r="AM2" s="144">
        <v>34.332000000000001</v>
      </c>
      <c r="AN2" s="144">
        <v>35.146000000000001</v>
      </c>
      <c r="AO2" s="144">
        <v>35.954999999999998</v>
      </c>
      <c r="AP2" s="144">
        <v>36.76</v>
      </c>
      <c r="AQ2" s="144">
        <v>37.56</v>
      </c>
      <c r="AR2" s="144">
        <v>38.354999999999997</v>
      </c>
      <c r="AS2" s="144">
        <v>39.146000000000001</v>
      </c>
      <c r="AT2" s="144">
        <v>39.932000000000002</v>
      </c>
      <c r="AU2" s="144">
        <v>40.713999999999999</v>
      </c>
      <c r="AV2" s="144">
        <v>41.49</v>
      </c>
      <c r="AW2" s="144">
        <v>42.261000000000003</v>
      </c>
      <c r="AX2" s="144">
        <v>43.027999999999999</v>
      </c>
      <c r="AY2" s="144">
        <v>43.789000000000001</v>
      </c>
      <c r="AZ2" s="144">
        <v>44.545999999999999</v>
      </c>
      <c r="BA2" s="144">
        <v>45.295999999999999</v>
      </c>
      <c r="BB2" s="144">
        <v>46.042000000000002</v>
      </c>
      <c r="BC2" s="144">
        <v>46.780999999999999</v>
      </c>
      <c r="BD2" s="144">
        <v>47.515000000000001</v>
      </c>
      <c r="BE2" s="144">
        <v>48.244</v>
      </c>
      <c r="BF2" s="144">
        <v>48.966000000000001</v>
      </c>
      <c r="BG2" s="144">
        <v>49.683</v>
      </c>
      <c r="BH2" s="144">
        <v>50.393000000000001</v>
      </c>
      <c r="BI2" s="144">
        <v>51.095999999999997</v>
      </c>
      <c r="BJ2" s="144">
        <v>51.792999999999999</v>
      </c>
      <c r="BK2" s="144">
        <v>52.484000000000002</v>
      </c>
      <c r="BL2" s="144">
        <v>53.167000000000002</v>
      </c>
      <c r="BM2" s="144">
        <v>53.843000000000004</v>
      </c>
      <c r="BN2" s="144">
        <v>54.512</v>
      </c>
      <c r="BO2" s="144">
        <v>55.173000000000002</v>
      </c>
      <c r="BP2" s="144">
        <v>55.826000000000001</v>
      </c>
      <c r="BQ2" s="144">
        <v>56.470999999999997</v>
      </c>
      <c r="BR2" s="144">
        <v>57.106999999999999</v>
      </c>
      <c r="BS2" s="144">
        <v>57.734999999999999</v>
      </c>
      <c r="BT2" s="144">
        <v>58.353000000000002</v>
      </c>
      <c r="BU2" s="144">
        <v>58.963000000000001</v>
      </c>
      <c r="BV2" s="144">
        <v>59.561999999999998</v>
      </c>
      <c r="BW2" s="144">
        <v>60.151000000000003</v>
      </c>
      <c r="BX2" s="144">
        <v>60.73</v>
      </c>
      <c r="BY2" s="144">
        <v>61.295999999999999</v>
      </c>
      <c r="BZ2" s="144">
        <v>61.850999999999999</v>
      </c>
      <c r="CA2" s="144">
        <v>62.392000000000003</v>
      </c>
      <c r="CB2" s="144">
        <v>62.918999999999997</v>
      </c>
      <c r="CC2" s="144">
        <v>63.430999999999997</v>
      </c>
      <c r="CD2" s="144">
        <v>63.927</v>
      </c>
      <c r="CE2" s="144">
        <v>64.405000000000001</v>
      </c>
      <c r="CF2" s="144">
        <v>64.863</v>
      </c>
      <c r="CG2" s="144">
        <v>65.301000000000002</v>
      </c>
      <c r="CH2" s="144">
        <v>65.715999999999994</v>
      </c>
      <c r="CI2" s="144">
        <v>66.105999999999995</v>
      </c>
      <c r="CJ2" s="144">
        <v>66.47</v>
      </c>
      <c r="CK2" s="144">
        <v>66.805999999999997</v>
      </c>
      <c r="CL2" s="144">
        <v>67.111999999999995</v>
      </c>
      <c r="CM2" s="144">
        <v>67.387</v>
      </c>
      <c r="CN2" s="144">
        <v>67.63</v>
      </c>
      <c r="CO2" s="144">
        <v>67.840999999999994</v>
      </c>
      <c r="CP2" s="144">
        <v>68.019000000000005</v>
      </c>
      <c r="CQ2" s="144">
        <v>68.167000000000002</v>
      </c>
      <c r="CR2" s="144">
        <v>68.286000000000001</v>
      </c>
      <c r="CS2" s="144">
        <v>68.38</v>
      </c>
      <c r="CT2" s="144">
        <v>68.450999999999993</v>
      </c>
      <c r="CU2" s="144">
        <v>68.504000000000005</v>
      </c>
      <c r="CV2" s="144">
        <v>68.540999999999997</v>
      </c>
      <c r="CW2" s="144">
        <v>68.566999999999993</v>
      </c>
      <c r="CX2" s="144">
        <v>68.584000000000003</v>
      </c>
      <c r="CY2" s="144">
        <v>68.594999999999999</v>
      </c>
      <c r="CZ2" s="144">
        <v>68.602000000000004</v>
      </c>
      <c r="DA2" s="144">
        <v>68.605999999999995</v>
      </c>
      <c r="DB2" s="144">
        <v>68.605999999999995</v>
      </c>
      <c r="DC2" s="144">
        <v>68.605999999999995</v>
      </c>
      <c r="DD2" s="144">
        <v>68.605999999999995</v>
      </c>
      <c r="DE2" s="144">
        <v>68.605999999999995</v>
      </c>
      <c r="DF2" s="144">
        <v>68.605999999999995</v>
      </c>
      <c r="DG2" s="144">
        <v>68.605999999999995</v>
      </c>
      <c r="DH2" s="144">
        <v>68.605999999999995</v>
      </c>
      <c r="DI2" s="144">
        <v>68.605999999999995</v>
      </c>
      <c r="DJ2" s="144">
        <v>68.605999999999995</v>
      </c>
      <c r="DK2" s="144">
        <v>68.605999999999995</v>
      </c>
      <c r="DL2" s="144">
        <v>68.605999999999995</v>
      </c>
      <c r="DM2" s="144">
        <v>68.605999999999995</v>
      </c>
      <c r="DN2" s="144">
        <v>68.605999999999995</v>
      </c>
      <c r="DO2" s="144">
        <v>68.605999999999995</v>
      </c>
      <c r="DP2" s="144">
        <v>68.605999999999995</v>
      </c>
      <c r="DQ2" s="144">
        <v>68.605999999999995</v>
      </c>
      <c r="DR2" s="144">
        <v>68.605999999999995</v>
      </c>
      <c r="DS2" s="144">
        <v>68.605999999999995</v>
      </c>
      <c r="DT2" s="144">
        <v>68.605999999999995</v>
      </c>
      <c r="DU2" s="144">
        <v>68.605999999999995</v>
      </c>
      <c r="DV2" s="144">
        <v>68.605999999999995</v>
      </c>
      <c r="DW2" s="144">
        <v>68.605999999999995</v>
      </c>
      <c r="DX2" s="144">
        <v>68.605999999999995</v>
      </c>
      <c r="DY2" s="144">
        <v>68.605999999999995</v>
      </c>
      <c r="DZ2" s="144">
        <v>68.605999999999995</v>
      </c>
      <c r="EA2" s="144">
        <v>68.605999999999995</v>
      </c>
    </row>
    <row r="3" spans="1:131" ht="15" customHeight="1" x14ac:dyDescent="0.25">
      <c r="A3" s="43">
        <v>1</v>
      </c>
      <c r="B3" s="144"/>
      <c r="C3" s="144">
        <v>0.995</v>
      </c>
      <c r="D3" s="144">
        <v>1.984</v>
      </c>
      <c r="E3" s="144">
        <v>2.9689999999999999</v>
      </c>
      <c r="F3" s="144">
        <v>3.9489999999999998</v>
      </c>
      <c r="G3" s="144">
        <v>4.9240000000000004</v>
      </c>
      <c r="H3" s="144">
        <v>5.8929999999999998</v>
      </c>
      <c r="I3" s="144">
        <v>6.8579999999999997</v>
      </c>
      <c r="J3" s="144">
        <v>7.8179999999999996</v>
      </c>
      <c r="K3" s="144">
        <v>8.7739999999999991</v>
      </c>
      <c r="L3" s="144">
        <v>9.7240000000000002</v>
      </c>
      <c r="M3" s="144">
        <v>10.67</v>
      </c>
      <c r="N3" s="144">
        <v>11.611000000000001</v>
      </c>
      <c r="O3" s="144">
        <v>12.547000000000001</v>
      </c>
      <c r="P3" s="144">
        <v>13.478</v>
      </c>
      <c r="Q3" s="144">
        <v>14.404999999999999</v>
      </c>
      <c r="R3" s="144">
        <v>15.327</v>
      </c>
      <c r="S3" s="144">
        <v>16.244</v>
      </c>
      <c r="T3" s="144">
        <v>17.157</v>
      </c>
      <c r="U3" s="144">
        <v>18.064</v>
      </c>
      <c r="V3" s="144">
        <v>18.966999999999999</v>
      </c>
      <c r="W3" s="144">
        <v>19.866</v>
      </c>
      <c r="X3" s="144">
        <v>20.76</v>
      </c>
      <c r="Y3" s="144">
        <v>21.649000000000001</v>
      </c>
      <c r="Z3" s="144">
        <v>22.533000000000001</v>
      </c>
      <c r="AA3" s="144">
        <v>23.413</v>
      </c>
      <c r="AB3" s="144">
        <v>24.288</v>
      </c>
      <c r="AC3" s="144">
        <v>25.158999999999999</v>
      </c>
      <c r="AD3" s="144">
        <v>26.024999999999999</v>
      </c>
      <c r="AE3" s="144">
        <v>26.887</v>
      </c>
      <c r="AF3" s="144">
        <v>27.744</v>
      </c>
      <c r="AG3" s="144">
        <v>28.597000000000001</v>
      </c>
      <c r="AH3" s="144">
        <v>29.445</v>
      </c>
      <c r="AI3" s="144">
        <v>30.288</v>
      </c>
      <c r="AJ3" s="144">
        <v>31.126999999999999</v>
      </c>
      <c r="AK3" s="144">
        <v>31.960999999999999</v>
      </c>
      <c r="AL3" s="144">
        <v>32.790999999999997</v>
      </c>
      <c r="AM3" s="144">
        <v>33.616</v>
      </c>
      <c r="AN3" s="144">
        <v>34.436999999999998</v>
      </c>
      <c r="AO3" s="144">
        <v>35.253</v>
      </c>
      <c r="AP3" s="144">
        <v>36.064999999999998</v>
      </c>
      <c r="AQ3" s="144">
        <v>36.871000000000002</v>
      </c>
      <c r="AR3" s="144">
        <v>37.673999999999999</v>
      </c>
      <c r="AS3" s="144">
        <v>38.470999999999997</v>
      </c>
      <c r="AT3" s="144">
        <v>39.264000000000003</v>
      </c>
      <c r="AU3" s="144">
        <v>40.051000000000002</v>
      </c>
      <c r="AV3" s="144">
        <v>40.834000000000003</v>
      </c>
      <c r="AW3" s="144">
        <v>41.612000000000002</v>
      </c>
      <c r="AX3" s="144">
        <v>42.384999999999998</v>
      </c>
      <c r="AY3" s="144">
        <v>43.152999999999999</v>
      </c>
      <c r="AZ3" s="144">
        <v>43.914999999999999</v>
      </c>
      <c r="BA3" s="144">
        <v>44.671999999999997</v>
      </c>
      <c r="BB3" s="144">
        <v>45.423999999999999</v>
      </c>
      <c r="BC3" s="144">
        <v>46.17</v>
      </c>
      <c r="BD3" s="144">
        <v>46.91</v>
      </c>
      <c r="BE3" s="144">
        <v>47.643999999999998</v>
      </c>
      <c r="BF3" s="144">
        <v>48.372</v>
      </c>
      <c r="BG3" s="144">
        <v>49.094999999999999</v>
      </c>
      <c r="BH3" s="144">
        <v>49.811</v>
      </c>
      <c r="BI3" s="144">
        <v>50.52</v>
      </c>
      <c r="BJ3" s="144">
        <v>51.222999999999999</v>
      </c>
      <c r="BK3" s="144">
        <v>51.918999999999997</v>
      </c>
      <c r="BL3" s="144">
        <v>52.607999999999997</v>
      </c>
      <c r="BM3" s="144">
        <v>53.29</v>
      </c>
      <c r="BN3" s="144">
        <v>53.963999999999999</v>
      </c>
      <c r="BO3" s="144">
        <v>54.631</v>
      </c>
      <c r="BP3" s="144">
        <v>55.289000000000001</v>
      </c>
      <c r="BQ3" s="144">
        <v>55.939</v>
      </c>
      <c r="BR3" s="144">
        <v>56.581000000000003</v>
      </c>
      <c r="BS3" s="144">
        <v>57.213999999999999</v>
      </c>
      <c r="BT3" s="144">
        <v>57.838000000000001</v>
      </c>
      <c r="BU3" s="144">
        <v>58.451999999999998</v>
      </c>
      <c r="BV3" s="144">
        <v>59.055999999999997</v>
      </c>
      <c r="BW3" s="144">
        <v>59.65</v>
      </c>
      <c r="BX3" s="144">
        <v>60.234000000000002</v>
      </c>
      <c r="BY3" s="144">
        <v>60.805</v>
      </c>
      <c r="BZ3" s="144">
        <v>61.363999999999997</v>
      </c>
      <c r="CA3" s="144">
        <v>61.91</v>
      </c>
      <c r="CB3" s="144">
        <v>62.441000000000003</v>
      </c>
      <c r="CC3" s="144">
        <v>62.957999999999998</v>
      </c>
      <c r="CD3" s="144">
        <v>63.457000000000001</v>
      </c>
      <c r="CE3" s="144">
        <v>63.939</v>
      </c>
      <c r="CF3" s="144">
        <v>64.400999999999996</v>
      </c>
      <c r="CG3" s="144">
        <v>64.843000000000004</v>
      </c>
      <c r="CH3" s="144">
        <v>65.260999999999996</v>
      </c>
      <c r="CI3" s="144">
        <v>65.653999999999996</v>
      </c>
      <c r="CJ3" s="144">
        <v>66.022000000000006</v>
      </c>
      <c r="CK3" s="144">
        <v>66.36</v>
      </c>
      <c r="CL3" s="144">
        <v>66.668999999999997</v>
      </c>
      <c r="CM3" s="144">
        <v>66.945999999999998</v>
      </c>
      <c r="CN3" s="144">
        <v>67.191999999999993</v>
      </c>
      <c r="CO3" s="144">
        <v>67.403000000000006</v>
      </c>
      <c r="CP3" s="144">
        <v>67.582999999999998</v>
      </c>
      <c r="CQ3" s="144">
        <v>67.731999999999999</v>
      </c>
      <c r="CR3" s="144">
        <v>67.852000000000004</v>
      </c>
      <c r="CS3" s="144">
        <v>67.947000000000003</v>
      </c>
      <c r="CT3" s="144">
        <v>68.019000000000005</v>
      </c>
      <c r="CU3" s="144">
        <v>68.072000000000003</v>
      </c>
      <c r="CV3" s="144">
        <v>68.11</v>
      </c>
      <c r="CW3" s="144">
        <v>68.135999999999996</v>
      </c>
      <c r="CX3" s="144">
        <v>68.153000000000006</v>
      </c>
      <c r="CY3" s="144">
        <v>68.164000000000001</v>
      </c>
      <c r="CZ3" s="144">
        <v>68.171000000000006</v>
      </c>
      <c r="DA3" s="144">
        <v>68.174999999999997</v>
      </c>
      <c r="DB3" s="144">
        <v>68.174999999999997</v>
      </c>
      <c r="DC3" s="144">
        <v>68.174999999999997</v>
      </c>
      <c r="DD3" s="144">
        <v>68.174999999999997</v>
      </c>
      <c r="DE3" s="144">
        <v>68.174999999999997</v>
      </c>
      <c r="DF3" s="144">
        <v>68.174999999999997</v>
      </c>
      <c r="DG3" s="144">
        <v>68.174999999999997</v>
      </c>
      <c r="DH3" s="144">
        <v>68.174999999999997</v>
      </c>
      <c r="DI3" s="144">
        <v>68.174999999999997</v>
      </c>
      <c r="DJ3" s="144">
        <v>68.174999999999997</v>
      </c>
      <c r="DK3" s="144">
        <v>68.174999999999997</v>
      </c>
      <c r="DL3" s="144">
        <v>68.174999999999997</v>
      </c>
      <c r="DM3" s="144">
        <v>68.174999999999997</v>
      </c>
      <c r="DN3" s="144">
        <v>68.174999999999997</v>
      </c>
      <c r="DO3" s="144">
        <v>68.174999999999997</v>
      </c>
      <c r="DP3" s="144">
        <v>68.174999999999997</v>
      </c>
      <c r="DQ3" s="144">
        <v>68.174999999999997</v>
      </c>
      <c r="DR3" s="144">
        <v>68.174999999999997</v>
      </c>
      <c r="DS3" s="144">
        <v>68.174999999999997</v>
      </c>
      <c r="DT3" s="144">
        <v>68.174999999999997</v>
      </c>
      <c r="DU3" s="144">
        <v>68.174999999999997</v>
      </c>
      <c r="DV3" s="144">
        <v>68.174999999999997</v>
      </c>
      <c r="DW3" s="144">
        <v>68.174999999999997</v>
      </c>
      <c r="DX3" s="144">
        <v>68.174999999999997</v>
      </c>
      <c r="DY3" s="144">
        <v>68.174999999999997</v>
      </c>
      <c r="DZ3" s="144">
        <v>68.174999999999997</v>
      </c>
      <c r="EA3" s="144">
        <v>68.174999999999997</v>
      </c>
    </row>
    <row r="4" spans="1:131" ht="15" customHeight="1" x14ac:dyDescent="0.25">
      <c r="A4" s="43">
        <v>2</v>
      </c>
      <c r="B4" s="144"/>
      <c r="C4" s="144"/>
      <c r="D4" s="144">
        <v>0.995</v>
      </c>
      <c r="E4" s="144">
        <v>1.9850000000000001</v>
      </c>
      <c r="F4" s="144">
        <v>2.97</v>
      </c>
      <c r="G4" s="144">
        <v>3.9489999999999998</v>
      </c>
      <c r="H4" s="144">
        <v>4.9240000000000004</v>
      </c>
      <c r="I4" s="144">
        <v>5.8940000000000001</v>
      </c>
      <c r="J4" s="144">
        <v>6.859</v>
      </c>
      <c r="K4" s="144">
        <v>7.82</v>
      </c>
      <c r="L4" s="144">
        <v>8.7750000000000004</v>
      </c>
      <c r="M4" s="144">
        <v>9.7260000000000009</v>
      </c>
      <c r="N4" s="144">
        <v>10.672000000000001</v>
      </c>
      <c r="O4" s="144">
        <v>11.613</v>
      </c>
      <c r="P4" s="144">
        <v>12.548999999999999</v>
      </c>
      <c r="Q4" s="144">
        <v>13.48</v>
      </c>
      <c r="R4" s="144">
        <v>14.407</v>
      </c>
      <c r="S4" s="144">
        <v>15.329000000000001</v>
      </c>
      <c r="T4" s="144">
        <v>16.245999999999999</v>
      </c>
      <c r="U4" s="144">
        <v>17.158999999999999</v>
      </c>
      <c r="V4" s="144">
        <v>18.067</v>
      </c>
      <c r="W4" s="144">
        <v>18.97</v>
      </c>
      <c r="X4" s="144">
        <v>19.867999999999999</v>
      </c>
      <c r="Y4" s="144">
        <v>20.762</v>
      </c>
      <c r="Z4" s="144">
        <v>21.651</v>
      </c>
      <c r="AA4" s="144">
        <v>22.536000000000001</v>
      </c>
      <c r="AB4" s="144">
        <v>23.414999999999999</v>
      </c>
      <c r="AC4" s="144">
        <v>24.291</v>
      </c>
      <c r="AD4" s="144">
        <v>25.161000000000001</v>
      </c>
      <c r="AE4" s="144">
        <v>26.027999999999999</v>
      </c>
      <c r="AF4" s="144">
        <v>26.888999999999999</v>
      </c>
      <c r="AG4" s="144">
        <v>27.745999999999999</v>
      </c>
      <c r="AH4" s="144">
        <v>28.599</v>
      </c>
      <c r="AI4" s="144">
        <v>29.446000000000002</v>
      </c>
      <c r="AJ4" s="144">
        <v>30.29</v>
      </c>
      <c r="AK4" s="144">
        <v>31.129000000000001</v>
      </c>
      <c r="AL4" s="144">
        <v>31.963000000000001</v>
      </c>
      <c r="AM4" s="144">
        <v>32.792000000000002</v>
      </c>
      <c r="AN4" s="144">
        <v>33.616999999999997</v>
      </c>
      <c r="AO4" s="144">
        <v>34.438000000000002</v>
      </c>
      <c r="AP4" s="144">
        <v>35.253</v>
      </c>
      <c r="AQ4" s="144">
        <v>36.064</v>
      </c>
      <c r="AR4" s="144">
        <v>36.871000000000002</v>
      </c>
      <c r="AS4" s="144">
        <v>37.671999999999997</v>
      </c>
      <c r="AT4" s="144">
        <v>38.469000000000001</v>
      </c>
      <c r="AU4" s="144">
        <v>39.261000000000003</v>
      </c>
      <c r="AV4" s="144">
        <v>40.048000000000002</v>
      </c>
      <c r="AW4" s="144">
        <v>40.83</v>
      </c>
      <c r="AX4" s="144">
        <v>41.606999999999999</v>
      </c>
      <c r="AY4" s="144">
        <v>42.378</v>
      </c>
      <c r="AZ4" s="144">
        <v>43.145000000000003</v>
      </c>
      <c r="BA4" s="144">
        <v>43.905999999999999</v>
      </c>
      <c r="BB4" s="144">
        <v>44.661000000000001</v>
      </c>
      <c r="BC4" s="144">
        <v>45.411000000000001</v>
      </c>
      <c r="BD4" s="144">
        <v>46.155000000000001</v>
      </c>
      <c r="BE4" s="144">
        <v>46.893000000000001</v>
      </c>
      <c r="BF4" s="144">
        <v>47.625999999999998</v>
      </c>
      <c r="BG4" s="144">
        <v>48.351999999999997</v>
      </c>
      <c r="BH4" s="144">
        <v>49.070999999999998</v>
      </c>
      <c r="BI4" s="144">
        <v>49.784999999999997</v>
      </c>
      <c r="BJ4" s="144">
        <v>50.491</v>
      </c>
      <c r="BK4" s="144">
        <v>51.191000000000003</v>
      </c>
      <c r="BL4" s="144">
        <v>51.884</v>
      </c>
      <c r="BM4" s="144">
        <v>52.569000000000003</v>
      </c>
      <c r="BN4" s="144">
        <v>53.247</v>
      </c>
      <c r="BO4" s="144">
        <v>53.915999999999997</v>
      </c>
      <c r="BP4" s="144">
        <v>54.578000000000003</v>
      </c>
      <c r="BQ4" s="144">
        <v>55.231999999999999</v>
      </c>
      <c r="BR4" s="144">
        <v>55.877000000000002</v>
      </c>
      <c r="BS4" s="144">
        <v>56.512999999999998</v>
      </c>
      <c r="BT4" s="144">
        <v>57.14</v>
      </c>
      <c r="BU4" s="144">
        <v>57.758000000000003</v>
      </c>
      <c r="BV4" s="144">
        <v>58.365000000000002</v>
      </c>
      <c r="BW4" s="144">
        <v>58.963000000000001</v>
      </c>
      <c r="BX4" s="144">
        <v>59.548999999999999</v>
      </c>
      <c r="BY4" s="144">
        <v>60.122999999999998</v>
      </c>
      <c r="BZ4" s="144">
        <v>60.685000000000002</v>
      </c>
      <c r="CA4" s="144">
        <v>61.234000000000002</v>
      </c>
      <c r="CB4" s="144">
        <v>61.768000000000001</v>
      </c>
      <c r="CC4" s="144">
        <v>62.286999999999999</v>
      </c>
      <c r="CD4" s="144">
        <v>62.789000000000001</v>
      </c>
      <c r="CE4" s="144">
        <v>63.274000000000001</v>
      </c>
      <c r="CF4" s="144">
        <v>63.738</v>
      </c>
      <c r="CG4" s="144">
        <v>64.182000000000002</v>
      </c>
      <c r="CH4" s="144">
        <v>64.602000000000004</v>
      </c>
      <c r="CI4" s="144">
        <v>64.998000000000005</v>
      </c>
      <c r="CJ4" s="144">
        <v>65.367000000000004</v>
      </c>
      <c r="CK4" s="144">
        <v>65.706999999999994</v>
      </c>
      <c r="CL4" s="144">
        <v>66.018000000000001</v>
      </c>
      <c r="CM4" s="144">
        <v>66.296999999999997</v>
      </c>
      <c r="CN4" s="144">
        <v>66.543000000000006</v>
      </c>
      <c r="CO4" s="144">
        <v>66.756</v>
      </c>
      <c r="CP4" s="144">
        <v>66.936999999999998</v>
      </c>
      <c r="CQ4" s="144">
        <v>67.085999999999999</v>
      </c>
      <c r="CR4" s="144">
        <v>67.206999999999994</v>
      </c>
      <c r="CS4" s="144">
        <v>67.302000000000007</v>
      </c>
      <c r="CT4" s="144">
        <v>67.375</v>
      </c>
      <c r="CU4" s="144">
        <v>67.427999999999997</v>
      </c>
      <c r="CV4" s="144">
        <v>67.465999999999994</v>
      </c>
      <c r="CW4" s="144">
        <v>67.492000000000004</v>
      </c>
      <c r="CX4" s="144">
        <v>67.510000000000005</v>
      </c>
      <c r="CY4" s="144">
        <v>67.521000000000001</v>
      </c>
      <c r="CZ4" s="144">
        <v>67.528000000000006</v>
      </c>
      <c r="DA4" s="144">
        <v>67.531999999999996</v>
      </c>
      <c r="DB4" s="144">
        <v>67.531999999999996</v>
      </c>
      <c r="DC4" s="144">
        <v>67.531999999999996</v>
      </c>
      <c r="DD4" s="144">
        <v>67.531999999999996</v>
      </c>
      <c r="DE4" s="144">
        <v>67.531999999999996</v>
      </c>
      <c r="DF4" s="144">
        <v>67.531999999999996</v>
      </c>
      <c r="DG4" s="144">
        <v>67.531999999999996</v>
      </c>
      <c r="DH4" s="144">
        <v>67.531999999999996</v>
      </c>
      <c r="DI4" s="144">
        <v>67.531999999999996</v>
      </c>
      <c r="DJ4" s="144">
        <v>67.531999999999996</v>
      </c>
      <c r="DK4" s="144">
        <v>67.531999999999996</v>
      </c>
      <c r="DL4" s="144">
        <v>67.531999999999996</v>
      </c>
      <c r="DM4" s="144">
        <v>67.531999999999996</v>
      </c>
      <c r="DN4" s="144">
        <v>67.531999999999996</v>
      </c>
      <c r="DO4" s="144">
        <v>67.531999999999996</v>
      </c>
      <c r="DP4" s="144">
        <v>67.531999999999996</v>
      </c>
      <c r="DQ4" s="144">
        <v>67.531999999999996</v>
      </c>
      <c r="DR4" s="144">
        <v>67.531999999999996</v>
      </c>
      <c r="DS4" s="144">
        <v>67.531999999999996</v>
      </c>
      <c r="DT4" s="144">
        <v>67.531999999999996</v>
      </c>
      <c r="DU4" s="144">
        <v>67.531999999999996</v>
      </c>
      <c r="DV4" s="144">
        <v>67.531999999999996</v>
      </c>
      <c r="DW4" s="144">
        <v>67.531999999999996</v>
      </c>
      <c r="DX4" s="144">
        <v>67.531999999999996</v>
      </c>
      <c r="DY4" s="144">
        <v>67.531999999999996</v>
      </c>
      <c r="DZ4" s="144">
        <v>67.531999999999996</v>
      </c>
      <c r="EA4" s="144">
        <v>67.531999999999996</v>
      </c>
    </row>
    <row r="5" spans="1:131" ht="15" customHeight="1" x14ac:dyDescent="0.25">
      <c r="A5" s="43">
        <v>3</v>
      </c>
      <c r="B5" s="144"/>
      <c r="C5" s="144"/>
      <c r="D5" s="144"/>
      <c r="E5" s="144">
        <v>0.995</v>
      </c>
      <c r="F5" s="144">
        <v>1.9850000000000001</v>
      </c>
      <c r="G5" s="144">
        <v>2.97</v>
      </c>
      <c r="H5" s="144">
        <v>3.95</v>
      </c>
      <c r="I5" s="144">
        <v>4.9249999999999998</v>
      </c>
      <c r="J5" s="144">
        <v>5.8949999999999996</v>
      </c>
      <c r="K5" s="144">
        <v>6.86</v>
      </c>
      <c r="L5" s="144">
        <v>7.82</v>
      </c>
      <c r="M5" s="144">
        <v>8.7759999999999998</v>
      </c>
      <c r="N5" s="144">
        <v>9.7270000000000003</v>
      </c>
      <c r="O5" s="144">
        <v>10.672000000000001</v>
      </c>
      <c r="P5" s="144">
        <v>11.614000000000001</v>
      </c>
      <c r="Q5" s="144">
        <v>12.55</v>
      </c>
      <c r="R5" s="144">
        <v>13.481</v>
      </c>
      <c r="S5" s="144">
        <v>14.407999999999999</v>
      </c>
      <c r="T5" s="144">
        <v>15.33</v>
      </c>
      <c r="U5" s="144">
        <v>16.247</v>
      </c>
      <c r="V5" s="144">
        <v>17.16</v>
      </c>
      <c r="W5" s="144">
        <v>18.068000000000001</v>
      </c>
      <c r="X5" s="144">
        <v>18.971</v>
      </c>
      <c r="Y5" s="144">
        <v>19.869</v>
      </c>
      <c r="Z5" s="144">
        <v>20.763000000000002</v>
      </c>
      <c r="AA5" s="144">
        <v>21.652000000000001</v>
      </c>
      <c r="AB5" s="144">
        <v>22.536000000000001</v>
      </c>
      <c r="AC5" s="144">
        <v>23.416</v>
      </c>
      <c r="AD5" s="144">
        <v>24.291</v>
      </c>
      <c r="AE5" s="144">
        <v>25.161999999999999</v>
      </c>
      <c r="AF5" s="144">
        <v>26.027999999999999</v>
      </c>
      <c r="AG5" s="144">
        <v>26.888999999999999</v>
      </c>
      <c r="AH5" s="144">
        <v>27.745999999999999</v>
      </c>
      <c r="AI5" s="144">
        <v>28.597999999999999</v>
      </c>
      <c r="AJ5" s="144">
        <v>29.446000000000002</v>
      </c>
      <c r="AK5" s="144">
        <v>30.289000000000001</v>
      </c>
      <c r="AL5" s="144">
        <v>31.128</v>
      </c>
      <c r="AM5" s="144">
        <v>31.962</v>
      </c>
      <c r="AN5" s="144">
        <v>32.790999999999997</v>
      </c>
      <c r="AO5" s="144">
        <v>33.615000000000002</v>
      </c>
      <c r="AP5" s="144">
        <v>34.435000000000002</v>
      </c>
      <c r="AQ5" s="144">
        <v>35.250999999999998</v>
      </c>
      <c r="AR5" s="144">
        <v>36.061</v>
      </c>
      <c r="AS5" s="144">
        <v>36.866999999999997</v>
      </c>
      <c r="AT5" s="144">
        <v>37.667999999999999</v>
      </c>
      <c r="AU5" s="144">
        <v>38.463999999999999</v>
      </c>
      <c r="AV5" s="144">
        <v>39.255000000000003</v>
      </c>
      <c r="AW5" s="144">
        <v>40.040999999999997</v>
      </c>
      <c r="AX5" s="144">
        <v>40.822000000000003</v>
      </c>
      <c r="AY5" s="144">
        <v>41.597000000000001</v>
      </c>
      <c r="AZ5" s="144">
        <v>42.368000000000002</v>
      </c>
      <c r="BA5" s="144">
        <v>43.131999999999998</v>
      </c>
      <c r="BB5" s="144">
        <v>43.892000000000003</v>
      </c>
      <c r="BC5" s="144">
        <v>44.646000000000001</v>
      </c>
      <c r="BD5" s="144">
        <v>45.393000000000001</v>
      </c>
      <c r="BE5" s="144">
        <v>46.134999999999998</v>
      </c>
      <c r="BF5" s="144">
        <v>46.871000000000002</v>
      </c>
      <c r="BG5" s="144">
        <v>47.600999999999999</v>
      </c>
      <c r="BH5" s="144">
        <v>48.325000000000003</v>
      </c>
      <c r="BI5" s="144">
        <v>49.042000000000002</v>
      </c>
      <c r="BJ5" s="144">
        <v>49.752000000000002</v>
      </c>
      <c r="BK5" s="144">
        <v>50.454999999999998</v>
      </c>
      <c r="BL5" s="144">
        <v>51.151000000000003</v>
      </c>
      <c r="BM5" s="144">
        <v>51.84</v>
      </c>
      <c r="BN5" s="144">
        <v>52.521000000000001</v>
      </c>
      <c r="BO5" s="144">
        <v>53.195</v>
      </c>
      <c r="BP5" s="144">
        <v>53.86</v>
      </c>
      <c r="BQ5" s="144">
        <v>54.517000000000003</v>
      </c>
      <c r="BR5" s="144">
        <v>55.164999999999999</v>
      </c>
      <c r="BS5" s="144">
        <v>55.805</v>
      </c>
      <c r="BT5" s="144">
        <v>56.435000000000002</v>
      </c>
      <c r="BU5" s="144">
        <v>57.055999999999997</v>
      </c>
      <c r="BV5" s="144">
        <v>57.667000000000002</v>
      </c>
      <c r="BW5" s="144">
        <v>58.267000000000003</v>
      </c>
      <c r="BX5" s="144">
        <v>58.856000000000002</v>
      </c>
      <c r="BY5" s="144">
        <v>59.433</v>
      </c>
      <c r="BZ5" s="144">
        <v>59.997999999999998</v>
      </c>
      <c r="CA5" s="144">
        <v>60.55</v>
      </c>
      <c r="CB5" s="144">
        <v>61.087000000000003</v>
      </c>
      <c r="CC5" s="144">
        <v>61.607999999999997</v>
      </c>
      <c r="CD5" s="144">
        <v>62.113</v>
      </c>
      <c r="CE5" s="144">
        <v>62.6</v>
      </c>
      <c r="CF5" s="144">
        <v>63.067</v>
      </c>
      <c r="CG5" s="144">
        <v>63.512999999999998</v>
      </c>
      <c r="CH5" s="144">
        <v>63.936</v>
      </c>
      <c r="CI5" s="144">
        <v>64.332999999999998</v>
      </c>
      <c r="CJ5" s="144">
        <v>64.703999999999994</v>
      </c>
      <c r="CK5" s="144">
        <v>65.046999999999997</v>
      </c>
      <c r="CL5" s="144">
        <v>65.358999999999995</v>
      </c>
      <c r="CM5" s="144">
        <v>65.638999999999996</v>
      </c>
      <c r="CN5" s="144">
        <v>65.887</v>
      </c>
      <c r="CO5" s="144">
        <v>66.100999999999999</v>
      </c>
      <c r="CP5" s="144">
        <v>66.281999999999996</v>
      </c>
      <c r="CQ5" s="144">
        <v>66.433000000000007</v>
      </c>
      <c r="CR5" s="144">
        <v>66.554000000000002</v>
      </c>
      <c r="CS5" s="144">
        <v>66.650000000000006</v>
      </c>
      <c r="CT5" s="144">
        <v>66.722999999999999</v>
      </c>
      <c r="CU5" s="144">
        <v>66.775999999999996</v>
      </c>
      <c r="CV5" s="144">
        <v>66.813999999999993</v>
      </c>
      <c r="CW5" s="144">
        <v>66.840999999999994</v>
      </c>
      <c r="CX5" s="144">
        <v>66.858000000000004</v>
      </c>
      <c r="CY5" s="144">
        <v>66.869</v>
      </c>
      <c r="CZ5" s="144">
        <v>66.876000000000005</v>
      </c>
      <c r="DA5" s="144">
        <v>66.88</v>
      </c>
      <c r="DB5" s="144">
        <v>66.88</v>
      </c>
      <c r="DC5" s="144">
        <v>66.88</v>
      </c>
      <c r="DD5" s="144">
        <v>66.88</v>
      </c>
      <c r="DE5" s="144">
        <v>66.88</v>
      </c>
      <c r="DF5" s="144">
        <v>66.88</v>
      </c>
      <c r="DG5" s="144">
        <v>66.88</v>
      </c>
      <c r="DH5" s="144">
        <v>66.88</v>
      </c>
      <c r="DI5" s="144">
        <v>66.88</v>
      </c>
      <c r="DJ5" s="144">
        <v>66.88</v>
      </c>
      <c r="DK5" s="144">
        <v>66.88</v>
      </c>
      <c r="DL5" s="144">
        <v>66.88</v>
      </c>
      <c r="DM5" s="144">
        <v>66.88</v>
      </c>
      <c r="DN5" s="144">
        <v>66.88</v>
      </c>
      <c r="DO5" s="144">
        <v>66.88</v>
      </c>
      <c r="DP5" s="144">
        <v>66.88</v>
      </c>
      <c r="DQ5" s="144">
        <v>66.88</v>
      </c>
      <c r="DR5" s="144">
        <v>66.88</v>
      </c>
      <c r="DS5" s="144">
        <v>66.88</v>
      </c>
      <c r="DT5" s="144">
        <v>66.88</v>
      </c>
      <c r="DU5" s="144">
        <v>66.88</v>
      </c>
      <c r="DV5" s="144">
        <v>66.88</v>
      </c>
      <c r="DW5" s="144">
        <v>66.88</v>
      </c>
      <c r="DX5" s="144">
        <v>66.88</v>
      </c>
      <c r="DY5" s="144">
        <v>66.88</v>
      </c>
      <c r="DZ5" s="144">
        <v>66.88</v>
      </c>
      <c r="EA5" s="144">
        <v>66.88</v>
      </c>
    </row>
    <row r="6" spans="1:131" ht="15" customHeight="1" x14ac:dyDescent="0.25">
      <c r="A6" s="43">
        <v>4</v>
      </c>
      <c r="B6" s="144"/>
      <c r="C6" s="144"/>
      <c r="D6" s="144"/>
      <c r="E6" s="144"/>
      <c r="F6" s="144">
        <v>0.995</v>
      </c>
      <c r="G6" s="144">
        <v>1.9850000000000001</v>
      </c>
      <c r="H6" s="144">
        <v>2.97</v>
      </c>
      <c r="I6" s="144">
        <v>3.95</v>
      </c>
      <c r="J6" s="144">
        <v>4.9249999999999998</v>
      </c>
      <c r="K6" s="144">
        <v>5.8949999999999996</v>
      </c>
      <c r="L6" s="144">
        <v>6.86</v>
      </c>
      <c r="M6" s="144">
        <v>7.8209999999999997</v>
      </c>
      <c r="N6" s="144">
        <v>8.7759999999999998</v>
      </c>
      <c r="O6" s="144">
        <v>9.7270000000000003</v>
      </c>
      <c r="P6" s="144">
        <v>10.673</v>
      </c>
      <c r="Q6" s="144">
        <v>11.614000000000001</v>
      </c>
      <c r="R6" s="144">
        <v>12.55</v>
      </c>
      <c r="S6" s="144">
        <v>13.481999999999999</v>
      </c>
      <c r="T6" s="144">
        <v>14.407999999999999</v>
      </c>
      <c r="U6" s="144">
        <v>15.33</v>
      </c>
      <c r="V6" s="144">
        <v>16.247</v>
      </c>
      <c r="W6" s="144">
        <v>17.16</v>
      </c>
      <c r="X6" s="144">
        <v>18.068000000000001</v>
      </c>
      <c r="Y6" s="144">
        <v>18.97</v>
      </c>
      <c r="Z6" s="144">
        <v>19.869</v>
      </c>
      <c r="AA6" s="144">
        <v>20.762</v>
      </c>
      <c r="AB6" s="144">
        <v>21.651</v>
      </c>
      <c r="AC6" s="144">
        <v>22.536000000000001</v>
      </c>
      <c r="AD6" s="144">
        <v>23.414999999999999</v>
      </c>
      <c r="AE6" s="144">
        <v>24.29</v>
      </c>
      <c r="AF6" s="144">
        <v>25.161000000000001</v>
      </c>
      <c r="AG6" s="144">
        <v>26.027000000000001</v>
      </c>
      <c r="AH6" s="144">
        <v>26.888000000000002</v>
      </c>
      <c r="AI6" s="144">
        <v>27.744</v>
      </c>
      <c r="AJ6" s="144">
        <v>28.596</v>
      </c>
      <c r="AK6" s="144">
        <v>29.443999999999999</v>
      </c>
      <c r="AL6" s="144">
        <v>30.286000000000001</v>
      </c>
      <c r="AM6" s="144">
        <v>31.125</v>
      </c>
      <c r="AN6" s="144">
        <v>31.957999999999998</v>
      </c>
      <c r="AO6" s="144">
        <v>32.786999999999999</v>
      </c>
      <c r="AP6" s="144">
        <v>33.610999999999997</v>
      </c>
      <c r="AQ6" s="144">
        <v>34.43</v>
      </c>
      <c r="AR6" s="144">
        <v>35.244999999999997</v>
      </c>
      <c r="AS6" s="144">
        <v>36.055</v>
      </c>
      <c r="AT6" s="144">
        <v>36.86</v>
      </c>
      <c r="AU6" s="144">
        <v>37.659999999999997</v>
      </c>
      <c r="AV6" s="144">
        <v>38.454999999999998</v>
      </c>
      <c r="AW6" s="144">
        <v>39.244999999999997</v>
      </c>
      <c r="AX6" s="144">
        <v>40.03</v>
      </c>
      <c r="AY6" s="144">
        <v>40.808999999999997</v>
      </c>
      <c r="AZ6" s="144">
        <v>41.584000000000003</v>
      </c>
      <c r="BA6" s="144">
        <v>42.353000000000002</v>
      </c>
      <c r="BB6" s="144">
        <v>43.116</v>
      </c>
      <c r="BC6" s="144">
        <v>43.872999999999998</v>
      </c>
      <c r="BD6" s="144">
        <v>44.625</v>
      </c>
      <c r="BE6" s="144">
        <v>45.371000000000002</v>
      </c>
      <c r="BF6" s="144">
        <v>46.11</v>
      </c>
      <c r="BG6" s="144">
        <v>46.844000000000001</v>
      </c>
      <c r="BH6" s="144">
        <v>47.570999999999998</v>
      </c>
      <c r="BI6" s="144">
        <v>48.292000000000002</v>
      </c>
      <c r="BJ6" s="144">
        <v>49.006</v>
      </c>
      <c r="BK6" s="144">
        <v>49.713000000000001</v>
      </c>
      <c r="BL6" s="144">
        <v>50.411999999999999</v>
      </c>
      <c r="BM6" s="144">
        <v>51.104999999999997</v>
      </c>
      <c r="BN6" s="144">
        <v>51.789000000000001</v>
      </c>
      <c r="BO6" s="144">
        <v>52.466000000000001</v>
      </c>
      <c r="BP6" s="144">
        <v>53.134999999999998</v>
      </c>
      <c r="BQ6" s="144">
        <v>53.795000000000002</v>
      </c>
      <c r="BR6" s="144">
        <v>54.447000000000003</v>
      </c>
      <c r="BS6" s="144">
        <v>55.09</v>
      </c>
      <c r="BT6" s="144">
        <v>55.722999999999999</v>
      </c>
      <c r="BU6" s="144">
        <v>56.347000000000001</v>
      </c>
      <c r="BV6" s="144">
        <v>56.960999999999999</v>
      </c>
      <c r="BW6" s="144">
        <v>57.564</v>
      </c>
      <c r="BX6" s="144">
        <v>58.155999999999999</v>
      </c>
      <c r="BY6" s="144">
        <v>58.737000000000002</v>
      </c>
      <c r="BZ6" s="144">
        <v>59.304000000000002</v>
      </c>
      <c r="CA6" s="144">
        <v>59.857999999999997</v>
      </c>
      <c r="CB6" s="144">
        <v>60.398000000000003</v>
      </c>
      <c r="CC6" s="144">
        <v>60.923000000000002</v>
      </c>
      <c r="CD6" s="144">
        <v>61.43</v>
      </c>
      <c r="CE6" s="144">
        <v>61.92</v>
      </c>
      <c r="CF6" s="144">
        <v>62.389000000000003</v>
      </c>
      <c r="CG6" s="144">
        <v>62.837000000000003</v>
      </c>
      <c r="CH6" s="144">
        <v>63.262</v>
      </c>
      <c r="CI6" s="144">
        <v>63.661999999999999</v>
      </c>
      <c r="CJ6" s="144">
        <v>64.034000000000006</v>
      </c>
      <c r="CK6" s="144">
        <v>64.378</v>
      </c>
      <c r="CL6" s="144">
        <v>64.691999999999993</v>
      </c>
      <c r="CM6" s="144">
        <v>64.974000000000004</v>
      </c>
      <c r="CN6" s="144">
        <v>65.222999999999999</v>
      </c>
      <c r="CO6" s="144">
        <v>65.438000000000002</v>
      </c>
      <c r="CP6" s="144">
        <v>65.62</v>
      </c>
      <c r="CQ6" s="144">
        <v>65.772000000000006</v>
      </c>
      <c r="CR6" s="144">
        <v>65.894000000000005</v>
      </c>
      <c r="CS6" s="144">
        <v>65.989999999999995</v>
      </c>
      <c r="CT6" s="144">
        <v>66.063000000000002</v>
      </c>
      <c r="CU6" s="144">
        <v>66.117000000000004</v>
      </c>
      <c r="CV6" s="144">
        <v>66.155000000000001</v>
      </c>
      <c r="CW6" s="144">
        <v>66.182000000000002</v>
      </c>
      <c r="CX6" s="144">
        <v>66.198999999999998</v>
      </c>
      <c r="CY6" s="144">
        <v>66.209999999999994</v>
      </c>
      <c r="CZ6" s="144">
        <v>66.216999999999999</v>
      </c>
      <c r="DA6" s="144">
        <v>66.221000000000004</v>
      </c>
      <c r="DB6" s="144">
        <v>66.221000000000004</v>
      </c>
      <c r="DC6" s="144">
        <v>66.221000000000004</v>
      </c>
      <c r="DD6" s="144">
        <v>66.221000000000004</v>
      </c>
      <c r="DE6" s="144">
        <v>66.221000000000004</v>
      </c>
      <c r="DF6" s="144">
        <v>66.221000000000004</v>
      </c>
      <c r="DG6" s="144">
        <v>66.221000000000004</v>
      </c>
      <c r="DH6" s="144">
        <v>66.221000000000004</v>
      </c>
      <c r="DI6" s="144">
        <v>66.221000000000004</v>
      </c>
      <c r="DJ6" s="144">
        <v>66.221000000000004</v>
      </c>
      <c r="DK6" s="144">
        <v>66.221000000000004</v>
      </c>
      <c r="DL6" s="144">
        <v>66.221000000000004</v>
      </c>
      <c r="DM6" s="144">
        <v>66.221000000000004</v>
      </c>
      <c r="DN6" s="144">
        <v>66.221000000000004</v>
      </c>
      <c r="DO6" s="144">
        <v>66.221000000000004</v>
      </c>
      <c r="DP6" s="144">
        <v>66.221000000000004</v>
      </c>
      <c r="DQ6" s="144">
        <v>66.221000000000004</v>
      </c>
      <c r="DR6" s="144">
        <v>66.221000000000004</v>
      </c>
      <c r="DS6" s="144">
        <v>66.221000000000004</v>
      </c>
      <c r="DT6" s="144">
        <v>66.221000000000004</v>
      </c>
      <c r="DU6" s="144">
        <v>66.221000000000004</v>
      </c>
      <c r="DV6" s="144">
        <v>66.221000000000004</v>
      </c>
      <c r="DW6" s="144">
        <v>66.221000000000004</v>
      </c>
      <c r="DX6" s="144">
        <v>66.221000000000004</v>
      </c>
      <c r="DY6" s="144">
        <v>66.221000000000004</v>
      </c>
      <c r="DZ6" s="144">
        <v>66.221000000000004</v>
      </c>
      <c r="EA6" s="144">
        <v>66.221000000000004</v>
      </c>
    </row>
    <row r="7" spans="1:131" ht="15" customHeight="1" x14ac:dyDescent="0.25">
      <c r="A7" s="43">
        <v>5</v>
      </c>
      <c r="B7" s="144"/>
      <c r="C7" s="144"/>
      <c r="D7" s="144"/>
      <c r="E7" s="144"/>
      <c r="F7" s="144"/>
      <c r="G7" s="144">
        <v>0.995</v>
      </c>
      <c r="H7" s="144">
        <v>1.9850000000000001</v>
      </c>
      <c r="I7" s="144">
        <v>2.97</v>
      </c>
      <c r="J7" s="144">
        <v>3.95</v>
      </c>
      <c r="K7" s="144">
        <v>4.9249999999999998</v>
      </c>
      <c r="L7" s="144">
        <v>5.8949999999999996</v>
      </c>
      <c r="M7" s="144">
        <v>6.86</v>
      </c>
      <c r="N7" s="144">
        <v>7.8209999999999997</v>
      </c>
      <c r="O7" s="144">
        <v>8.7759999999999998</v>
      </c>
      <c r="P7" s="144">
        <v>9.7270000000000003</v>
      </c>
      <c r="Q7" s="144">
        <v>10.673</v>
      </c>
      <c r="R7" s="144">
        <v>11.614000000000001</v>
      </c>
      <c r="S7" s="144">
        <v>12.55</v>
      </c>
      <c r="T7" s="144">
        <v>13.481</v>
      </c>
      <c r="U7" s="144">
        <v>14.407999999999999</v>
      </c>
      <c r="V7" s="144">
        <v>15.33</v>
      </c>
      <c r="W7" s="144">
        <v>16.247</v>
      </c>
      <c r="X7" s="144">
        <v>17.158999999999999</v>
      </c>
      <c r="Y7" s="144">
        <v>18.067</v>
      </c>
      <c r="Z7" s="144">
        <v>18.969000000000001</v>
      </c>
      <c r="AA7" s="144">
        <v>19.867999999999999</v>
      </c>
      <c r="AB7" s="144">
        <v>20.760999999999999</v>
      </c>
      <c r="AC7" s="144">
        <v>21.65</v>
      </c>
      <c r="AD7" s="144">
        <v>22.533999999999999</v>
      </c>
      <c r="AE7" s="144">
        <v>23.413</v>
      </c>
      <c r="AF7" s="144">
        <v>24.288</v>
      </c>
      <c r="AG7" s="144">
        <v>25.158999999999999</v>
      </c>
      <c r="AH7" s="144">
        <v>26.024000000000001</v>
      </c>
      <c r="AI7" s="144">
        <v>26.885000000000002</v>
      </c>
      <c r="AJ7" s="144">
        <v>27.741</v>
      </c>
      <c r="AK7" s="144">
        <v>28.593</v>
      </c>
      <c r="AL7" s="144">
        <v>29.44</v>
      </c>
      <c r="AM7" s="144">
        <v>30.282</v>
      </c>
      <c r="AN7" s="144">
        <v>31.12</v>
      </c>
      <c r="AO7" s="144">
        <v>31.952999999999999</v>
      </c>
      <c r="AP7" s="144">
        <v>32.780999999999999</v>
      </c>
      <c r="AQ7" s="144">
        <v>33.604999999999997</v>
      </c>
      <c r="AR7" s="144">
        <v>34.423999999999999</v>
      </c>
      <c r="AS7" s="144">
        <v>35.238</v>
      </c>
      <c r="AT7" s="144">
        <v>36.046999999999997</v>
      </c>
      <c r="AU7" s="144">
        <v>36.850999999999999</v>
      </c>
      <c r="AV7" s="144">
        <v>37.65</v>
      </c>
      <c r="AW7" s="144">
        <v>38.444000000000003</v>
      </c>
      <c r="AX7" s="144">
        <v>39.232999999999997</v>
      </c>
      <c r="AY7" s="144">
        <v>40.015999999999998</v>
      </c>
      <c r="AZ7" s="144">
        <v>40.795000000000002</v>
      </c>
      <c r="BA7" s="144">
        <v>41.567</v>
      </c>
      <c r="BB7" s="144">
        <v>42.334000000000003</v>
      </c>
      <c r="BC7" s="144">
        <v>43.095999999999997</v>
      </c>
      <c r="BD7" s="144">
        <v>43.850999999999999</v>
      </c>
      <c r="BE7" s="144">
        <v>44.600999999999999</v>
      </c>
      <c r="BF7" s="144">
        <v>45.344000000000001</v>
      </c>
      <c r="BG7" s="144">
        <v>46.082000000000001</v>
      </c>
      <c r="BH7" s="144">
        <v>46.811999999999998</v>
      </c>
      <c r="BI7" s="144">
        <v>47.536999999999999</v>
      </c>
      <c r="BJ7" s="144">
        <v>48.253999999999998</v>
      </c>
      <c r="BK7" s="144">
        <v>48.965000000000003</v>
      </c>
      <c r="BL7" s="144">
        <v>49.667999999999999</v>
      </c>
      <c r="BM7" s="144">
        <v>50.363999999999997</v>
      </c>
      <c r="BN7" s="144">
        <v>51.052</v>
      </c>
      <c r="BO7" s="144">
        <v>51.731999999999999</v>
      </c>
      <c r="BP7" s="144">
        <v>52.404000000000003</v>
      </c>
      <c r="BQ7" s="144">
        <v>53.067999999999998</v>
      </c>
      <c r="BR7" s="144">
        <v>53.722999999999999</v>
      </c>
      <c r="BS7" s="144">
        <v>54.369</v>
      </c>
      <c r="BT7" s="144">
        <v>55.006</v>
      </c>
      <c r="BU7" s="144">
        <v>55.633000000000003</v>
      </c>
      <c r="BV7" s="144">
        <v>56.249000000000002</v>
      </c>
      <c r="BW7" s="144">
        <v>56.856000000000002</v>
      </c>
      <c r="BX7" s="144">
        <v>57.451000000000001</v>
      </c>
      <c r="BY7" s="144">
        <v>58.033999999999999</v>
      </c>
      <c r="BZ7" s="144">
        <v>58.604999999999997</v>
      </c>
      <c r="CA7" s="144">
        <v>59.161999999999999</v>
      </c>
      <c r="CB7" s="144">
        <v>59.704000000000001</v>
      </c>
      <c r="CC7" s="144">
        <v>60.231999999999999</v>
      </c>
      <c r="CD7" s="144">
        <v>60.741999999999997</v>
      </c>
      <c r="CE7" s="144">
        <v>61.232999999999997</v>
      </c>
      <c r="CF7" s="144">
        <v>61.704999999999998</v>
      </c>
      <c r="CG7" s="144">
        <v>62.155999999999999</v>
      </c>
      <c r="CH7" s="144">
        <v>62.582999999999998</v>
      </c>
      <c r="CI7" s="144">
        <v>62.984000000000002</v>
      </c>
      <c r="CJ7" s="144">
        <v>63.359000000000002</v>
      </c>
      <c r="CK7" s="144">
        <v>63.704999999999998</v>
      </c>
      <c r="CL7" s="144">
        <v>64.02</v>
      </c>
      <c r="CM7" s="144">
        <v>64.302999999999997</v>
      </c>
      <c r="CN7" s="144">
        <v>64.552999999999997</v>
      </c>
      <c r="CO7" s="144">
        <v>64.77</v>
      </c>
      <c r="CP7" s="144">
        <v>64.953000000000003</v>
      </c>
      <c r="CQ7" s="144">
        <v>65.105000000000004</v>
      </c>
      <c r="CR7" s="144">
        <v>65.227999999999994</v>
      </c>
      <c r="CS7" s="144">
        <v>65.323999999999998</v>
      </c>
      <c r="CT7" s="144">
        <v>65.397999999999996</v>
      </c>
      <c r="CU7" s="144">
        <v>65.451999999999998</v>
      </c>
      <c r="CV7" s="144">
        <v>65.491</v>
      </c>
      <c r="CW7" s="144">
        <v>65.516999999999996</v>
      </c>
      <c r="CX7" s="144">
        <v>65.534999999999997</v>
      </c>
      <c r="CY7" s="144">
        <v>65.546000000000006</v>
      </c>
      <c r="CZ7" s="144">
        <v>65.552999999999997</v>
      </c>
      <c r="DA7" s="144">
        <v>65.557000000000002</v>
      </c>
      <c r="DB7" s="144">
        <v>65.557000000000002</v>
      </c>
      <c r="DC7" s="144">
        <v>65.557000000000002</v>
      </c>
      <c r="DD7" s="144">
        <v>65.557000000000002</v>
      </c>
      <c r="DE7" s="144">
        <v>65.557000000000002</v>
      </c>
      <c r="DF7" s="144">
        <v>65.557000000000002</v>
      </c>
      <c r="DG7" s="144">
        <v>65.557000000000002</v>
      </c>
      <c r="DH7" s="144">
        <v>65.557000000000002</v>
      </c>
      <c r="DI7" s="144">
        <v>65.557000000000002</v>
      </c>
      <c r="DJ7" s="144">
        <v>65.557000000000002</v>
      </c>
      <c r="DK7" s="144">
        <v>65.557000000000002</v>
      </c>
      <c r="DL7" s="144">
        <v>65.557000000000002</v>
      </c>
      <c r="DM7" s="144">
        <v>65.557000000000002</v>
      </c>
      <c r="DN7" s="144">
        <v>65.557000000000002</v>
      </c>
      <c r="DO7" s="144">
        <v>65.557000000000002</v>
      </c>
      <c r="DP7" s="144">
        <v>65.557000000000002</v>
      </c>
      <c r="DQ7" s="144">
        <v>65.557000000000002</v>
      </c>
      <c r="DR7" s="144">
        <v>65.557000000000002</v>
      </c>
      <c r="DS7" s="144">
        <v>65.557000000000002</v>
      </c>
      <c r="DT7" s="144">
        <v>65.557000000000002</v>
      </c>
      <c r="DU7" s="144">
        <v>65.557000000000002</v>
      </c>
      <c r="DV7" s="144">
        <v>65.557000000000002</v>
      </c>
      <c r="DW7" s="144">
        <v>65.557000000000002</v>
      </c>
      <c r="DX7" s="144">
        <v>65.557000000000002</v>
      </c>
      <c r="DY7" s="144">
        <v>65.557000000000002</v>
      </c>
      <c r="DZ7" s="144">
        <v>65.557000000000002</v>
      </c>
      <c r="EA7" s="144">
        <v>65.557000000000002</v>
      </c>
    </row>
    <row r="8" spans="1:131" ht="15" customHeight="1" x14ac:dyDescent="0.25">
      <c r="A8" s="43">
        <v>6</v>
      </c>
      <c r="B8" s="144"/>
      <c r="C8" s="144"/>
      <c r="D8" s="144"/>
      <c r="E8" s="144"/>
      <c r="F8" s="144"/>
      <c r="G8" s="144"/>
      <c r="H8" s="144">
        <v>0.995</v>
      </c>
      <c r="I8" s="144">
        <v>1.9850000000000001</v>
      </c>
      <c r="J8" s="144">
        <v>2.97</v>
      </c>
      <c r="K8" s="144">
        <v>3.95</v>
      </c>
      <c r="L8" s="144">
        <v>4.9249999999999998</v>
      </c>
      <c r="M8" s="144">
        <v>5.8949999999999996</v>
      </c>
      <c r="N8" s="144">
        <v>6.86</v>
      </c>
      <c r="O8" s="144">
        <v>7.8209999999999997</v>
      </c>
      <c r="P8" s="144">
        <v>8.7759999999999998</v>
      </c>
      <c r="Q8" s="144">
        <v>9.7270000000000003</v>
      </c>
      <c r="R8" s="144">
        <v>10.673</v>
      </c>
      <c r="S8" s="144">
        <v>11.614000000000001</v>
      </c>
      <c r="T8" s="144">
        <v>12.55</v>
      </c>
      <c r="U8" s="144">
        <v>13.481</v>
      </c>
      <c r="V8" s="144">
        <v>14.407999999999999</v>
      </c>
      <c r="W8" s="144">
        <v>15.329000000000001</v>
      </c>
      <c r="X8" s="144">
        <v>16.245999999999999</v>
      </c>
      <c r="Y8" s="144">
        <v>17.158000000000001</v>
      </c>
      <c r="Z8" s="144">
        <v>18.065999999999999</v>
      </c>
      <c r="AA8" s="144">
        <v>18.969000000000001</v>
      </c>
      <c r="AB8" s="144">
        <v>19.867000000000001</v>
      </c>
      <c r="AC8" s="144">
        <v>20.76</v>
      </c>
      <c r="AD8" s="144">
        <v>21.648</v>
      </c>
      <c r="AE8" s="144">
        <v>22.532</v>
      </c>
      <c r="AF8" s="144">
        <v>23.411999999999999</v>
      </c>
      <c r="AG8" s="144">
        <v>24.286000000000001</v>
      </c>
      <c r="AH8" s="144">
        <v>25.155999999999999</v>
      </c>
      <c r="AI8" s="144">
        <v>26.021999999999998</v>
      </c>
      <c r="AJ8" s="144">
        <v>26.882000000000001</v>
      </c>
      <c r="AK8" s="144">
        <v>27.738</v>
      </c>
      <c r="AL8" s="144">
        <v>28.59</v>
      </c>
      <c r="AM8" s="144">
        <v>29.436</v>
      </c>
      <c r="AN8" s="144">
        <v>30.277999999999999</v>
      </c>
      <c r="AO8" s="144">
        <v>31.114999999999998</v>
      </c>
      <c r="AP8" s="144">
        <v>31.948</v>
      </c>
      <c r="AQ8" s="144">
        <v>32.776000000000003</v>
      </c>
      <c r="AR8" s="144">
        <v>33.598999999999997</v>
      </c>
      <c r="AS8" s="144">
        <v>34.417000000000002</v>
      </c>
      <c r="AT8" s="144">
        <v>35.229999999999997</v>
      </c>
      <c r="AU8" s="144">
        <v>36.037999999999997</v>
      </c>
      <c r="AV8" s="144">
        <v>36.841000000000001</v>
      </c>
      <c r="AW8" s="144">
        <v>37.639000000000003</v>
      </c>
      <c r="AX8" s="144">
        <v>38.432000000000002</v>
      </c>
      <c r="AY8" s="144">
        <v>39.22</v>
      </c>
      <c r="AZ8" s="144">
        <v>40.002000000000002</v>
      </c>
      <c r="BA8" s="144">
        <v>40.777999999999999</v>
      </c>
      <c r="BB8" s="144">
        <v>41.548999999999999</v>
      </c>
      <c r="BC8" s="144">
        <v>42.314999999999998</v>
      </c>
      <c r="BD8" s="144">
        <v>43.073999999999998</v>
      </c>
      <c r="BE8" s="144">
        <v>43.826999999999998</v>
      </c>
      <c r="BF8" s="144">
        <v>44.575000000000003</v>
      </c>
      <c r="BG8" s="144">
        <v>45.316000000000003</v>
      </c>
      <c r="BH8" s="144">
        <v>46.05</v>
      </c>
      <c r="BI8" s="144">
        <v>46.777999999999999</v>
      </c>
      <c r="BJ8" s="144">
        <v>47.499000000000002</v>
      </c>
      <c r="BK8" s="144">
        <v>48.213000000000001</v>
      </c>
      <c r="BL8" s="144">
        <v>48.92</v>
      </c>
      <c r="BM8" s="144">
        <v>49.62</v>
      </c>
      <c r="BN8" s="144">
        <v>50.311</v>
      </c>
      <c r="BO8" s="144">
        <v>50.994999999999997</v>
      </c>
      <c r="BP8" s="144">
        <v>51.67</v>
      </c>
      <c r="BQ8" s="144">
        <v>52.337000000000003</v>
      </c>
      <c r="BR8" s="144">
        <v>52.996000000000002</v>
      </c>
      <c r="BS8" s="144">
        <v>53.645000000000003</v>
      </c>
      <c r="BT8" s="144">
        <v>54.284999999999997</v>
      </c>
      <c r="BU8" s="144">
        <v>54.914999999999999</v>
      </c>
      <c r="BV8" s="144">
        <v>55.534999999999997</v>
      </c>
      <c r="BW8" s="144">
        <v>56.145000000000003</v>
      </c>
      <c r="BX8" s="144">
        <v>56.743000000000002</v>
      </c>
      <c r="BY8" s="144">
        <v>57.329000000000001</v>
      </c>
      <c r="BZ8" s="144">
        <v>57.902999999999999</v>
      </c>
      <c r="CA8" s="144">
        <v>58.463000000000001</v>
      </c>
      <c r="CB8" s="144">
        <v>59.008000000000003</v>
      </c>
      <c r="CC8" s="144">
        <v>59.537999999999997</v>
      </c>
      <c r="CD8" s="144">
        <v>60.05</v>
      </c>
      <c r="CE8" s="144">
        <v>60.545000000000002</v>
      </c>
      <c r="CF8" s="144">
        <v>61.018999999999998</v>
      </c>
      <c r="CG8" s="144">
        <v>61.470999999999997</v>
      </c>
      <c r="CH8" s="144">
        <v>61.901000000000003</v>
      </c>
      <c r="CI8" s="144">
        <v>62.304000000000002</v>
      </c>
      <c r="CJ8" s="144">
        <v>62.680999999999997</v>
      </c>
      <c r="CK8" s="144">
        <v>63.027999999999999</v>
      </c>
      <c r="CL8" s="144">
        <v>63.344999999999999</v>
      </c>
      <c r="CM8" s="144">
        <v>63.63</v>
      </c>
      <c r="CN8" s="144">
        <v>63.881</v>
      </c>
      <c r="CO8" s="144">
        <v>64.099000000000004</v>
      </c>
      <c r="CP8" s="144">
        <v>64.283000000000001</v>
      </c>
      <c r="CQ8" s="144">
        <v>64.436000000000007</v>
      </c>
      <c r="CR8" s="144">
        <v>64.558999999999997</v>
      </c>
      <c r="CS8" s="144">
        <v>64.656000000000006</v>
      </c>
      <c r="CT8" s="144">
        <v>64.73</v>
      </c>
      <c r="CU8" s="144">
        <v>64.784999999999997</v>
      </c>
      <c r="CV8" s="144">
        <v>64.822999999999993</v>
      </c>
      <c r="CW8" s="144">
        <v>64.849999999999994</v>
      </c>
      <c r="CX8" s="144">
        <v>64.867999999999995</v>
      </c>
      <c r="CY8" s="144">
        <v>64.879000000000005</v>
      </c>
      <c r="CZ8" s="144">
        <v>64.885999999999996</v>
      </c>
      <c r="DA8" s="144">
        <v>64.89</v>
      </c>
      <c r="DB8" s="144">
        <v>64.89</v>
      </c>
      <c r="DC8" s="144">
        <v>64.89</v>
      </c>
      <c r="DD8" s="144">
        <v>64.89</v>
      </c>
      <c r="DE8" s="144">
        <v>64.89</v>
      </c>
      <c r="DF8" s="144">
        <v>64.89</v>
      </c>
      <c r="DG8" s="144">
        <v>64.89</v>
      </c>
      <c r="DH8" s="144">
        <v>64.89</v>
      </c>
      <c r="DI8" s="144">
        <v>64.89</v>
      </c>
      <c r="DJ8" s="144">
        <v>64.89</v>
      </c>
      <c r="DK8" s="144">
        <v>64.89</v>
      </c>
      <c r="DL8" s="144">
        <v>64.89</v>
      </c>
      <c r="DM8" s="144">
        <v>64.89</v>
      </c>
      <c r="DN8" s="144">
        <v>64.89</v>
      </c>
      <c r="DO8" s="144">
        <v>64.89</v>
      </c>
      <c r="DP8" s="144">
        <v>64.89</v>
      </c>
      <c r="DQ8" s="144">
        <v>64.89</v>
      </c>
      <c r="DR8" s="144">
        <v>64.89</v>
      </c>
      <c r="DS8" s="144">
        <v>64.89</v>
      </c>
      <c r="DT8" s="144">
        <v>64.89</v>
      </c>
      <c r="DU8" s="144">
        <v>64.89</v>
      </c>
      <c r="DV8" s="144">
        <v>64.89</v>
      </c>
      <c r="DW8" s="144">
        <v>64.89</v>
      </c>
      <c r="DX8" s="144">
        <v>64.89</v>
      </c>
      <c r="DY8" s="144">
        <v>64.89</v>
      </c>
      <c r="DZ8" s="144">
        <v>64.89</v>
      </c>
      <c r="EA8" s="144">
        <v>64.89</v>
      </c>
    </row>
    <row r="9" spans="1:131" ht="15" customHeight="1" x14ac:dyDescent="0.25">
      <c r="A9" s="43">
        <v>7</v>
      </c>
      <c r="B9" s="144"/>
      <c r="C9" s="144"/>
      <c r="D9" s="144"/>
      <c r="E9" s="144"/>
      <c r="F9" s="144"/>
      <c r="G9" s="144"/>
      <c r="H9" s="144"/>
      <c r="I9" s="144">
        <v>0.995</v>
      </c>
      <c r="J9" s="144">
        <v>1.9850000000000001</v>
      </c>
      <c r="K9" s="144">
        <v>2.97</v>
      </c>
      <c r="L9" s="144">
        <v>3.95</v>
      </c>
      <c r="M9" s="144">
        <v>4.9249999999999998</v>
      </c>
      <c r="N9" s="144">
        <v>5.8949999999999996</v>
      </c>
      <c r="O9" s="144">
        <v>6.86</v>
      </c>
      <c r="P9" s="144">
        <v>7.8209999999999997</v>
      </c>
      <c r="Q9" s="144">
        <v>8.7759999999999998</v>
      </c>
      <c r="R9" s="144">
        <v>9.7270000000000003</v>
      </c>
      <c r="S9" s="144">
        <v>10.673</v>
      </c>
      <c r="T9" s="144">
        <v>11.614000000000001</v>
      </c>
      <c r="U9" s="144">
        <v>12.55</v>
      </c>
      <c r="V9" s="144">
        <v>13.481</v>
      </c>
      <c r="W9" s="144">
        <v>14.407</v>
      </c>
      <c r="X9" s="144">
        <v>15.329000000000001</v>
      </c>
      <c r="Y9" s="144">
        <v>16.245000000000001</v>
      </c>
      <c r="Z9" s="144">
        <v>17.157</v>
      </c>
      <c r="AA9" s="144">
        <v>18.065000000000001</v>
      </c>
      <c r="AB9" s="144">
        <v>18.966999999999999</v>
      </c>
      <c r="AC9" s="144">
        <v>19.864999999999998</v>
      </c>
      <c r="AD9" s="144">
        <v>20.757999999999999</v>
      </c>
      <c r="AE9" s="144">
        <v>21.646999999999998</v>
      </c>
      <c r="AF9" s="144">
        <v>22.53</v>
      </c>
      <c r="AG9" s="144">
        <v>23.408999999999999</v>
      </c>
      <c r="AH9" s="144">
        <v>24.283999999999999</v>
      </c>
      <c r="AI9" s="144">
        <v>25.154</v>
      </c>
      <c r="AJ9" s="144">
        <v>26.018999999999998</v>
      </c>
      <c r="AK9" s="144">
        <v>26.879000000000001</v>
      </c>
      <c r="AL9" s="144">
        <v>27.734999999999999</v>
      </c>
      <c r="AM9" s="144">
        <v>28.585999999999999</v>
      </c>
      <c r="AN9" s="144">
        <v>29.431999999999999</v>
      </c>
      <c r="AO9" s="144">
        <v>30.273</v>
      </c>
      <c r="AP9" s="144">
        <v>31.11</v>
      </c>
      <c r="AQ9" s="144">
        <v>31.942</v>
      </c>
      <c r="AR9" s="144">
        <v>32.768999999999998</v>
      </c>
      <c r="AS9" s="144">
        <v>33.591000000000001</v>
      </c>
      <c r="AT9" s="144">
        <v>34.408000000000001</v>
      </c>
      <c r="AU9" s="144">
        <v>35.220999999999997</v>
      </c>
      <c r="AV9" s="144">
        <v>36.027999999999999</v>
      </c>
      <c r="AW9" s="144">
        <v>36.83</v>
      </c>
      <c r="AX9" s="144">
        <v>37.627000000000002</v>
      </c>
      <c r="AY9" s="144">
        <v>38.418999999999997</v>
      </c>
      <c r="AZ9" s="144">
        <v>39.204999999999998</v>
      </c>
      <c r="BA9" s="144">
        <v>39.984999999999999</v>
      </c>
      <c r="BB9" s="144">
        <v>40.76</v>
      </c>
      <c r="BC9" s="144">
        <v>41.529000000000003</v>
      </c>
      <c r="BD9" s="144">
        <v>42.292000000000002</v>
      </c>
      <c r="BE9" s="144">
        <v>43.05</v>
      </c>
      <c r="BF9" s="144">
        <v>43.801000000000002</v>
      </c>
      <c r="BG9" s="144">
        <v>44.545000000000002</v>
      </c>
      <c r="BH9" s="144">
        <v>45.283999999999999</v>
      </c>
      <c r="BI9" s="144">
        <v>46.015000000000001</v>
      </c>
      <c r="BJ9" s="144">
        <v>46.74</v>
      </c>
      <c r="BK9" s="144">
        <v>47.457999999999998</v>
      </c>
      <c r="BL9" s="144">
        <v>48.167999999999999</v>
      </c>
      <c r="BM9" s="144">
        <v>48.871000000000002</v>
      </c>
      <c r="BN9" s="144">
        <v>49.566000000000003</v>
      </c>
      <c r="BO9" s="144">
        <v>50.253999999999998</v>
      </c>
      <c r="BP9" s="144">
        <v>50.932000000000002</v>
      </c>
      <c r="BQ9" s="144">
        <v>51.603000000000002</v>
      </c>
      <c r="BR9" s="144">
        <v>52.264000000000003</v>
      </c>
      <c r="BS9" s="144">
        <v>52.917000000000002</v>
      </c>
      <c r="BT9" s="144">
        <v>53.56</v>
      </c>
      <c r="BU9" s="144">
        <v>54.194000000000003</v>
      </c>
      <c r="BV9" s="144">
        <v>54.817</v>
      </c>
      <c r="BW9" s="144">
        <v>55.43</v>
      </c>
      <c r="BX9" s="144">
        <v>56.030999999999999</v>
      </c>
      <c r="BY9" s="144">
        <v>56.62</v>
      </c>
      <c r="BZ9" s="144">
        <v>57.195999999999998</v>
      </c>
      <c r="CA9" s="144">
        <v>57.759</v>
      </c>
      <c r="CB9" s="144">
        <v>58.307000000000002</v>
      </c>
      <c r="CC9" s="144">
        <v>58.838999999999999</v>
      </c>
      <c r="CD9" s="144">
        <v>59.354999999999997</v>
      </c>
      <c r="CE9" s="144">
        <v>59.851999999999997</v>
      </c>
      <c r="CF9" s="144">
        <v>60.328000000000003</v>
      </c>
      <c r="CG9" s="144">
        <v>60.783000000000001</v>
      </c>
      <c r="CH9" s="144">
        <v>61.213999999999999</v>
      </c>
      <c r="CI9" s="144">
        <v>61.62</v>
      </c>
      <c r="CJ9" s="144">
        <v>61.999000000000002</v>
      </c>
      <c r="CK9" s="144">
        <v>62.347999999999999</v>
      </c>
      <c r="CL9" s="144">
        <v>62.665999999999997</v>
      </c>
      <c r="CM9" s="144">
        <v>62.953000000000003</v>
      </c>
      <c r="CN9" s="144">
        <v>63.204999999999998</v>
      </c>
      <c r="CO9" s="144">
        <v>63.423999999999999</v>
      </c>
      <c r="CP9" s="144">
        <v>63.609000000000002</v>
      </c>
      <c r="CQ9" s="144">
        <v>63.762999999999998</v>
      </c>
      <c r="CR9" s="144">
        <v>63.887</v>
      </c>
      <c r="CS9" s="144">
        <v>63.984000000000002</v>
      </c>
      <c r="CT9" s="144">
        <v>64.058000000000007</v>
      </c>
      <c r="CU9" s="144">
        <v>64.113</v>
      </c>
      <c r="CV9" s="144">
        <v>64.152000000000001</v>
      </c>
      <c r="CW9" s="144">
        <v>64.179000000000002</v>
      </c>
      <c r="CX9" s="144">
        <v>64.197000000000003</v>
      </c>
      <c r="CY9" s="144">
        <v>64.207999999999998</v>
      </c>
      <c r="CZ9" s="144">
        <v>64.215000000000003</v>
      </c>
      <c r="DA9" s="144">
        <v>64.218999999999994</v>
      </c>
      <c r="DB9" s="144">
        <v>64.218999999999994</v>
      </c>
      <c r="DC9" s="144">
        <v>64.218999999999994</v>
      </c>
      <c r="DD9" s="144">
        <v>64.218999999999994</v>
      </c>
      <c r="DE9" s="144">
        <v>64.218999999999994</v>
      </c>
      <c r="DF9" s="144">
        <v>64.218999999999994</v>
      </c>
      <c r="DG9" s="144">
        <v>64.218999999999994</v>
      </c>
      <c r="DH9" s="144">
        <v>64.218999999999994</v>
      </c>
      <c r="DI9" s="144">
        <v>64.218999999999994</v>
      </c>
      <c r="DJ9" s="144">
        <v>64.218999999999994</v>
      </c>
      <c r="DK9" s="144">
        <v>64.218999999999994</v>
      </c>
      <c r="DL9" s="144">
        <v>64.218999999999994</v>
      </c>
      <c r="DM9" s="144">
        <v>64.218999999999994</v>
      </c>
      <c r="DN9" s="144">
        <v>64.218999999999994</v>
      </c>
      <c r="DO9" s="144">
        <v>64.218999999999994</v>
      </c>
      <c r="DP9" s="144">
        <v>64.218999999999994</v>
      </c>
      <c r="DQ9" s="144">
        <v>64.218999999999994</v>
      </c>
      <c r="DR9" s="144">
        <v>64.218999999999994</v>
      </c>
      <c r="DS9" s="144">
        <v>64.218999999999994</v>
      </c>
      <c r="DT9" s="144">
        <v>64.218999999999994</v>
      </c>
      <c r="DU9" s="144">
        <v>64.218999999999994</v>
      </c>
      <c r="DV9" s="144">
        <v>64.218999999999994</v>
      </c>
      <c r="DW9" s="144">
        <v>64.218999999999994</v>
      </c>
      <c r="DX9" s="144">
        <v>64.218999999999994</v>
      </c>
      <c r="DY9" s="144">
        <v>64.218999999999994</v>
      </c>
      <c r="DZ9" s="144">
        <v>64.218999999999994</v>
      </c>
      <c r="EA9" s="144">
        <v>64.218999999999994</v>
      </c>
    </row>
    <row r="10" spans="1:131" ht="15" customHeight="1" x14ac:dyDescent="0.25">
      <c r="A10" s="43">
        <v>8</v>
      </c>
      <c r="B10" s="144"/>
      <c r="C10" s="144"/>
      <c r="D10" s="144"/>
      <c r="E10" s="144"/>
      <c r="F10" s="144"/>
      <c r="G10" s="144"/>
      <c r="H10" s="144"/>
      <c r="I10" s="144"/>
      <c r="J10" s="144">
        <v>0.995</v>
      </c>
      <c r="K10" s="144">
        <v>1.9850000000000001</v>
      </c>
      <c r="L10" s="144">
        <v>2.97</v>
      </c>
      <c r="M10" s="144">
        <v>3.95</v>
      </c>
      <c r="N10" s="144">
        <v>4.9249999999999998</v>
      </c>
      <c r="O10" s="144">
        <v>5.8949999999999996</v>
      </c>
      <c r="P10" s="144">
        <v>6.86</v>
      </c>
      <c r="Q10" s="144">
        <v>7.8209999999999997</v>
      </c>
      <c r="R10" s="144">
        <v>8.7759999999999998</v>
      </c>
      <c r="S10" s="144">
        <v>9.7270000000000003</v>
      </c>
      <c r="T10" s="144">
        <v>10.672000000000001</v>
      </c>
      <c r="U10" s="144">
        <v>11.613</v>
      </c>
      <c r="V10" s="144">
        <v>12.548999999999999</v>
      </c>
      <c r="W10" s="144">
        <v>13.48</v>
      </c>
      <c r="X10" s="144">
        <v>14.406000000000001</v>
      </c>
      <c r="Y10" s="144">
        <v>15.327999999999999</v>
      </c>
      <c r="Z10" s="144">
        <v>16.244</v>
      </c>
      <c r="AA10" s="144">
        <v>17.155999999999999</v>
      </c>
      <c r="AB10" s="144">
        <v>18.062999999999999</v>
      </c>
      <c r="AC10" s="144">
        <v>18.966000000000001</v>
      </c>
      <c r="AD10" s="144">
        <v>19.863</v>
      </c>
      <c r="AE10" s="144">
        <v>20.756</v>
      </c>
      <c r="AF10" s="144">
        <v>21.643999999999998</v>
      </c>
      <c r="AG10" s="144">
        <v>22.527999999999999</v>
      </c>
      <c r="AH10" s="144">
        <v>23.407</v>
      </c>
      <c r="AI10" s="144">
        <v>24.280999999999999</v>
      </c>
      <c r="AJ10" s="144">
        <v>25.15</v>
      </c>
      <c r="AK10" s="144">
        <v>26.015000000000001</v>
      </c>
      <c r="AL10" s="144">
        <v>26.875</v>
      </c>
      <c r="AM10" s="144">
        <v>27.73</v>
      </c>
      <c r="AN10" s="144">
        <v>28.581</v>
      </c>
      <c r="AO10" s="144">
        <v>29.425999999999998</v>
      </c>
      <c r="AP10" s="144">
        <v>30.266999999999999</v>
      </c>
      <c r="AQ10" s="144">
        <v>31.103999999999999</v>
      </c>
      <c r="AR10" s="144">
        <v>31.934999999999999</v>
      </c>
      <c r="AS10" s="144">
        <v>32.761000000000003</v>
      </c>
      <c r="AT10" s="144">
        <v>33.582000000000001</v>
      </c>
      <c r="AU10" s="144">
        <v>34.399000000000001</v>
      </c>
      <c r="AV10" s="144">
        <v>35.21</v>
      </c>
      <c r="AW10" s="144">
        <v>36.015999999999998</v>
      </c>
      <c r="AX10" s="144">
        <v>36.817</v>
      </c>
      <c r="AY10" s="144">
        <v>37.613</v>
      </c>
      <c r="AZ10" s="144">
        <v>38.402999999999999</v>
      </c>
      <c r="BA10" s="144">
        <v>39.188000000000002</v>
      </c>
      <c r="BB10" s="144">
        <v>39.966000000000001</v>
      </c>
      <c r="BC10" s="144">
        <v>40.738999999999997</v>
      </c>
      <c r="BD10" s="144">
        <v>41.506</v>
      </c>
      <c r="BE10" s="144">
        <v>42.267000000000003</v>
      </c>
      <c r="BF10" s="144">
        <v>43.021999999999998</v>
      </c>
      <c r="BG10" s="144">
        <v>43.771000000000001</v>
      </c>
      <c r="BH10" s="144">
        <v>44.512999999999998</v>
      </c>
      <c r="BI10" s="144">
        <v>45.247999999999998</v>
      </c>
      <c r="BJ10" s="144">
        <v>45.976999999999997</v>
      </c>
      <c r="BK10" s="144">
        <v>46.698</v>
      </c>
      <c r="BL10" s="144">
        <v>47.411999999999999</v>
      </c>
      <c r="BM10" s="144">
        <v>48.119</v>
      </c>
      <c r="BN10" s="144">
        <v>48.817</v>
      </c>
      <c r="BO10" s="144">
        <v>49.508000000000003</v>
      </c>
      <c r="BP10" s="144">
        <v>50.19</v>
      </c>
      <c r="BQ10" s="144">
        <v>50.863999999999997</v>
      </c>
      <c r="BR10" s="144">
        <v>51.529000000000003</v>
      </c>
      <c r="BS10" s="144">
        <v>52.185000000000002</v>
      </c>
      <c r="BT10" s="144">
        <v>52.831000000000003</v>
      </c>
      <c r="BU10" s="144">
        <v>53.468000000000004</v>
      </c>
      <c r="BV10" s="144">
        <v>54.094000000000001</v>
      </c>
      <c r="BW10" s="144">
        <v>54.71</v>
      </c>
      <c r="BX10" s="144">
        <v>55.314</v>
      </c>
      <c r="BY10" s="144">
        <v>55.905999999999999</v>
      </c>
      <c r="BZ10" s="144">
        <v>56.485999999999997</v>
      </c>
      <c r="CA10" s="144">
        <v>57.051000000000002</v>
      </c>
      <c r="CB10" s="144">
        <v>57.601999999999997</v>
      </c>
      <c r="CC10" s="144">
        <v>58.137</v>
      </c>
      <c r="CD10" s="144">
        <v>58.655000000000001</v>
      </c>
      <c r="CE10" s="144">
        <v>59.154000000000003</v>
      </c>
      <c r="CF10" s="144">
        <v>59.634</v>
      </c>
      <c r="CG10" s="144">
        <v>60.091000000000001</v>
      </c>
      <c r="CH10" s="144">
        <v>60.524000000000001</v>
      </c>
      <c r="CI10" s="144">
        <v>60.932000000000002</v>
      </c>
      <c r="CJ10" s="144">
        <v>61.313000000000002</v>
      </c>
      <c r="CK10" s="144">
        <v>61.664000000000001</v>
      </c>
      <c r="CL10" s="144">
        <v>61.984000000000002</v>
      </c>
      <c r="CM10" s="144">
        <v>62.271000000000001</v>
      </c>
      <c r="CN10" s="144">
        <v>62.524999999999999</v>
      </c>
      <c r="CO10" s="144">
        <v>62.744999999999997</v>
      </c>
      <c r="CP10" s="144">
        <v>62.930999999999997</v>
      </c>
      <c r="CQ10" s="144">
        <v>63.085000000000001</v>
      </c>
      <c r="CR10" s="144">
        <v>63.21</v>
      </c>
      <c r="CS10" s="144">
        <v>63.308</v>
      </c>
      <c r="CT10" s="144">
        <v>63.383000000000003</v>
      </c>
      <c r="CU10" s="144">
        <v>63.438000000000002</v>
      </c>
      <c r="CV10" s="144">
        <v>63.476999999999997</v>
      </c>
      <c r="CW10" s="144">
        <v>63.503999999999998</v>
      </c>
      <c r="CX10" s="144">
        <v>63.521999999999998</v>
      </c>
      <c r="CY10" s="144">
        <v>63.533000000000001</v>
      </c>
      <c r="CZ10" s="144">
        <v>63.54</v>
      </c>
      <c r="DA10" s="144">
        <v>63.543999999999997</v>
      </c>
      <c r="DB10" s="144">
        <v>63.543999999999997</v>
      </c>
      <c r="DC10" s="144">
        <v>63.543999999999997</v>
      </c>
      <c r="DD10" s="144">
        <v>63.543999999999997</v>
      </c>
      <c r="DE10" s="144">
        <v>63.543999999999997</v>
      </c>
      <c r="DF10" s="144">
        <v>63.543999999999997</v>
      </c>
      <c r="DG10" s="144">
        <v>63.543999999999997</v>
      </c>
      <c r="DH10" s="144">
        <v>63.543999999999997</v>
      </c>
      <c r="DI10" s="144">
        <v>63.543999999999997</v>
      </c>
      <c r="DJ10" s="144">
        <v>63.543999999999997</v>
      </c>
      <c r="DK10" s="144">
        <v>63.543999999999997</v>
      </c>
      <c r="DL10" s="144">
        <v>63.543999999999997</v>
      </c>
      <c r="DM10" s="144">
        <v>63.543999999999997</v>
      </c>
      <c r="DN10" s="144">
        <v>63.543999999999997</v>
      </c>
      <c r="DO10" s="144">
        <v>63.543999999999997</v>
      </c>
      <c r="DP10" s="144">
        <v>63.543999999999997</v>
      </c>
      <c r="DQ10" s="144">
        <v>63.543999999999997</v>
      </c>
      <c r="DR10" s="144">
        <v>63.543999999999997</v>
      </c>
      <c r="DS10" s="144">
        <v>63.543999999999997</v>
      </c>
      <c r="DT10" s="144">
        <v>63.543999999999997</v>
      </c>
      <c r="DU10" s="144">
        <v>63.543999999999997</v>
      </c>
      <c r="DV10" s="144">
        <v>63.543999999999997</v>
      </c>
      <c r="DW10" s="144">
        <v>63.543999999999997</v>
      </c>
      <c r="DX10" s="144">
        <v>63.543999999999997</v>
      </c>
      <c r="DY10" s="144">
        <v>63.543999999999997</v>
      </c>
      <c r="DZ10" s="144">
        <v>63.543999999999997</v>
      </c>
      <c r="EA10" s="144">
        <v>63.543999999999997</v>
      </c>
    </row>
    <row r="11" spans="1:131" ht="15" customHeight="1" x14ac:dyDescent="0.25">
      <c r="A11" s="43">
        <v>9</v>
      </c>
      <c r="B11" s="144"/>
      <c r="C11" s="144"/>
      <c r="D11" s="144"/>
      <c r="E11" s="144"/>
      <c r="F11" s="144"/>
      <c r="G11" s="144"/>
      <c r="H11" s="144"/>
      <c r="I11" s="144"/>
      <c r="J11" s="144"/>
      <c r="K11" s="144">
        <v>0.995</v>
      </c>
      <c r="L11" s="144">
        <v>1.9850000000000001</v>
      </c>
      <c r="M11" s="144">
        <v>2.97</v>
      </c>
      <c r="N11" s="144">
        <v>3.95</v>
      </c>
      <c r="O11" s="144">
        <v>4.9249999999999998</v>
      </c>
      <c r="P11" s="144">
        <v>5.8949999999999996</v>
      </c>
      <c r="Q11" s="144">
        <v>6.86</v>
      </c>
      <c r="R11" s="144">
        <v>7.8209999999999997</v>
      </c>
      <c r="S11" s="144">
        <v>8.7759999999999998</v>
      </c>
      <c r="T11" s="144">
        <v>9.7260000000000009</v>
      </c>
      <c r="U11" s="144">
        <v>10.672000000000001</v>
      </c>
      <c r="V11" s="144">
        <v>11.612</v>
      </c>
      <c r="W11" s="144">
        <v>12.548</v>
      </c>
      <c r="X11" s="144">
        <v>13.478999999999999</v>
      </c>
      <c r="Y11" s="144">
        <v>14.404999999999999</v>
      </c>
      <c r="Z11" s="144">
        <v>15.326000000000001</v>
      </c>
      <c r="AA11" s="144">
        <v>16.242999999999999</v>
      </c>
      <c r="AB11" s="144">
        <v>17.154</v>
      </c>
      <c r="AC11" s="144">
        <v>18.061</v>
      </c>
      <c r="AD11" s="144">
        <v>18.963999999999999</v>
      </c>
      <c r="AE11" s="144">
        <v>19.861000000000001</v>
      </c>
      <c r="AF11" s="144">
        <v>20.754000000000001</v>
      </c>
      <c r="AG11" s="144">
        <v>21.641999999999999</v>
      </c>
      <c r="AH11" s="144">
        <v>22.524999999999999</v>
      </c>
      <c r="AI11" s="144">
        <v>23.402999999999999</v>
      </c>
      <c r="AJ11" s="144">
        <v>24.277000000000001</v>
      </c>
      <c r="AK11" s="144">
        <v>25.146000000000001</v>
      </c>
      <c r="AL11" s="144">
        <v>26.010999999999999</v>
      </c>
      <c r="AM11" s="144">
        <v>26.87</v>
      </c>
      <c r="AN11" s="144">
        <v>27.725000000000001</v>
      </c>
      <c r="AO11" s="144">
        <v>28.574999999999999</v>
      </c>
      <c r="AP11" s="144">
        <v>29.42</v>
      </c>
      <c r="AQ11" s="144">
        <v>30.260999999999999</v>
      </c>
      <c r="AR11" s="144">
        <v>31.096</v>
      </c>
      <c r="AS11" s="144">
        <v>31.927</v>
      </c>
      <c r="AT11" s="144">
        <v>32.752000000000002</v>
      </c>
      <c r="AU11" s="144">
        <v>33.573</v>
      </c>
      <c r="AV11" s="144">
        <v>34.387999999999998</v>
      </c>
      <c r="AW11" s="144">
        <v>35.198</v>
      </c>
      <c r="AX11" s="144">
        <v>36.003</v>
      </c>
      <c r="AY11" s="144">
        <v>36.802999999999997</v>
      </c>
      <c r="AZ11" s="144">
        <v>37.597000000000001</v>
      </c>
      <c r="BA11" s="144">
        <v>38.384999999999998</v>
      </c>
      <c r="BB11" s="144">
        <v>39.167999999999999</v>
      </c>
      <c r="BC11" s="144">
        <v>39.945</v>
      </c>
      <c r="BD11" s="144">
        <v>40.716000000000001</v>
      </c>
      <c r="BE11" s="144">
        <v>41.481000000000002</v>
      </c>
      <c r="BF11" s="144">
        <v>42.24</v>
      </c>
      <c r="BG11" s="144">
        <v>42.991999999999997</v>
      </c>
      <c r="BH11" s="144">
        <v>43.738</v>
      </c>
      <c r="BI11" s="144">
        <v>44.476999999999997</v>
      </c>
      <c r="BJ11" s="144">
        <v>45.209000000000003</v>
      </c>
      <c r="BK11" s="144">
        <v>45.933999999999997</v>
      </c>
      <c r="BL11" s="144">
        <v>46.652000000000001</v>
      </c>
      <c r="BM11" s="144">
        <v>47.362000000000002</v>
      </c>
      <c r="BN11" s="144">
        <v>48.064</v>
      </c>
      <c r="BO11" s="144">
        <v>48.758000000000003</v>
      </c>
      <c r="BP11" s="144">
        <v>49.444000000000003</v>
      </c>
      <c r="BQ11" s="144">
        <v>50.121000000000002</v>
      </c>
      <c r="BR11" s="144">
        <v>50.789000000000001</v>
      </c>
      <c r="BS11" s="144">
        <v>51.448</v>
      </c>
      <c r="BT11" s="144">
        <v>52.097999999999999</v>
      </c>
      <c r="BU11" s="144">
        <v>52.738</v>
      </c>
      <c r="BV11" s="144">
        <v>53.366999999999997</v>
      </c>
      <c r="BW11" s="144">
        <v>53.985999999999997</v>
      </c>
      <c r="BX11" s="144">
        <v>54.594000000000001</v>
      </c>
      <c r="BY11" s="144">
        <v>55.189</v>
      </c>
      <c r="BZ11" s="144">
        <v>55.771000000000001</v>
      </c>
      <c r="CA11" s="144">
        <v>56.338999999999999</v>
      </c>
      <c r="CB11" s="144">
        <v>56.893000000000001</v>
      </c>
      <c r="CC11" s="144">
        <v>57.430999999999997</v>
      </c>
      <c r="CD11" s="144">
        <v>57.951000000000001</v>
      </c>
      <c r="CE11" s="144">
        <v>58.453000000000003</v>
      </c>
      <c r="CF11" s="144">
        <v>58.935000000000002</v>
      </c>
      <c r="CG11" s="144">
        <v>59.393999999999998</v>
      </c>
      <c r="CH11" s="144">
        <v>59.83</v>
      </c>
      <c r="CI11" s="144">
        <v>60.24</v>
      </c>
      <c r="CJ11" s="144">
        <v>60.622</v>
      </c>
      <c r="CK11" s="144">
        <v>60.975000000000001</v>
      </c>
      <c r="CL11" s="144">
        <v>61.296999999999997</v>
      </c>
      <c r="CM11" s="144">
        <v>61.585999999999999</v>
      </c>
      <c r="CN11" s="144">
        <v>61.841000000000001</v>
      </c>
      <c r="CO11" s="144">
        <v>62.061999999999998</v>
      </c>
      <c r="CP11" s="144">
        <v>62.249000000000002</v>
      </c>
      <c r="CQ11" s="144">
        <v>62.404000000000003</v>
      </c>
      <c r="CR11" s="144">
        <v>62.529000000000003</v>
      </c>
      <c r="CS11" s="144">
        <v>62.628</v>
      </c>
      <c r="CT11" s="144">
        <v>62.703000000000003</v>
      </c>
      <c r="CU11" s="144">
        <v>62.758000000000003</v>
      </c>
      <c r="CV11" s="144">
        <v>62.796999999999997</v>
      </c>
      <c r="CW11" s="144">
        <v>62.825000000000003</v>
      </c>
      <c r="CX11" s="144">
        <v>62.843000000000004</v>
      </c>
      <c r="CY11" s="144">
        <v>62.853999999999999</v>
      </c>
      <c r="CZ11" s="144">
        <v>62.860999999999997</v>
      </c>
      <c r="DA11" s="144">
        <v>62.865000000000002</v>
      </c>
      <c r="DB11" s="144">
        <v>62.865000000000002</v>
      </c>
      <c r="DC11" s="144">
        <v>62.865000000000002</v>
      </c>
      <c r="DD11" s="144">
        <v>62.865000000000002</v>
      </c>
      <c r="DE11" s="144">
        <v>62.865000000000002</v>
      </c>
      <c r="DF11" s="144">
        <v>62.865000000000002</v>
      </c>
      <c r="DG11" s="144">
        <v>62.865000000000002</v>
      </c>
      <c r="DH11" s="144">
        <v>62.865000000000002</v>
      </c>
      <c r="DI11" s="144">
        <v>62.865000000000002</v>
      </c>
      <c r="DJ11" s="144">
        <v>62.865000000000002</v>
      </c>
      <c r="DK11" s="144">
        <v>62.865000000000002</v>
      </c>
      <c r="DL11" s="144">
        <v>62.865000000000002</v>
      </c>
      <c r="DM11" s="144">
        <v>62.865000000000002</v>
      </c>
      <c r="DN11" s="144">
        <v>62.865000000000002</v>
      </c>
      <c r="DO11" s="144">
        <v>62.865000000000002</v>
      </c>
      <c r="DP11" s="144">
        <v>62.865000000000002</v>
      </c>
      <c r="DQ11" s="144">
        <v>62.865000000000002</v>
      </c>
      <c r="DR11" s="144">
        <v>62.865000000000002</v>
      </c>
      <c r="DS11" s="144">
        <v>62.865000000000002</v>
      </c>
      <c r="DT11" s="144">
        <v>62.865000000000002</v>
      </c>
      <c r="DU11" s="144">
        <v>62.865000000000002</v>
      </c>
      <c r="DV11" s="144">
        <v>62.865000000000002</v>
      </c>
      <c r="DW11" s="144">
        <v>62.865000000000002</v>
      </c>
      <c r="DX11" s="144">
        <v>62.865000000000002</v>
      </c>
      <c r="DY11" s="144">
        <v>62.865000000000002</v>
      </c>
      <c r="DZ11" s="144">
        <v>62.865000000000002</v>
      </c>
      <c r="EA11" s="144">
        <v>62.865000000000002</v>
      </c>
    </row>
    <row r="12" spans="1:131" ht="15" customHeight="1" x14ac:dyDescent="0.25">
      <c r="A12" s="43">
        <v>10</v>
      </c>
      <c r="B12" s="144"/>
      <c r="C12" s="144"/>
      <c r="D12" s="144"/>
      <c r="E12" s="144"/>
      <c r="F12" s="144"/>
      <c r="G12" s="144"/>
      <c r="H12" s="144"/>
      <c r="I12" s="144"/>
      <c r="J12" s="144"/>
      <c r="K12" s="144"/>
      <c r="L12" s="144">
        <v>0.995</v>
      </c>
      <c r="M12" s="144">
        <v>1.9850000000000001</v>
      </c>
      <c r="N12" s="144">
        <v>2.97</v>
      </c>
      <c r="O12" s="144">
        <v>3.95</v>
      </c>
      <c r="P12" s="144">
        <v>4.9249999999999998</v>
      </c>
      <c r="Q12" s="144">
        <v>5.8949999999999996</v>
      </c>
      <c r="R12" s="144">
        <v>6.86</v>
      </c>
      <c r="S12" s="144">
        <v>7.82</v>
      </c>
      <c r="T12" s="144">
        <v>8.7750000000000004</v>
      </c>
      <c r="U12" s="144">
        <v>9.7260000000000009</v>
      </c>
      <c r="V12" s="144">
        <v>10.670999999999999</v>
      </c>
      <c r="W12" s="144">
        <v>11.612</v>
      </c>
      <c r="X12" s="144">
        <v>12.547000000000001</v>
      </c>
      <c r="Y12" s="144">
        <v>13.478</v>
      </c>
      <c r="Z12" s="144">
        <v>14.404</v>
      </c>
      <c r="AA12" s="144">
        <v>15.324999999999999</v>
      </c>
      <c r="AB12" s="144">
        <v>16.241</v>
      </c>
      <c r="AC12" s="144">
        <v>17.152999999999999</v>
      </c>
      <c r="AD12" s="144">
        <v>18.059000000000001</v>
      </c>
      <c r="AE12" s="144">
        <v>18.960999999999999</v>
      </c>
      <c r="AF12" s="144">
        <v>19.859000000000002</v>
      </c>
      <c r="AG12" s="144">
        <v>20.751000000000001</v>
      </c>
      <c r="AH12" s="144">
        <v>21.638999999999999</v>
      </c>
      <c r="AI12" s="144">
        <v>22.521999999999998</v>
      </c>
      <c r="AJ12" s="144">
        <v>23.4</v>
      </c>
      <c r="AK12" s="144">
        <v>24.273</v>
      </c>
      <c r="AL12" s="144">
        <v>25.141999999999999</v>
      </c>
      <c r="AM12" s="144">
        <v>26.006</v>
      </c>
      <c r="AN12" s="144">
        <v>26.864999999999998</v>
      </c>
      <c r="AO12" s="144">
        <v>27.719000000000001</v>
      </c>
      <c r="AP12" s="144">
        <v>28.568999999999999</v>
      </c>
      <c r="AQ12" s="144">
        <v>29.413</v>
      </c>
      <c r="AR12" s="144">
        <v>30.253</v>
      </c>
      <c r="AS12" s="144">
        <v>31.088000000000001</v>
      </c>
      <c r="AT12" s="144">
        <v>31.917999999999999</v>
      </c>
      <c r="AU12" s="144">
        <v>32.741999999999997</v>
      </c>
      <c r="AV12" s="144">
        <v>33.561999999999998</v>
      </c>
      <c r="AW12" s="144">
        <v>34.375999999999998</v>
      </c>
      <c r="AX12" s="144">
        <v>35.185000000000002</v>
      </c>
      <c r="AY12" s="144">
        <v>35.988999999999997</v>
      </c>
      <c r="AZ12" s="144">
        <v>36.786999999999999</v>
      </c>
      <c r="BA12" s="144">
        <v>37.579000000000001</v>
      </c>
      <c r="BB12" s="144">
        <v>38.366</v>
      </c>
      <c r="BC12" s="144">
        <v>39.146999999999998</v>
      </c>
      <c r="BD12" s="144">
        <v>39.921999999999997</v>
      </c>
      <c r="BE12" s="144">
        <v>40.69</v>
      </c>
      <c r="BF12" s="144">
        <v>41.453000000000003</v>
      </c>
      <c r="BG12" s="144">
        <v>42.209000000000003</v>
      </c>
      <c r="BH12" s="144">
        <v>42.959000000000003</v>
      </c>
      <c r="BI12" s="144">
        <v>43.701000000000001</v>
      </c>
      <c r="BJ12" s="144">
        <v>44.436999999999998</v>
      </c>
      <c r="BK12" s="144">
        <v>45.165999999999997</v>
      </c>
      <c r="BL12" s="144">
        <v>45.887</v>
      </c>
      <c r="BM12" s="144">
        <v>46.600999999999999</v>
      </c>
      <c r="BN12" s="144">
        <v>47.307000000000002</v>
      </c>
      <c r="BO12" s="144">
        <v>48.003999999999998</v>
      </c>
      <c r="BP12" s="144">
        <v>48.692999999999998</v>
      </c>
      <c r="BQ12" s="144">
        <v>49.374000000000002</v>
      </c>
      <c r="BR12" s="144">
        <v>50.045999999999999</v>
      </c>
      <c r="BS12" s="144">
        <v>50.707999999999998</v>
      </c>
      <c r="BT12" s="144">
        <v>51.360999999999997</v>
      </c>
      <c r="BU12" s="144">
        <v>52.003999999999998</v>
      </c>
      <c r="BV12" s="144">
        <v>52.637</v>
      </c>
      <c r="BW12" s="144">
        <v>53.259</v>
      </c>
      <c r="BX12" s="144">
        <v>53.869</v>
      </c>
      <c r="BY12" s="144">
        <v>54.468000000000004</v>
      </c>
      <c r="BZ12" s="144">
        <v>55.052999999999997</v>
      </c>
      <c r="CA12" s="144">
        <v>55.624000000000002</v>
      </c>
      <c r="CB12" s="144">
        <v>56.18</v>
      </c>
      <c r="CC12" s="144">
        <v>56.720999999999997</v>
      </c>
      <c r="CD12" s="144">
        <v>57.244</v>
      </c>
      <c r="CE12" s="144">
        <v>57.747999999999998</v>
      </c>
      <c r="CF12" s="144">
        <v>58.231999999999999</v>
      </c>
      <c r="CG12" s="144">
        <v>58.694000000000003</v>
      </c>
      <c r="CH12" s="144">
        <v>59.131999999999998</v>
      </c>
      <c r="CI12" s="144">
        <v>59.543999999999997</v>
      </c>
      <c r="CJ12" s="144">
        <v>59.927999999999997</v>
      </c>
      <c r="CK12" s="144">
        <v>60.283000000000001</v>
      </c>
      <c r="CL12" s="144">
        <v>60.606000000000002</v>
      </c>
      <c r="CM12" s="144">
        <v>60.896999999999998</v>
      </c>
      <c r="CN12" s="144">
        <v>61.152999999999999</v>
      </c>
      <c r="CO12" s="144">
        <v>61.375</v>
      </c>
      <c r="CP12" s="144">
        <v>61.563000000000002</v>
      </c>
      <c r="CQ12" s="144">
        <v>61.719000000000001</v>
      </c>
      <c r="CR12" s="144">
        <v>61.844999999999999</v>
      </c>
      <c r="CS12" s="144">
        <v>61.944000000000003</v>
      </c>
      <c r="CT12" s="144">
        <v>62.018999999999998</v>
      </c>
      <c r="CU12" s="144">
        <v>62.075000000000003</v>
      </c>
      <c r="CV12" s="144">
        <v>62.115000000000002</v>
      </c>
      <c r="CW12" s="144">
        <v>62.142000000000003</v>
      </c>
      <c r="CX12" s="144">
        <v>62.16</v>
      </c>
      <c r="CY12" s="144">
        <v>62.170999999999999</v>
      </c>
      <c r="CZ12" s="144">
        <v>62.177999999999997</v>
      </c>
      <c r="DA12" s="144">
        <v>62.183</v>
      </c>
      <c r="DB12" s="144">
        <v>62.183</v>
      </c>
      <c r="DC12" s="144">
        <v>62.183</v>
      </c>
      <c r="DD12" s="144">
        <v>62.183</v>
      </c>
      <c r="DE12" s="144">
        <v>62.183</v>
      </c>
      <c r="DF12" s="144">
        <v>62.183</v>
      </c>
      <c r="DG12" s="144">
        <v>62.183</v>
      </c>
      <c r="DH12" s="144">
        <v>62.183</v>
      </c>
      <c r="DI12" s="144">
        <v>62.183</v>
      </c>
      <c r="DJ12" s="144">
        <v>62.183</v>
      </c>
      <c r="DK12" s="144">
        <v>62.183</v>
      </c>
      <c r="DL12" s="144">
        <v>62.183</v>
      </c>
      <c r="DM12" s="144">
        <v>62.183</v>
      </c>
      <c r="DN12" s="144">
        <v>62.183</v>
      </c>
      <c r="DO12" s="144">
        <v>62.183</v>
      </c>
      <c r="DP12" s="144">
        <v>62.183</v>
      </c>
      <c r="DQ12" s="144">
        <v>62.183</v>
      </c>
      <c r="DR12" s="144">
        <v>62.183</v>
      </c>
      <c r="DS12" s="144">
        <v>62.183</v>
      </c>
      <c r="DT12" s="144">
        <v>62.183</v>
      </c>
      <c r="DU12" s="144">
        <v>62.183</v>
      </c>
      <c r="DV12" s="144">
        <v>62.183</v>
      </c>
      <c r="DW12" s="144">
        <v>62.183</v>
      </c>
      <c r="DX12" s="144">
        <v>62.183</v>
      </c>
      <c r="DY12" s="144">
        <v>62.183</v>
      </c>
      <c r="DZ12" s="144">
        <v>62.183</v>
      </c>
      <c r="EA12" s="144">
        <v>62.183</v>
      </c>
    </row>
    <row r="13" spans="1:131" ht="15" customHeight="1" x14ac:dyDescent="0.25">
      <c r="A13" s="43">
        <v>11</v>
      </c>
      <c r="B13" s="144"/>
      <c r="C13" s="144"/>
      <c r="D13" s="144"/>
      <c r="E13" s="144"/>
      <c r="F13" s="144"/>
      <c r="G13" s="144"/>
      <c r="H13" s="144"/>
      <c r="I13" s="144"/>
      <c r="J13" s="144"/>
      <c r="K13" s="144"/>
      <c r="L13" s="144"/>
      <c r="M13" s="144">
        <v>0.995</v>
      </c>
      <c r="N13" s="144">
        <v>1.9850000000000001</v>
      </c>
      <c r="O13" s="144">
        <v>2.97</v>
      </c>
      <c r="P13" s="144">
        <v>3.95</v>
      </c>
      <c r="Q13" s="144">
        <v>4.9249999999999998</v>
      </c>
      <c r="R13" s="144">
        <v>5.8949999999999996</v>
      </c>
      <c r="S13" s="144">
        <v>6.86</v>
      </c>
      <c r="T13" s="144">
        <v>7.82</v>
      </c>
      <c r="U13" s="144">
        <v>8.7750000000000004</v>
      </c>
      <c r="V13" s="144">
        <v>9.7249999999999996</v>
      </c>
      <c r="W13" s="144">
        <v>10.67</v>
      </c>
      <c r="X13" s="144">
        <v>11.611000000000001</v>
      </c>
      <c r="Y13" s="144">
        <v>12.545999999999999</v>
      </c>
      <c r="Z13" s="144">
        <v>13.477</v>
      </c>
      <c r="AA13" s="144">
        <v>14.401999999999999</v>
      </c>
      <c r="AB13" s="144">
        <v>15.323</v>
      </c>
      <c r="AC13" s="144">
        <v>16.239000000000001</v>
      </c>
      <c r="AD13" s="144">
        <v>17.151</v>
      </c>
      <c r="AE13" s="144">
        <v>18.056999999999999</v>
      </c>
      <c r="AF13" s="144">
        <v>18.959</v>
      </c>
      <c r="AG13" s="144">
        <v>19.856000000000002</v>
      </c>
      <c r="AH13" s="144">
        <v>20.748000000000001</v>
      </c>
      <c r="AI13" s="144">
        <v>21.635999999999999</v>
      </c>
      <c r="AJ13" s="144">
        <v>22.518000000000001</v>
      </c>
      <c r="AK13" s="144">
        <v>23.396000000000001</v>
      </c>
      <c r="AL13" s="144">
        <v>24.268999999999998</v>
      </c>
      <c r="AM13" s="144">
        <v>25.138000000000002</v>
      </c>
      <c r="AN13" s="144">
        <v>26.001000000000001</v>
      </c>
      <c r="AO13" s="144">
        <v>26.86</v>
      </c>
      <c r="AP13" s="144">
        <v>27.713000000000001</v>
      </c>
      <c r="AQ13" s="144">
        <v>28.562000000000001</v>
      </c>
      <c r="AR13" s="144">
        <v>29.405999999999999</v>
      </c>
      <c r="AS13" s="144">
        <v>30.245000000000001</v>
      </c>
      <c r="AT13" s="144">
        <v>31.079000000000001</v>
      </c>
      <c r="AU13" s="144">
        <v>31.908000000000001</v>
      </c>
      <c r="AV13" s="144">
        <v>32.731999999999999</v>
      </c>
      <c r="AW13" s="144">
        <v>33.549999999999997</v>
      </c>
      <c r="AX13" s="144">
        <v>34.363</v>
      </c>
      <c r="AY13" s="144">
        <v>35.170999999999999</v>
      </c>
      <c r="AZ13" s="144">
        <v>35.972999999999999</v>
      </c>
      <c r="BA13" s="144">
        <v>36.770000000000003</v>
      </c>
      <c r="BB13" s="144">
        <v>37.56</v>
      </c>
      <c r="BC13" s="144">
        <v>38.344999999999999</v>
      </c>
      <c r="BD13" s="144">
        <v>39.124000000000002</v>
      </c>
      <c r="BE13" s="144">
        <v>39.896000000000001</v>
      </c>
      <c r="BF13" s="144">
        <v>40.662999999999997</v>
      </c>
      <c r="BG13" s="144">
        <v>41.423000000000002</v>
      </c>
      <c r="BH13" s="144">
        <v>42.176000000000002</v>
      </c>
      <c r="BI13" s="144">
        <v>42.921999999999997</v>
      </c>
      <c r="BJ13" s="144">
        <v>43.661999999999999</v>
      </c>
      <c r="BK13" s="144">
        <v>44.393999999999998</v>
      </c>
      <c r="BL13" s="144">
        <v>45.119</v>
      </c>
      <c r="BM13" s="144">
        <v>45.837000000000003</v>
      </c>
      <c r="BN13" s="144">
        <v>46.545999999999999</v>
      </c>
      <c r="BO13" s="144">
        <v>47.247</v>
      </c>
      <c r="BP13" s="144">
        <v>47.94</v>
      </c>
      <c r="BQ13" s="144">
        <v>48.624000000000002</v>
      </c>
      <c r="BR13" s="144">
        <v>49.298999999999999</v>
      </c>
      <c r="BS13" s="144">
        <v>49.965000000000003</v>
      </c>
      <c r="BT13" s="144">
        <v>50.621000000000002</v>
      </c>
      <c r="BU13" s="144">
        <v>51.267000000000003</v>
      </c>
      <c r="BV13" s="144">
        <v>51.902999999999999</v>
      </c>
      <c r="BW13" s="144">
        <v>52.527999999999999</v>
      </c>
      <c r="BX13" s="144">
        <v>53.142000000000003</v>
      </c>
      <c r="BY13" s="144">
        <v>53.743000000000002</v>
      </c>
      <c r="BZ13" s="144">
        <v>54.331000000000003</v>
      </c>
      <c r="CA13" s="144">
        <v>54.905000000000001</v>
      </c>
      <c r="CB13" s="144">
        <v>55.465000000000003</v>
      </c>
      <c r="CC13" s="144">
        <v>56.008000000000003</v>
      </c>
      <c r="CD13" s="144">
        <v>56.533999999999999</v>
      </c>
      <c r="CE13" s="144">
        <v>57.040999999999997</v>
      </c>
      <c r="CF13" s="144">
        <v>57.527000000000001</v>
      </c>
      <c r="CG13" s="144">
        <v>57.991</v>
      </c>
      <c r="CH13" s="144">
        <v>58.430999999999997</v>
      </c>
      <c r="CI13" s="144">
        <v>58.844999999999999</v>
      </c>
      <c r="CJ13" s="144">
        <v>59.231999999999999</v>
      </c>
      <c r="CK13" s="144">
        <v>59.588000000000001</v>
      </c>
      <c r="CL13" s="144">
        <v>59.912999999999997</v>
      </c>
      <c r="CM13" s="144">
        <v>60.204999999999998</v>
      </c>
      <c r="CN13" s="144">
        <v>60.463000000000001</v>
      </c>
      <c r="CO13" s="144">
        <v>60.686</v>
      </c>
      <c r="CP13" s="144">
        <v>60.875</v>
      </c>
      <c r="CQ13" s="144">
        <v>61.030999999999999</v>
      </c>
      <c r="CR13" s="144">
        <v>61.158000000000001</v>
      </c>
      <c r="CS13" s="144">
        <v>61.256999999999998</v>
      </c>
      <c r="CT13" s="144">
        <v>61.332999999999998</v>
      </c>
      <c r="CU13" s="144">
        <v>61.389000000000003</v>
      </c>
      <c r="CV13" s="144">
        <v>61.429000000000002</v>
      </c>
      <c r="CW13" s="144">
        <v>61.456000000000003</v>
      </c>
      <c r="CX13" s="144">
        <v>61.473999999999997</v>
      </c>
      <c r="CY13" s="144">
        <v>61.485999999999997</v>
      </c>
      <c r="CZ13" s="144">
        <v>61.493000000000002</v>
      </c>
      <c r="DA13" s="144">
        <v>61.497</v>
      </c>
      <c r="DB13" s="144">
        <v>61.497</v>
      </c>
      <c r="DC13" s="144">
        <v>61.497</v>
      </c>
      <c r="DD13" s="144">
        <v>61.497</v>
      </c>
      <c r="DE13" s="144">
        <v>61.497</v>
      </c>
      <c r="DF13" s="144">
        <v>61.497</v>
      </c>
      <c r="DG13" s="144">
        <v>61.497</v>
      </c>
      <c r="DH13" s="144">
        <v>61.497</v>
      </c>
      <c r="DI13" s="144">
        <v>61.497</v>
      </c>
      <c r="DJ13" s="144">
        <v>61.497</v>
      </c>
      <c r="DK13" s="144">
        <v>61.497</v>
      </c>
      <c r="DL13" s="144">
        <v>61.497</v>
      </c>
      <c r="DM13" s="144">
        <v>61.497</v>
      </c>
      <c r="DN13" s="144">
        <v>61.497</v>
      </c>
      <c r="DO13" s="144">
        <v>61.497</v>
      </c>
      <c r="DP13" s="144">
        <v>61.497</v>
      </c>
      <c r="DQ13" s="144">
        <v>61.497</v>
      </c>
      <c r="DR13" s="144">
        <v>61.497</v>
      </c>
      <c r="DS13" s="144">
        <v>61.497</v>
      </c>
      <c r="DT13" s="144">
        <v>61.497</v>
      </c>
      <c r="DU13" s="144">
        <v>61.497</v>
      </c>
      <c r="DV13" s="144">
        <v>61.497</v>
      </c>
      <c r="DW13" s="144">
        <v>61.497</v>
      </c>
      <c r="DX13" s="144">
        <v>61.497</v>
      </c>
      <c r="DY13" s="144">
        <v>61.497</v>
      </c>
      <c r="DZ13" s="144">
        <v>61.497</v>
      </c>
      <c r="EA13" s="144">
        <v>61.497</v>
      </c>
    </row>
    <row r="14" spans="1:131" ht="15" customHeight="1" x14ac:dyDescent="0.25">
      <c r="A14" s="43">
        <v>12</v>
      </c>
      <c r="B14" s="144"/>
      <c r="C14" s="144"/>
      <c r="D14" s="144"/>
      <c r="E14" s="144"/>
      <c r="F14" s="144"/>
      <c r="G14" s="144"/>
      <c r="H14" s="144"/>
      <c r="I14" s="144"/>
      <c r="J14" s="144"/>
      <c r="K14" s="144"/>
      <c r="L14" s="144"/>
      <c r="M14" s="144"/>
      <c r="N14" s="144">
        <v>0.995</v>
      </c>
      <c r="O14" s="144">
        <v>1.9850000000000001</v>
      </c>
      <c r="P14" s="144">
        <v>2.97</v>
      </c>
      <c r="Q14" s="144">
        <v>3.95</v>
      </c>
      <c r="R14" s="144">
        <v>4.9249999999999998</v>
      </c>
      <c r="S14" s="144">
        <v>5.8940000000000001</v>
      </c>
      <c r="T14" s="144">
        <v>6.859</v>
      </c>
      <c r="U14" s="144">
        <v>7.819</v>
      </c>
      <c r="V14" s="144">
        <v>8.7739999999999991</v>
      </c>
      <c r="W14" s="144">
        <v>9.7240000000000002</v>
      </c>
      <c r="X14" s="144">
        <v>10.669</v>
      </c>
      <c r="Y14" s="144">
        <v>11.61</v>
      </c>
      <c r="Z14" s="144">
        <v>12.545</v>
      </c>
      <c r="AA14" s="144">
        <v>13.475</v>
      </c>
      <c r="AB14" s="144">
        <v>14.401</v>
      </c>
      <c r="AC14" s="144">
        <v>15.321999999999999</v>
      </c>
      <c r="AD14" s="144">
        <v>16.238</v>
      </c>
      <c r="AE14" s="144">
        <v>17.149000000000001</v>
      </c>
      <c r="AF14" s="144">
        <v>18.055</v>
      </c>
      <c r="AG14" s="144">
        <v>18.957000000000001</v>
      </c>
      <c r="AH14" s="144">
        <v>19.853000000000002</v>
      </c>
      <c r="AI14" s="144">
        <v>20.745000000000001</v>
      </c>
      <c r="AJ14" s="144">
        <v>21.632000000000001</v>
      </c>
      <c r="AK14" s="144">
        <v>22.515000000000001</v>
      </c>
      <c r="AL14" s="144">
        <v>23.391999999999999</v>
      </c>
      <c r="AM14" s="144">
        <v>24.265000000000001</v>
      </c>
      <c r="AN14" s="144">
        <v>25.132999999999999</v>
      </c>
      <c r="AO14" s="144">
        <v>25.995999999999999</v>
      </c>
      <c r="AP14" s="144">
        <v>26.853999999999999</v>
      </c>
      <c r="AQ14" s="144">
        <v>27.707000000000001</v>
      </c>
      <c r="AR14" s="144">
        <v>28.555</v>
      </c>
      <c r="AS14" s="144">
        <v>29.398</v>
      </c>
      <c r="AT14" s="144">
        <v>30.236000000000001</v>
      </c>
      <c r="AU14" s="144">
        <v>31.068999999999999</v>
      </c>
      <c r="AV14" s="144">
        <v>31.896999999999998</v>
      </c>
      <c r="AW14" s="144">
        <v>32.72</v>
      </c>
      <c r="AX14" s="144">
        <v>33.536999999999999</v>
      </c>
      <c r="AY14" s="144">
        <v>34.348999999999997</v>
      </c>
      <c r="AZ14" s="144">
        <v>35.155000000000001</v>
      </c>
      <c r="BA14" s="144">
        <v>35.956000000000003</v>
      </c>
      <c r="BB14" s="144">
        <v>36.75</v>
      </c>
      <c r="BC14" s="144">
        <v>37.539000000000001</v>
      </c>
      <c r="BD14" s="144">
        <v>38.322000000000003</v>
      </c>
      <c r="BE14" s="144">
        <v>39.097999999999999</v>
      </c>
      <c r="BF14" s="144">
        <v>39.868000000000002</v>
      </c>
      <c r="BG14" s="144">
        <v>40.631999999999998</v>
      </c>
      <c r="BH14" s="144">
        <v>41.389000000000003</v>
      </c>
      <c r="BI14" s="144">
        <v>42.14</v>
      </c>
      <c r="BJ14" s="144">
        <v>42.883000000000003</v>
      </c>
      <c r="BK14" s="144">
        <v>43.619</v>
      </c>
      <c r="BL14" s="144">
        <v>44.347999999999999</v>
      </c>
      <c r="BM14" s="144">
        <v>45.069000000000003</v>
      </c>
      <c r="BN14" s="144">
        <v>45.780999999999999</v>
      </c>
      <c r="BO14" s="144">
        <v>46.485999999999997</v>
      </c>
      <c r="BP14" s="144">
        <v>47.182000000000002</v>
      </c>
      <c r="BQ14" s="144">
        <v>47.87</v>
      </c>
      <c r="BR14" s="144">
        <v>48.548000000000002</v>
      </c>
      <c r="BS14" s="144">
        <v>49.218000000000004</v>
      </c>
      <c r="BT14" s="144">
        <v>49.877000000000002</v>
      </c>
      <c r="BU14" s="144">
        <v>50.527000000000001</v>
      </c>
      <c r="BV14" s="144">
        <v>51.165999999999997</v>
      </c>
      <c r="BW14" s="144">
        <v>51.793999999999997</v>
      </c>
      <c r="BX14" s="144">
        <v>52.411000000000001</v>
      </c>
      <c r="BY14" s="144">
        <v>53.015000000000001</v>
      </c>
      <c r="BZ14" s="144">
        <v>53.606000000000002</v>
      </c>
      <c r="CA14" s="144">
        <v>54.183</v>
      </c>
      <c r="CB14" s="144">
        <v>54.744999999999997</v>
      </c>
      <c r="CC14" s="144">
        <v>55.290999999999997</v>
      </c>
      <c r="CD14" s="144">
        <v>55.82</v>
      </c>
      <c r="CE14" s="144">
        <v>56.329000000000001</v>
      </c>
      <c r="CF14" s="144">
        <v>56.817999999999998</v>
      </c>
      <c r="CG14" s="144">
        <v>57.284999999999997</v>
      </c>
      <c r="CH14" s="144">
        <v>57.726999999999997</v>
      </c>
      <c r="CI14" s="144">
        <v>58.143000000000001</v>
      </c>
      <c r="CJ14" s="144">
        <v>58.530999999999999</v>
      </c>
      <c r="CK14" s="144">
        <v>58.89</v>
      </c>
      <c r="CL14" s="144">
        <v>59.216000000000001</v>
      </c>
      <c r="CM14" s="144">
        <v>59.51</v>
      </c>
      <c r="CN14" s="144">
        <v>59.768999999999998</v>
      </c>
      <c r="CO14" s="144">
        <v>59.993000000000002</v>
      </c>
      <c r="CP14" s="144">
        <v>60.183</v>
      </c>
      <c r="CQ14" s="144">
        <v>60.34</v>
      </c>
      <c r="CR14" s="144">
        <v>60.466999999999999</v>
      </c>
      <c r="CS14" s="144">
        <v>60.567</v>
      </c>
      <c r="CT14" s="144">
        <v>60.643999999999998</v>
      </c>
      <c r="CU14" s="144">
        <v>60.7</v>
      </c>
      <c r="CV14" s="144">
        <v>60.74</v>
      </c>
      <c r="CW14" s="144">
        <v>60.767000000000003</v>
      </c>
      <c r="CX14" s="144">
        <v>60.786000000000001</v>
      </c>
      <c r="CY14" s="144">
        <v>60.796999999999997</v>
      </c>
      <c r="CZ14" s="144">
        <v>60.804000000000002</v>
      </c>
      <c r="DA14" s="144">
        <v>60.808</v>
      </c>
      <c r="DB14" s="144">
        <v>60.808</v>
      </c>
      <c r="DC14" s="144">
        <v>60.808</v>
      </c>
      <c r="DD14" s="144">
        <v>60.808</v>
      </c>
      <c r="DE14" s="144">
        <v>60.808</v>
      </c>
      <c r="DF14" s="144">
        <v>60.808</v>
      </c>
      <c r="DG14" s="144">
        <v>60.808</v>
      </c>
      <c r="DH14" s="144">
        <v>60.808</v>
      </c>
      <c r="DI14" s="144">
        <v>60.808</v>
      </c>
      <c r="DJ14" s="144">
        <v>60.808</v>
      </c>
      <c r="DK14" s="144">
        <v>60.808</v>
      </c>
      <c r="DL14" s="144">
        <v>60.808</v>
      </c>
      <c r="DM14" s="144">
        <v>60.808</v>
      </c>
      <c r="DN14" s="144">
        <v>60.808</v>
      </c>
      <c r="DO14" s="144">
        <v>60.808</v>
      </c>
      <c r="DP14" s="144">
        <v>60.808</v>
      </c>
      <c r="DQ14" s="144">
        <v>60.808</v>
      </c>
      <c r="DR14" s="144">
        <v>60.808</v>
      </c>
      <c r="DS14" s="144">
        <v>60.808</v>
      </c>
      <c r="DT14" s="144">
        <v>60.808</v>
      </c>
      <c r="DU14" s="144">
        <v>60.808</v>
      </c>
      <c r="DV14" s="144">
        <v>60.808</v>
      </c>
      <c r="DW14" s="144">
        <v>60.808</v>
      </c>
      <c r="DX14" s="144">
        <v>60.808</v>
      </c>
      <c r="DY14" s="144">
        <v>60.808</v>
      </c>
      <c r="DZ14" s="144">
        <v>60.808</v>
      </c>
      <c r="EA14" s="144">
        <v>60.808</v>
      </c>
    </row>
    <row r="15" spans="1:131" ht="15" customHeight="1" x14ac:dyDescent="0.25">
      <c r="A15" s="43">
        <v>13</v>
      </c>
      <c r="B15" s="144"/>
      <c r="C15" s="144"/>
      <c r="D15" s="144"/>
      <c r="E15" s="144"/>
      <c r="F15" s="144"/>
      <c r="G15" s="144"/>
      <c r="H15" s="144"/>
      <c r="I15" s="144"/>
      <c r="J15" s="144"/>
      <c r="K15" s="144"/>
      <c r="L15" s="144"/>
      <c r="M15" s="144"/>
      <c r="N15" s="144"/>
      <c r="O15" s="144">
        <v>0.995</v>
      </c>
      <c r="P15" s="144">
        <v>1.9850000000000001</v>
      </c>
      <c r="Q15" s="144">
        <v>2.97</v>
      </c>
      <c r="R15" s="144">
        <v>3.95</v>
      </c>
      <c r="S15" s="144">
        <v>4.9240000000000004</v>
      </c>
      <c r="T15" s="144">
        <v>5.8940000000000001</v>
      </c>
      <c r="U15" s="144">
        <v>6.859</v>
      </c>
      <c r="V15" s="144">
        <v>7.819</v>
      </c>
      <c r="W15" s="144">
        <v>8.7739999999999991</v>
      </c>
      <c r="X15" s="144">
        <v>9.7230000000000008</v>
      </c>
      <c r="Y15" s="144">
        <v>10.667999999999999</v>
      </c>
      <c r="Z15" s="144">
        <v>11.608000000000001</v>
      </c>
      <c r="AA15" s="144">
        <v>12.544</v>
      </c>
      <c r="AB15" s="144">
        <v>13.474</v>
      </c>
      <c r="AC15" s="144">
        <v>14.398999999999999</v>
      </c>
      <c r="AD15" s="144">
        <v>15.32</v>
      </c>
      <c r="AE15" s="144">
        <v>16.236000000000001</v>
      </c>
      <c r="AF15" s="144">
        <v>17.146999999999998</v>
      </c>
      <c r="AG15" s="144">
        <v>18.053000000000001</v>
      </c>
      <c r="AH15" s="144">
        <v>18.954000000000001</v>
      </c>
      <c r="AI15" s="144">
        <v>19.850000000000001</v>
      </c>
      <c r="AJ15" s="144">
        <v>20.742000000000001</v>
      </c>
      <c r="AK15" s="144">
        <v>21.629000000000001</v>
      </c>
      <c r="AL15" s="144">
        <v>22.510999999999999</v>
      </c>
      <c r="AM15" s="144">
        <v>23.388000000000002</v>
      </c>
      <c r="AN15" s="144">
        <v>24.26</v>
      </c>
      <c r="AO15" s="144">
        <v>25.126999999999999</v>
      </c>
      <c r="AP15" s="144">
        <v>25.99</v>
      </c>
      <c r="AQ15" s="144">
        <v>26.847000000000001</v>
      </c>
      <c r="AR15" s="144">
        <v>27.7</v>
      </c>
      <c r="AS15" s="144">
        <v>28.547000000000001</v>
      </c>
      <c r="AT15" s="144">
        <v>29.39</v>
      </c>
      <c r="AU15" s="144">
        <v>30.227</v>
      </c>
      <c r="AV15" s="144">
        <v>31.059000000000001</v>
      </c>
      <c r="AW15" s="144">
        <v>31.885999999999999</v>
      </c>
      <c r="AX15" s="144">
        <v>32.707000000000001</v>
      </c>
      <c r="AY15" s="144">
        <v>33.523000000000003</v>
      </c>
      <c r="AZ15" s="144">
        <v>34.332999999999998</v>
      </c>
      <c r="BA15" s="144">
        <v>35.137999999999998</v>
      </c>
      <c r="BB15" s="144">
        <v>35.936999999999998</v>
      </c>
      <c r="BC15" s="144">
        <v>36.728999999999999</v>
      </c>
      <c r="BD15" s="144">
        <v>37.515999999999998</v>
      </c>
      <c r="BE15" s="144">
        <v>38.295999999999999</v>
      </c>
      <c r="BF15" s="144">
        <v>39.070999999999998</v>
      </c>
      <c r="BG15" s="144">
        <v>39.838000000000001</v>
      </c>
      <c r="BH15" s="144">
        <v>40.598999999999997</v>
      </c>
      <c r="BI15" s="144">
        <v>41.353000000000002</v>
      </c>
      <c r="BJ15" s="144">
        <v>42.1</v>
      </c>
      <c r="BK15" s="144">
        <v>42.84</v>
      </c>
      <c r="BL15" s="144">
        <v>43.573</v>
      </c>
      <c r="BM15" s="144">
        <v>44.296999999999997</v>
      </c>
      <c r="BN15" s="144">
        <v>45.014000000000003</v>
      </c>
      <c r="BO15" s="144">
        <v>45.722000000000001</v>
      </c>
      <c r="BP15" s="144">
        <v>46.421999999999997</v>
      </c>
      <c r="BQ15" s="144">
        <v>47.113</v>
      </c>
      <c r="BR15" s="144">
        <v>47.795000000000002</v>
      </c>
      <c r="BS15" s="144">
        <v>48.466999999999999</v>
      </c>
      <c r="BT15" s="144">
        <v>49.13</v>
      </c>
      <c r="BU15" s="144">
        <v>49.783000000000001</v>
      </c>
      <c r="BV15" s="144">
        <v>50.424999999999997</v>
      </c>
      <c r="BW15" s="144">
        <v>51.057000000000002</v>
      </c>
      <c r="BX15" s="144">
        <v>51.677</v>
      </c>
      <c r="BY15" s="144">
        <v>52.283999999999999</v>
      </c>
      <c r="BZ15" s="144">
        <v>52.878</v>
      </c>
      <c r="CA15" s="144">
        <v>53.457999999999998</v>
      </c>
      <c r="CB15" s="144">
        <v>54.023000000000003</v>
      </c>
      <c r="CC15" s="144">
        <v>54.572000000000003</v>
      </c>
      <c r="CD15" s="144">
        <v>55.103000000000002</v>
      </c>
      <c r="CE15" s="144">
        <v>55.615000000000002</v>
      </c>
      <c r="CF15" s="144">
        <v>56.106000000000002</v>
      </c>
      <c r="CG15" s="144">
        <v>56.575000000000003</v>
      </c>
      <c r="CH15" s="144">
        <v>57.02</v>
      </c>
      <c r="CI15" s="144">
        <v>57.438000000000002</v>
      </c>
      <c r="CJ15" s="144">
        <v>57.828000000000003</v>
      </c>
      <c r="CK15" s="144">
        <v>58.188000000000002</v>
      </c>
      <c r="CL15" s="144">
        <v>58.515999999999998</v>
      </c>
      <c r="CM15" s="144">
        <v>58.811</v>
      </c>
      <c r="CN15" s="144">
        <v>59.072000000000003</v>
      </c>
      <c r="CO15" s="144">
        <v>59.296999999999997</v>
      </c>
      <c r="CP15" s="144">
        <v>59.488</v>
      </c>
      <c r="CQ15" s="144">
        <v>59.646000000000001</v>
      </c>
      <c r="CR15" s="144">
        <v>59.774000000000001</v>
      </c>
      <c r="CS15" s="144">
        <v>59.875</v>
      </c>
      <c r="CT15" s="144">
        <v>59.951000000000001</v>
      </c>
      <c r="CU15" s="144">
        <v>60.008000000000003</v>
      </c>
      <c r="CV15" s="144">
        <v>60.048000000000002</v>
      </c>
      <c r="CW15" s="144">
        <v>60.075000000000003</v>
      </c>
      <c r="CX15" s="144">
        <v>60.094000000000001</v>
      </c>
      <c r="CY15" s="144">
        <v>60.104999999999997</v>
      </c>
      <c r="CZ15" s="144">
        <v>60.113</v>
      </c>
      <c r="DA15" s="144">
        <v>60.116999999999997</v>
      </c>
      <c r="DB15" s="144">
        <v>60.116999999999997</v>
      </c>
      <c r="DC15" s="144">
        <v>60.116999999999997</v>
      </c>
      <c r="DD15" s="144">
        <v>60.116999999999997</v>
      </c>
      <c r="DE15" s="144">
        <v>60.116999999999997</v>
      </c>
      <c r="DF15" s="144">
        <v>60.116999999999997</v>
      </c>
      <c r="DG15" s="144">
        <v>60.116999999999997</v>
      </c>
      <c r="DH15" s="144">
        <v>60.116999999999997</v>
      </c>
      <c r="DI15" s="144">
        <v>60.116999999999997</v>
      </c>
      <c r="DJ15" s="144">
        <v>60.116999999999997</v>
      </c>
      <c r="DK15" s="144">
        <v>60.116999999999997</v>
      </c>
      <c r="DL15" s="144">
        <v>60.116999999999997</v>
      </c>
      <c r="DM15" s="144">
        <v>60.116999999999997</v>
      </c>
      <c r="DN15" s="144">
        <v>60.116999999999997</v>
      </c>
      <c r="DO15" s="144">
        <v>60.116999999999997</v>
      </c>
      <c r="DP15" s="144">
        <v>60.116999999999997</v>
      </c>
      <c r="DQ15" s="144">
        <v>60.116999999999997</v>
      </c>
      <c r="DR15" s="144">
        <v>60.116999999999997</v>
      </c>
      <c r="DS15" s="144">
        <v>60.116999999999997</v>
      </c>
      <c r="DT15" s="144">
        <v>60.116999999999997</v>
      </c>
      <c r="DU15" s="144">
        <v>60.116999999999997</v>
      </c>
      <c r="DV15" s="144">
        <v>60.116999999999997</v>
      </c>
      <c r="DW15" s="144">
        <v>60.116999999999997</v>
      </c>
      <c r="DX15" s="144">
        <v>60.116999999999997</v>
      </c>
      <c r="DY15" s="144">
        <v>60.116999999999997</v>
      </c>
      <c r="DZ15" s="144">
        <v>60.116999999999997</v>
      </c>
      <c r="EA15" s="144">
        <v>60.116999999999997</v>
      </c>
    </row>
    <row r="16" spans="1:131" ht="15" customHeight="1" x14ac:dyDescent="0.25">
      <c r="A16" s="43">
        <v>14</v>
      </c>
      <c r="B16" s="144"/>
      <c r="C16" s="144"/>
      <c r="D16" s="144"/>
      <c r="E16" s="144"/>
      <c r="F16" s="144"/>
      <c r="G16" s="144"/>
      <c r="H16" s="144"/>
      <c r="I16" s="144"/>
      <c r="J16" s="144"/>
      <c r="K16" s="144"/>
      <c r="L16" s="144"/>
      <c r="M16" s="144"/>
      <c r="N16" s="144"/>
      <c r="O16" s="144"/>
      <c r="P16" s="144">
        <v>0.995</v>
      </c>
      <c r="Q16" s="144">
        <v>1.9850000000000001</v>
      </c>
      <c r="R16" s="144">
        <v>2.97</v>
      </c>
      <c r="S16" s="144">
        <v>3.9489999999999998</v>
      </c>
      <c r="T16" s="144">
        <v>4.9240000000000004</v>
      </c>
      <c r="U16" s="144">
        <v>5.8940000000000001</v>
      </c>
      <c r="V16" s="144">
        <v>6.859</v>
      </c>
      <c r="W16" s="144">
        <v>7.8179999999999996</v>
      </c>
      <c r="X16" s="144">
        <v>8.7729999999999997</v>
      </c>
      <c r="Y16" s="144">
        <v>9.7230000000000008</v>
      </c>
      <c r="Z16" s="144">
        <v>10.667999999999999</v>
      </c>
      <c r="AA16" s="144">
        <v>11.608000000000001</v>
      </c>
      <c r="AB16" s="144">
        <v>12.542999999999999</v>
      </c>
      <c r="AC16" s="144">
        <v>13.473000000000001</v>
      </c>
      <c r="AD16" s="144">
        <v>14.398</v>
      </c>
      <c r="AE16" s="144">
        <v>15.318</v>
      </c>
      <c r="AF16" s="144">
        <v>16.234000000000002</v>
      </c>
      <c r="AG16" s="144">
        <v>17.145</v>
      </c>
      <c r="AH16" s="144">
        <v>18.050999999999998</v>
      </c>
      <c r="AI16" s="144">
        <v>18.952000000000002</v>
      </c>
      <c r="AJ16" s="144">
        <v>19.847999999999999</v>
      </c>
      <c r="AK16" s="144">
        <v>20.739000000000001</v>
      </c>
      <c r="AL16" s="144">
        <v>21.625</v>
      </c>
      <c r="AM16" s="144">
        <v>22.507000000000001</v>
      </c>
      <c r="AN16" s="144">
        <v>23.384</v>
      </c>
      <c r="AO16" s="144">
        <v>24.256</v>
      </c>
      <c r="AP16" s="144">
        <v>25.122</v>
      </c>
      <c r="AQ16" s="144">
        <v>25.984000000000002</v>
      </c>
      <c r="AR16" s="144">
        <v>26.841000000000001</v>
      </c>
      <c r="AS16" s="144">
        <v>27.693000000000001</v>
      </c>
      <c r="AT16" s="144">
        <v>28.54</v>
      </c>
      <c r="AU16" s="144">
        <v>29.381</v>
      </c>
      <c r="AV16" s="144">
        <v>30.216999999999999</v>
      </c>
      <c r="AW16" s="144">
        <v>31.047999999999998</v>
      </c>
      <c r="AX16" s="144">
        <v>31.873999999999999</v>
      </c>
      <c r="AY16" s="144">
        <v>32.694000000000003</v>
      </c>
      <c r="AZ16" s="144">
        <v>33.508000000000003</v>
      </c>
      <c r="BA16" s="144">
        <v>34.317</v>
      </c>
      <c r="BB16" s="144">
        <v>35.119999999999997</v>
      </c>
      <c r="BC16" s="144">
        <v>35.917000000000002</v>
      </c>
      <c r="BD16" s="144">
        <v>36.707000000000001</v>
      </c>
      <c r="BE16" s="144">
        <v>37.491999999999997</v>
      </c>
      <c r="BF16" s="144">
        <v>38.270000000000003</v>
      </c>
      <c r="BG16" s="144">
        <v>39.040999999999997</v>
      </c>
      <c r="BH16" s="144">
        <v>39.805999999999997</v>
      </c>
      <c r="BI16" s="144">
        <v>40.564</v>
      </c>
      <c r="BJ16" s="144">
        <v>41.314999999999998</v>
      </c>
      <c r="BK16" s="144">
        <v>42.058999999999997</v>
      </c>
      <c r="BL16" s="144">
        <v>42.795000000000002</v>
      </c>
      <c r="BM16" s="144">
        <v>43.523000000000003</v>
      </c>
      <c r="BN16" s="144">
        <v>44.243000000000002</v>
      </c>
      <c r="BO16" s="144">
        <v>44.954999999999998</v>
      </c>
      <c r="BP16" s="144">
        <v>45.658000000000001</v>
      </c>
      <c r="BQ16" s="144">
        <v>46.353000000000002</v>
      </c>
      <c r="BR16" s="144">
        <v>47.037999999999997</v>
      </c>
      <c r="BS16" s="144">
        <v>47.715000000000003</v>
      </c>
      <c r="BT16" s="144">
        <v>48.381</v>
      </c>
      <c r="BU16" s="144">
        <v>49.036999999999999</v>
      </c>
      <c r="BV16" s="144">
        <v>49.683</v>
      </c>
      <c r="BW16" s="144">
        <v>50.317</v>
      </c>
      <c r="BX16" s="144">
        <v>50.94</v>
      </c>
      <c r="BY16" s="144">
        <v>51.551000000000002</v>
      </c>
      <c r="BZ16" s="144">
        <v>52.148000000000003</v>
      </c>
      <c r="CA16" s="144">
        <v>52.731000000000002</v>
      </c>
      <c r="CB16" s="144">
        <v>53.298999999999999</v>
      </c>
      <c r="CC16" s="144">
        <v>53.85</v>
      </c>
      <c r="CD16" s="144">
        <v>54.384</v>
      </c>
      <c r="CE16" s="144">
        <v>54.899000000000001</v>
      </c>
      <c r="CF16" s="144">
        <v>55.392000000000003</v>
      </c>
      <c r="CG16" s="144">
        <v>55.863999999999997</v>
      </c>
      <c r="CH16" s="144">
        <v>56.31</v>
      </c>
      <c r="CI16" s="144">
        <v>56.731000000000002</v>
      </c>
      <c r="CJ16" s="144">
        <v>57.122999999999998</v>
      </c>
      <c r="CK16" s="144">
        <v>57.484999999999999</v>
      </c>
      <c r="CL16" s="144">
        <v>57.814999999999998</v>
      </c>
      <c r="CM16" s="144">
        <v>58.110999999999997</v>
      </c>
      <c r="CN16" s="144">
        <v>58.372999999999998</v>
      </c>
      <c r="CO16" s="144">
        <v>58.598999999999997</v>
      </c>
      <c r="CP16" s="144">
        <v>58.790999999999997</v>
      </c>
      <c r="CQ16" s="144">
        <v>58.95</v>
      </c>
      <c r="CR16" s="144">
        <v>59.079000000000001</v>
      </c>
      <c r="CS16" s="144">
        <v>59.18</v>
      </c>
      <c r="CT16" s="144">
        <v>59.256999999999998</v>
      </c>
      <c r="CU16" s="144">
        <v>59.314</v>
      </c>
      <c r="CV16" s="144">
        <v>59.353999999999999</v>
      </c>
      <c r="CW16" s="144">
        <v>59.381999999999998</v>
      </c>
      <c r="CX16" s="144">
        <v>59.4</v>
      </c>
      <c r="CY16" s="144">
        <v>59.411999999999999</v>
      </c>
      <c r="CZ16" s="144">
        <v>59.418999999999997</v>
      </c>
      <c r="DA16" s="144">
        <v>59.423000000000002</v>
      </c>
      <c r="DB16" s="144">
        <v>59.423000000000002</v>
      </c>
      <c r="DC16" s="144">
        <v>59.423000000000002</v>
      </c>
      <c r="DD16" s="144">
        <v>59.423000000000002</v>
      </c>
      <c r="DE16" s="144">
        <v>59.423000000000002</v>
      </c>
      <c r="DF16" s="144">
        <v>59.423000000000002</v>
      </c>
      <c r="DG16" s="144">
        <v>59.423000000000002</v>
      </c>
      <c r="DH16" s="144">
        <v>59.423000000000002</v>
      </c>
      <c r="DI16" s="144">
        <v>59.423000000000002</v>
      </c>
      <c r="DJ16" s="144">
        <v>59.423000000000002</v>
      </c>
      <c r="DK16" s="144">
        <v>59.423000000000002</v>
      </c>
      <c r="DL16" s="144">
        <v>59.423000000000002</v>
      </c>
      <c r="DM16" s="144">
        <v>59.423000000000002</v>
      </c>
      <c r="DN16" s="144">
        <v>59.423000000000002</v>
      </c>
      <c r="DO16" s="144">
        <v>59.423000000000002</v>
      </c>
      <c r="DP16" s="144">
        <v>59.423000000000002</v>
      </c>
      <c r="DQ16" s="144">
        <v>59.423000000000002</v>
      </c>
      <c r="DR16" s="144">
        <v>59.423000000000002</v>
      </c>
      <c r="DS16" s="144">
        <v>59.423000000000002</v>
      </c>
      <c r="DT16" s="144">
        <v>59.423000000000002</v>
      </c>
      <c r="DU16" s="144">
        <v>59.423000000000002</v>
      </c>
      <c r="DV16" s="144">
        <v>59.423000000000002</v>
      </c>
      <c r="DW16" s="144">
        <v>59.423000000000002</v>
      </c>
      <c r="DX16" s="144">
        <v>59.423000000000002</v>
      </c>
      <c r="DY16" s="144">
        <v>59.423000000000002</v>
      </c>
      <c r="DZ16" s="144">
        <v>59.423000000000002</v>
      </c>
      <c r="EA16" s="144">
        <v>59.423000000000002</v>
      </c>
    </row>
    <row r="17" spans="1:131" ht="15" customHeight="1" x14ac:dyDescent="0.25">
      <c r="A17" s="43">
        <v>15</v>
      </c>
      <c r="B17" s="144"/>
      <c r="C17" s="144"/>
      <c r="D17" s="144"/>
      <c r="E17" s="144"/>
      <c r="F17" s="144"/>
      <c r="G17" s="144"/>
      <c r="H17" s="144"/>
      <c r="I17" s="144"/>
      <c r="J17" s="144"/>
      <c r="K17" s="144"/>
      <c r="L17" s="144"/>
      <c r="M17" s="144"/>
      <c r="N17" s="144"/>
      <c r="O17" s="144"/>
      <c r="P17" s="144"/>
      <c r="Q17" s="144">
        <v>0.995</v>
      </c>
      <c r="R17" s="144">
        <v>1.9850000000000001</v>
      </c>
      <c r="S17" s="144">
        <v>2.97</v>
      </c>
      <c r="T17" s="144">
        <v>3.9489999999999998</v>
      </c>
      <c r="U17" s="144">
        <v>4.9240000000000004</v>
      </c>
      <c r="V17" s="144">
        <v>5.8940000000000001</v>
      </c>
      <c r="W17" s="144">
        <v>6.8579999999999997</v>
      </c>
      <c r="X17" s="144">
        <v>7.8179999999999996</v>
      </c>
      <c r="Y17" s="144">
        <v>8.7720000000000002</v>
      </c>
      <c r="Z17" s="144">
        <v>9.7219999999999995</v>
      </c>
      <c r="AA17" s="144">
        <v>10.667</v>
      </c>
      <c r="AB17" s="144">
        <v>11.606</v>
      </c>
      <c r="AC17" s="144">
        <v>12.541</v>
      </c>
      <c r="AD17" s="144">
        <v>13.471</v>
      </c>
      <c r="AE17" s="144">
        <v>14.396000000000001</v>
      </c>
      <c r="AF17" s="144">
        <v>15.317</v>
      </c>
      <c r="AG17" s="144">
        <v>16.231999999999999</v>
      </c>
      <c r="AH17" s="144">
        <v>17.141999999999999</v>
      </c>
      <c r="AI17" s="144">
        <v>18.047999999999998</v>
      </c>
      <c r="AJ17" s="144">
        <v>18.949000000000002</v>
      </c>
      <c r="AK17" s="144">
        <v>19.844999999999999</v>
      </c>
      <c r="AL17" s="144">
        <v>20.736000000000001</v>
      </c>
      <c r="AM17" s="144">
        <v>21.622</v>
      </c>
      <c r="AN17" s="144">
        <v>22.503</v>
      </c>
      <c r="AO17" s="144">
        <v>23.379000000000001</v>
      </c>
      <c r="AP17" s="144">
        <v>24.25</v>
      </c>
      <c r="AQ17" s="144">
        <v>25.117000000000001</v>
      </c>
      <c r="AR17" s="144">
        <v>25.978000000000002</v>
      </c>
      <c r="AS17" s="144">
        <v>26.834</v>
      </c>
      <c r="AT17" s="144">
        <v>27.684999999999999</v>
      </c>
      <c r="AU17" s="144">
        <v>28.530999999999999</v>
      </c>
      <c r="AV17" s="144">
        <v>29.370999999999999</v>
      </c>
      <c r="AW17" s="144">
        <v>30.206</v>
      </c>
      <c r="AX17" s="144">
        <v>31.036000000000001</v>
      </c>
      <c r="AY17" s="144">
        <v>31.86</v>
      </c>
      <c r="AZ17" s="144">
        <v>32.679000000000002</v>
      </c>
      <c r="BA17" s="144">
        <v>33.491999999999997</v>
      </c>
      <c r="BB17" s="144">
        <v>34.298999999999999</v>
      </c>
      <c r="BC17" s="144">
        <v>35.1</v>
      </c>
      <c r="BD17" s="144">
        <v>35.893999999999998</v>
      </c>
      <c r="BE17" s="144">
        <v>36.683</v>
      </c>
      <c r="BF17" s="144">
        <v>37.465000000000003</v>
      </c>
      <c r="BG17" s="144">
        <v>38.24</v>
      </c>
      <c r="BH17" s="144">
        <v>39.009</v>
      </c>
      <c r="BI17" s="144">
        <v>39.771000000000001</v>
      </c>
      <c r="BJ17" s="144">
        <v>40.526000000000003</v>
      </c>
      <c r="BK17" s="144">
        <v>41.273000000000003</v>
      </c>
      <c r="BL17" s="144">
        <v>42.012999999999998</v>
      </c>
      <c r="BM17" s="144">
        <v>42.744999999999997</v>
      </c>
      <c r="BN17" s="144">
        <v>43.468000000000004</v>
      </c>
      <c r="BO17" s="144">
        <v>44.183999999999997</v>
      </c>
      <c r="BP17" s="144">
        <v>44.890999999999998</v>
      </c>
      <c r="BQ17" s="144">
        <v>45.588999999999999</v>
      </c>
      <c r="BR17" s="144">
        <v>46.277999999999999</v>
      </c>
      <c r="BS17" s="144">
        <v>46.957000000000001</v>
      </c>
      <c r="BT17" s="144">
        <v>47.627000000000002</v>
      </c>
      <c r="BU17" s="144">
        <v>48.286999999999999</v>
      </c>
      <c r="BV17" s="144">
        <v>48.936</v>
      </c>
      <c r="BW17" s="144">
        <v>49.573999999999998</v>
      </c>
      <c r="BX17" s="144">
        <v>50.2</v>
      </c>
      <c r="BY17" s="144">
        <v>50.813000000000002</v>
      </c>
      <c r="BZ17" s="144">
        <v>51.412999999999997</v>
      </c>
      <c r="CA17" s="144">
        <v>51.999000000000002</v>
      </c>
      <c r="CB17" s="144">
        <v>52.57</v>
      </c>
      <c r="CC17" s="144">
        <v>53.124000000000002</v>
      </c>
      <c r="CD17" s="144">
        <v>53.661000000000001</v>
      </c>
      <c r="CE17" s="144">
        <v>54.177999999999997</v>
      </c>
      <c r="CF17" s="144">
        <v>54.673999999999999</v>
      </c>
      <c r="CG17" s="144">
        <v>55.148000000000003</v>
      </c>
      <c r="CH17" s="144">
        <v>55.597000000000001</v>
      </c>
      <c r="CI17" s="144">
        <v>56.02</v>
      </c>
      <c r="CJ17" s="144">
        <v>56.414000000000001</v>
      </c>
      <c r="CK17" s="144">
        <v>56.777999999999999</v>
      </c>
      <c r="CL17" s="144">
        <v>57.109000000000002</v>
      </c>
      <c r="CM17" s="144">
        <v>57.406999999999996</v>
      </c>
      <c r="CN17" s="144">
        <v>57.67</v>
      </c>
      <c r="CO17" s="144">
        <v>57.898000000000003</v>
      </c>
      <c r="CP17" s="144">
        <v>58.091000000000001</v>
      </c>
      <c r="CQ17" s="144">
        <v>58.250999999999998</v>
      </c>
      <c r="CR17" s="144">
        <v>58.38</v>
      </c>
      <c r="CS17" s="144">
        <v>58.481000000000002</v>
      </c>
      <c r="CT17" s="144">
        <v>58.558999999999997</v>
      </c>
      <c r="CU17" s="144">
        <v>58.616</v>
      </c>
      <c r="CV17" s="144">
        <v>58.655999999999999</v>
      </c>
      <c r="CW17" s="144">
        <v>58.683999999999997</v>
      </c>
      <c r="CX17" s="144">
        <v>58.703000000000003</v>
      </c>
      <c r="CY17" s="144">
        <v>58.715000000000003</v>
      </c>
      <c r="CZ17" s="144">
        <v>58.722000000000001</v>
      </c>
      <c r="DA17" s="144">
        <v>58.725999999999999</v>
      </c>
      <c r="DB17" s="144">
        <v>58.725999999999999</v>
      </c>
      <c r="DC17" s="144">
        <v>58.725999999999999</v>
      </c>
      <c r="DD17" s="144">
        <v>58.725999999999999</v>
      </c>
      <c r="DE17" s="144">
        <v>58.725999999999999</v>
      </c>
      <c r="DF17" s="144">
        <v>58.725999999999999</v>
      </c>
      <c r="DG17" s="144">
        <v>58.725999999999999</v>
      </c>
      <c r="DH17" s="144">
        <v>58.725999999999999</v>
      </c>
      <c r="DI17" s="144">
        <v>58.725999999999999</v>
      </c>
      <c r="DJ17" s="144">
        <v>58.725999999999999</v>
      </c>
      <c r="DK17" s="144">
        <v>58.725999999999999</v>
      </c>
      <c r="DL17" s="144">
        <v>58.725999999999999</v>
      </c>
      <c r="DM17" s="144">
        <v>58.725999999999999</v>
      </c>
      <c r="DN17" s="144">
        <v>58.725999999999999</v>
      </c>
      <c r="DO17" s="144">
        <v>58.725999999999999</v>
      </c>
      <c r="DP17" s="144">
        <v>58.725999999999999</v>
      </c>
      <c r="DQ17" s="144">
        <v>58.725999999999999</v>
      </c>
      <c r="DR17" s="144">
        <v>58.725999999999999</v>
      </c>
      <c r="DS17" s="144">
        <v>58.725999999999999</v>
      </c>
      <c r="DT17" s="144">
        <v>58.725999999999999</v>
      </c>
      <c r="DU17" s="144">
        <v>58.725999999999999</v>
      </c>
      <c r="DV17" s="144">
        <v>58.725999999999999</v>
      </c>
      <c r="DW17" s="144">
        <v>58.725999999999999</v>
      </c>
      <c r="DX17" s="144">
        <v>58.725999999999999</v>
      </c>
      <c r="DY17" s="144">
        <v>58.725999999999999</v>
      </c>
      <c r="DZ17" s="144">
        <v>58.725999999999999</v>
      </c>
      <c r="EA17" s="144">
        <v>58.725999999999999</v>
      </c>
    </row>
    <row r="18" spans="1:131" ht="15" customHeight="1" x14ac:dyDescent="0.25">
      <c r="A18" s="43">
        <v>16</v>
      </c>
      <c r="B18" s="144"/>
      <c r="C18" s="144"/>
      <c r="D18" s="144"/>
      <c r="E18" s="144"/>
      <c r="F18" s="144"/>
      <c r="G18" s="144"/>
      <c r="H18" s="144"/>
      <c r="I18" s="144"/>
      <c r="J18" s="144"/>
      <c r="K18" s="144"/>
      <c r="L18" s="144"/>
      <c r="M18" s="144"/>
      <c r="N18" s="144"/>
      <c r="O18" s="144"/>
      <c r="P18" s="144"/>
      <c r="Q18" s="144"/>
      <c r="R18" s="144">
        <v>0.995</v>
      </c>
      <c r="S18" s="144">
        <v>1.9850000000000001</v>
      </c>
      <c r="T18" s="144">
        <v>2.9689999999999999</v>
      </c>
      <c r="U18" s="144">
        <v>3.9489999999999998</v>
      </c>
      <c r="V18" s="144">
        <v>4.9240000000000004</v>
      </c>
      <c r="W18" s="144">
        <v>5.8929999999999998</v>
      </c>
      <c r="X18" s="144">
        <v>6.8579999999999997</v>
      </c>
      <c r="Y18" s="144">
        <v>7.8170000000000002</v>
      </c>
      <c r="Z18" s="144">
        <v>8.7720000000000002</v>
      </c>
      <c r="AA18" s="144">
        <v>9.7210000000000001</v>
      </c>
      <c r="AB18" s="144">
        <v>10.666</v>
      </c>
      <c r="AC18" s="144">
        <v>11.605</v>
      </c>
      <c r="AD18" s="144">
        <v>12.54</v>
      </c>
      <c r="AE18" s="144">
        <v>13.47</v>
      </c>
      <c r="AF18" s="144">
        <v>14.395</v>
      </c>
      <c r="AG18" s="144">
        <v>15.315</v>
      </c>
      <c r="AH18" s="144">
        <v>16.23</v>
      </c>
      <c r="AI18" s="144">
        <v>17.14</v>
      </c>
      <c r="AJ18" s="144">
        <v>18.045000000000002</v>
      </c>
      <c r="AK18" s="144">
        <v>18.946000000000002</v>
      </c>
      <c r="AL18" s="144">
        <v>19.841000000000001</v>
      </c>
      <c r="AM18" s="144">
        <v>20.731999999999999</v>
      </c>
      <c r="AN18" s="144">
        <v>21.617999999999999</v>
      </c>
      <c r="AO18" s="144">
        <v>22.498000000000001</v>
      </c>
      <c r="AP18" s="144">
        <v>23.373999999999999</v>
      </c>
      <c r="AQ18" s="144">
        <v>24.245000000000001</v>
      </c>
      <c r="AR18" s="144">
        <v>25.11</v>
      </c>
      <c r="AS18" s="144">
        <v>25.971</v>
      </c>
      <c r="AT18" s="144">
        <v>26.826000000000001</v>
      </c>
      <c r="AU18" s="144">
        <v>27.675999999999998</v>
      </c>
      <c r="AV18" s="144">
        <v>28.521000000000001</v>
      </c>
      <c r="AW18" s="144">
        <v>29.36</v>
      </c>
      <c r="AX18" s="144">
        <v>30.195</v>
      </c>
      <c r="AY18" s="144">
        <v>31.023</v>
      </c>
      <c r="AZ18" s="144">
        <v>31.846</v>
      </c>
      <c r="BA18" s="144">
        <v>32.662999999999997</v>
      </c>
      <c r="BB18" s="144">
        <v>33.473999999999997</v>
      </c>
      <c r="BC18" s="144">
        <v>34.279000000000003</v>
      </c>
      <c r="BD18" s="144">
        <v>35.076999999999998</v>
      </c>
      <c r="BE18" s="144">
        <v>35.869999999999997</v>
      </c>
      <c r="BF18" s="144">
        <v>36.655999999999999</v>
      </c>
      <c r="BG18" s="144">
        <v>37.435000000000002</v>
      </c>
      <c r="BH18" s="144">
        <v>38.207999999999998</v>
      </c>
      <c r="BI18" s="144">
        <v>38.973999999999997</v>
      </c>
      <c r="BJ18" s="144">
        <v>39.731999999999999</v>
      </c>
      <c r="BK18" s="144">
        <v>40.482999999999997</v>
      </c>
      <c r="BL18" s="144">
        <v>41.226999999999997</v>
      </c>
      <c r="BM18" s="144">
        <v>41.963000000000001</v>
      </c>
      <c r="BN18" s="144">
        <v>42.69</v>
      </c>
      <c r="BO18" s="144">
        <v>43.408999999999999</v>
      </c>
      <c r="BP18" s="144">
        <v>44.12</v>
      </c>
      <c r="BQ18" s="144">
        <v>44.820999999999998</v>
      </c>
      <c r="BR18" s="144">
        <v>45.514000000000003</v>
      </c>
      <c r="BS18" s="144">
        <v>46.197000000000003</v>
      </c>
      <c r="BT18" s="144">
        <v>46.87</v>
      </c>
      <c r="BU18" s="144">
        <v>47.533000000000001</v>
      </c>
      <c r="BV18" s="144">
        <v>48.185000000000002</v>
      </c>
      <c r="BW18" s="144">
        <v>48.826000000000001</v>
      </c>
      <c r="BX18" s="144">
        <v>49.456000000000003</v>
      </c>
      <c r="BY18" s="144">
        <v>50.072000000000003</v>
      </c>
      <c r="BZ18" s="144">
        <v>50.676000000000002</v>
      </c>
      <c r="CA18" s="144">
        <v>51.264000000000003</v>
      </c>
      <c r="CB18" s="144">
        <v>51.838000000000001</v>
      </c>
      <c r="CC18" s="144">
        <v>52.395000000000003</v>
      </c>
      <c r="CD18" s="144">
        <v>52.935000000000002</v>
      </c>
      <c r="CE18" s="144">
        <v>53.454999999999998</v>
      </c>
      <c r="CF18" s="144">
        <v>53.953000000000003</v>
      </c>
      <c r="CG18" s="144">
        <v>54.429000000000002</v>
      </c>
      <c r="CH18" s="144">
        <v>54.881</v>
      </c>
      <c r="CI18" s="144">
        <v>55.305999999999997</v>
      </c>
      <c r="CJ18" s="144">
        <v>55.701999999999998</v>
      </c>
      <c r="CK18" s="144">
        <v>56.067</v>
      </c>
      <c r="CL18" s="144">
        <v>56.4</v>
      </c>
      <c r="CM18" s="144">
        <v>56.7</v>
      </c>
      <c r="CN18" s="144">
        <v>56.963999999999999</v>
      </c>
      <c r="CO18" s="144">
        <v>57.192999999999998</v>
      </c>
      <c r="CP18" s="144">
        <v>57.387</v>
      </c>
      <c r="CQ18" s="144">
        <v>57.548000000000002</v>
      </c>
      <c r="CR18" s="144">
        <v>57.677999999999997</v>
      </c>
      <c r="CS18" s="144">
        <v>57.78</v>
      </c>
      <c r="CT18" s="144">
        <v>57.856999999999999</v>
      </c>
      <c r="CU18" s="144">
        <v>57.914999999999999</v>
      </c>
      <c r="CV18" s="144">
        <v>57.954999999999998</v>
      </c>
      <c r="CW18" s="144">
        <v>57.984000000000002</v>
      </c>
      <c r="CX18" s="144">
        <v>58.002000000000002</v>
      </c>
      <c r="CY18" s="144">
        <v>58.014000000000003</v>
      </c>
      <c r="CZ18" s="144">
        <v>58.021000000000001</v>
      </c>
      <c r="DA18" s="144">
        <v>58.026000000000003</v>
      </c>
      <c r="DB18" s="144">
        <v>58.026000000000003</v>
      </c>
      <c r="DC18" s="144">
        <v>58.026000000000003</v>
      </c>
      <c r="DD18" s="144">
        <v>58.026000000000003</v>
      </c>
      <c r="DE18" s="144">
        <v>58.026000000000003</v>
      </c>
      <c r="DF18" s="144">
        <v>58.026000000000003</v>
      </c>
      <c r="DG18" s="144">
        <v>58.026000000000003</v>
      </c>
      <c r="DH18" s="144">
        <v>58.026000000000003</v>
      </c>
      <c r="DI18" s="144">
        <v>58.026000000000003</v>
      </c>
      <c r="DJ18" s="144">
        <v>58.026000000000003</v>
      </c>
      <c r="DK18" s="144">
        <v>58.026000000000003</v>
      </c>
      <c r="DL18" s="144">
        <v>58.026000000000003</v>
      </c>
      <c r="DM18" s="144">
        <v>58.026000000000003</v>
      </c>
      <c r="DN18" s="144">
        <v>58.026000000000003</v>
      </c>
      <c r="DO18" s="144">
        <v>58.026000000000003</v>
      </c>
      <c r="DP18" s="144">
        <v>58.026000000000003</v>
      </c>
      <c r="DQ18" s="144">
        <v>58.026000000000003</v>
      </c>
      <c r="DR18" s="144">
        <v>58.026000000000003</v>
      </c>
      <c r="DS18" s="144">
        <v>58.026000000000003</v>
      </c>
      <c r="DT18" s="144">
        <v>58.026000000000003</v>
      </c>
      <c r="DU18" s="144">
        <v>58.026000000000003</v>
      </c>
      <c r="DV18" s="144">
        <v>58.026000000000003</v>
      </c>
      <c r="DW18" s="144">
        <v>58.026000000000003</v>
      </c>
      <c r="DX18" s="144">
        <v>58.026000000000003</v>
      </c>
      <c r="DY18" s="144">
        <v>58.026000000000003</v>
      </c>
      <c r="DZ18" s="144">
        <v>58.026000000000003</v>
      </c>
      <c r="EA18" s="144">
        <v>58.026000000000003</v>
      </c>
    </row>
    <row r="19" spans="1:131" ht="15" customHeight="1" x14ac:dyDescent="0.25">
      <c r="A19" s="43">
        <v>17</v>
      </c>
      <c r="B19" s="144"/>
      <c r="C19" s="144"/>
      <c r="D19" s="144"/>
      <c r="E19" s="144"/>
      <c r="F19" s="144"/>
      <c r="G19" s="144"/>
      <c r="H19" s="144"/>
      <c r="I19" s="144"/>
      <c r="J19" s="144"/>
      <c r="K19" s="144"/>
      <c r="L19" s="144"/>
      <c r="M19" s="144"/>
      <c r="N19" s="144"/>
      <c r="O19" s="144"/>
      <c r="P19" s="144"/>
      <c r="Q19" s="144"/>
      <c r="R19" s="144"/>
      <c r="S19" s="144">
        <v>0.995</v>
      </c>
      <c r="T19" s="144">
        <v>1.9850000000000001</v>
      </c>
      <c r="U19" s="144">
        <v>2.9689999999999999</v>
      </c>
      <c r="V19" s="144">
        <v>3.9489999999999998</v>
      </c>
      <c r="W19" s="144">
        <v>4.923</v>
      </c>
      <c r="X19" s="144">
        <v>5.8929999999999998</v>
      </c>
      <c r="Y19" s="144">
        <v>6.8570000000000002</v>
      </c>
      <c r="Z19" s="144">
        <v>7.8159999999999998</v>
      </c>
      <c r="AA19" s="144">
        <v>8.7710000000000008</v>
      </c>
      <c r="AB19" s="144">
        <v>9.7200000000000006</v>
      </c>
      <c r="AC19" s="144">
        <v>10.664999999999999</v>
      </c>
      <c r="AD19" s="144">
        <v>11.603999999999999</v>
      </c>
      <c r="AE19" s="144">
        <v>12.539</v>
      </c>
      <c r="AF19" s="144">
        <v>13.468999999999999</v>
      </c>
      <c r="AG19" s="144">
        <v>14.393000000000001</v>
      </c>
      <c r="AH19" s="144">
        <v>15.313000000000001</v>
      </c>
      <c r="AI19" s="144">
        <v>16.228000000000002</v>
      </c>
      <c r="AJ19" s="144">
        <v>17.138000000000002</v>
      </c>
      <c r="AK19" s="144">
        <v>18.042999999999999</v>
      </c>
      <c r="AL19" s="144">
        <v>18.943000000000001</v>
      </c>
      <c r="AM19" s="144">
        <v>19.838000000000001</v>
      </c>
      <c r="AN19" s="144">
        <v>20.728000000000002</v>
      </c>
      <c r="AO19" s="144">
        <v>21.614000000000001</v>
      </c>
      <c r="AP19" s="144">
        <v>22.494</v>
      </c>
      <c r="AQ19" s="144">
        <v>23.369</v>
      </c>
      <c r="AR19" s="144">
        <v>24.239000000000001</v>
      </c>
      <c r="AS19" s="144">
        <v>25.103999999999999</v>
      </c>
      <c r="AT19" s="144">
        <v>25.963000000000001</v>
      </c>
      <c r="AU19" s="144">
        <v>26.818000000000001</v>
      </c>
      <c r="AV19" s="144">
        <v>27.667000000000002</v>
      </c>
      <c r="AW19" s="144">
        <v>28.510999999999999</v>
      </c>
      <c r="AX19" s="144">
        <v>29.349</v>
      </c>
      <c r="AY19" s="144">
        <v>30.181999999999999</v>
      </c>
      <c r="AZ19" s="144">
        <v>31.009</v>
      </c>
      <c r="BA19" s="144">
        <v>31.83</v>
      </c>
      <c r="BB19" s="144">
        <v>32.645000000000003</v>
      </c>
      <c r="BC19" s="144">
        <v>33.454000000000001</v>
      </c>
      <c r="BD19" s="144">
        <v>34.256999999999998</v>
      </c>
      <c r="BE19" s="144">
        <v>35.054000000000002</v>
      </c>
      <c r="BF19" s="144">
        <v>35.844000000000001</v>
      </c>
      <c r="BG19" s="144">
        <v>36.627000000000002</v>
      </c>
      <c r="BH19" s="144">
        <v>37.404000000000003</v>
      </c>
      <c r="BI19" s="144">
        <v>38.173000000000002</v>
      </c>
      <c r="BJ19" s="144">
        <v>38.936</v>
      </c>
      <c r="BK19" s="144">
        <v>39.691000000000003</v>
      </c>
      <c r="BL19" s="144">
        <v>40.438000000000002</v>
      </c>
      <c r="BM19" s="144">
        <v>41.177999999999997</v>
      </c>
      <c r="BN19" s="144">
        <v>41.908999999999999</v>
      </c>
      <c r="BO19" s="144">
        <v>42.631999999999998</v>
      </c>
      <c r="BP19" s="144">
        <v>43.345999999999997</v>
      </c>
      <c r="BQ19" s="144">
        <v>44.051000000000002</v>
      </c>
      <c r="BR19" s="144">
        <v>44.747</v>
      </c>
      <c r="BS19" s="144">
        <v>45.433999999999997</v>
      </c>
      <c r="BT19" s="144">
        <v>46.11</v>
      </c>
      <c r="BU19" s="144">
        <v>46.776000000000003</v>
      </c>
      <c r="BV19" s="144">
        <v>47.432000000000002</v>
      </c>
      <c r="BW19" s="144">
        <v>48.076000000000001</v>
      </c>
      <c r="BX19" s="144">
        <v>48.709000000000003</v>
      </c>
      <c r="BY19" s="144">
        <v>49.329000000000001</v>
      </c>
      <c r="BZ19" s="144">
        <v>49.935000000000002</v>
      </c>
      <c r="CA19" s="144">
        <v>50.527000000000001</v>
      </c>
      <c r="CB19" s="144">
        <v>51.103000000000002</v>
      </c>
      <c r="CC19" s="144">
        <v>51.664000000000001</v>
      </c>
      <c r="CD19" s="144">
        <v>52.206000000000003</v>
      </c>
      <c r="CE19" s="144">
        <v>52.728000000000002</v>
      </c>
      <c r="CF19" s="144">
        <v>53.23</v>
      </c>
      <c r="CG19" s="144">
        <v>53.707999999999998</v>
      </c>
      <c r="CH19" s="144">
        <v>54.161999999999999</v>
      </c>
      <c r="CI19" s="144">
        <v>54.588999999999999</v>
      </c>
      <c r="CJ19" s="144">
        <v>54.987000000000002</v>
      </c>
      <c r="CK19" s="144">
        <v>55.353999999999999</v>
      </c>
      <c r="CL19" s="144">
        <v>55.689</v>
      </c>
      <c r="CM19" s="144">
        <v>55.99</v>
      </c>
      <c r="CN19" s="144">
        <v>56.256</v>
      </c>
      <c r="CO19" s="144">
        <v>56.485999999999997</v>
      </c>
      <c r="CP19" s="144">
        <v>56.680999999999997</v>
      </c>
      <c r="CQ19" s="144">
        <v>56.841999999999999</v>
      </c>
      <c r="CR19" s="144">
        <v>56.972999999999999</v>
      </c>
      <c r="CS19" s="144">
        <v>57.075000000000003</v>
      </c>
      <c r="CT19" s="144">
        <v>57.154000000000003</v>
      </c>
      <c r="CU19" s="144">
        <v>57.210999999999999</v>
      </c>
      <c r="CV19" s="144">
        <v>57.252000000000002</v>
      </c>
      <c r="CW19" s="144">
        <v>57.280999999999999</v>
      </c>
      <c r="CX19" s="144">
        <v>57.298999999999999</v>
      </c>
      <c r="CY19" s="144">
        <v>57.311</v>
      </c>
      <c r="CZ19" s="144">
        <v>57.317999999999998</v>
      </c>
      <c r="DA19" s="144">
        <v>57.323</v>
      </c>
      <c r="DB19" s="144">
        <v>57.323</v>
      </c>
      <c r="DC19" s="144">
        <v>57.323</v>
      </c>
      <c r="DD19" s="144">
        <v>57.323</v>
      </c>
      <c r="DE19" s="144">
        <v>57.323</v>
      </c>
      <c r="DF19" s="144">
        <v>57.323</v>
      </c>
      <c r="DG19" s="144">
        <v>57.323</v>
      </c>
      <c r="DH19" s="144">
        <v>57.323</v>
      </c>
      <c r="DI19" s="144">
        <v>57.323</v>
      </c>
      <c r="DJ19" s="144">
        <v>57.323</v>
      </c>
      <c r="DK19" s="144">
        <v>57.323</v>
      </c>
      <c r="DL19" s="144">
        <v>57.323</v>
      </c>
      <c r="DM19" s="144">
        <v>57.323</v>
      </c>
      <c r="DN19" s="144">
        <v>57.323</v>
      </c>
      <c r="DO19" s="144">
        <v>57.323</v>
      </c>
      <c r="DP19" s="144">
        <v>57.323</v>
      </c>
      <c r="DQ19" s="144">
        <v>57.323</v>
      </c>
      <c r="DR19" s="144">
        <v>57.323</v>
      </c>
      <c r="DS19" s="144">
        <v>57.323</v>
      </c>
      <c r="DT19" s="144">
        <v>57.323</v>
      </c>
      <c r="DU19" s="144">
        <v>57.323</v>
      </c>
      <c r="DV19" s="144">
        <v>57.323</v>
      </c>
      <c r="DW19" s="144">
        <v>57.323</v>
      </c>
      <c r="DX19" s="144">
        <v>57.323</v>
      </c>
      <c r="DY19" s="144">
        <v>57.323</v>
      </c>
      <c r="DZ19" s="144">
        <v>57.323</v>
      </c>
      <c r="EA19" s="144">
        <v>57.323</v>
      </c>
    </row>
    <row r="20" spans="1:131" ht="15" customHeight="1" x14ac:dyDescent="0.25">
      <c r="A20" s="43">
        <v>18</v>
      </c>
      <c r="B20" s="144"/>
      <c r="C20" s="144"/>
      <c r="D20" s="144"/>
      <c r="E20" s="144"/>
      <c r="F20" s="144"/>
      <c r="G20" s="144"/>
      <c r="H20" s="144"/>
      <c r="I20" s="144"/>
      <c r="J20" s="144"/>
      <c r="K20" s="144"/>
      <c r="L20" s="144"/>
      <c r="M20" s="144"/>
      <c r="N20" s="144"/>
      <c r="O20" s="144"/>
      <c r="P20" s="144"/>
      <c r="Q20" s="144"/>
      <c r="R20" s="144"/>
      <c r="S20" s="144"/>
      <c r="T20" s="144">
        <v>0.995</v>
      </c>
      <c r="U20" s="144">
        <v>1.9850000000000001</v>
      </c>
      <c r="V20" s="144">
        <v>2.9689999999999999</v>
      </c>
      <c r="W20" s="144">
        <v>3.9489999999999998</v>
      </c>
      <c r="X20" s="144">
        <v>4.923</v>
      </c>
      <c r="Y20" s="144">
        <v>5.8920000000000003</v>
      </c>
      <c r="Z20" s="144">
        <v>6.8570000000000002</v>
      </c>
      <c r="AA20" s="144">
        <v>7.8159999999999998</v>
      </c>
      <c r="AB20" s="144">
        <v>8.77</v>
      </c>
      <c r="AC20" s="144">
        <v>9.7189999999999994</v>
      </c>
      <c r="AD20" s="144">
        <v>10.664</v>
      </c>
      <c r="AE20" s="144">
        <v>11.603</v>
      </c>
      <c r="AF20" s="144">
        <v>12.537000000000001</v>
      </c>
      <c r="AG20" s="144">
        <v>13.467000000000001</v>
      </c>
      <c r="AH20" s="144">
        <v>14.391</v>
      </c>
      <c r="AI20" s="144">
        <v>15.311</v>
      </c>
      <c r="AJ20" s="144">
        <v>16.225999999999999</v>
      </c>
      <c r="AK20" s="144">
        <v>17.135000000000002</v>
      </c>
      <c r="AL20" s="144">
        <v>18.04</v>
      </c>
      <c r="AM20" s="144">
        <v>18.940000000000001</v>
      </c>
      <c r="AN20" s="144">
        <v>19.834</v>
      </c>
      <c r="AO20" s="144">
        <v>20.724</v>
      </c>
      <c r="AP20" s="144">
        <v>21.609000000000002</v>
      </c>
      <c r="AQ20" s="144">
        <v>22.488</v>
      </c>
      <c r="AR20" s="144">
        <v>23.363</v>
      </c>
      <c r="AS20" s="144">
        <v>24.231999999999999</v>
      </c>
      <c r="AT20" s="144">
        <v>25.096</v>
      </c>
      <c r="AU20" s="144">
        <v>25.954999999999998</v>
      </c>
      <c r="AV20" s="144">
        <v>26.809000000000001</v>
      </c>
      <c r="AW20" s="144">
        <v>27.657</v>
      </c>
      <c r="AX20" s="144">
        <v>28.498999999999999</v>
      </c>
      <c r="AY20" s="144">
        <v>29.335999999999999</v>
      </c>
      <c r="AZ20" s="144">
        <v>30.167999999999999</v>
      </c>
      <c r="BA20" s="144">
        <v>30.992999999999999</v>
      </c>
      <c r="BB20" s="144">
        <v>31.812000000000001</v>
      </c>
      <c r="BC20" s="144">
        <v>32.625</v>
      </c>
      <c r="BD20" s="144">
        <v>33.432000000000002</v>
      </c>
      <c r="BE20" s="144">
        <v>34.232999999999997</v>
      </c>
      <c r="BF20" s="144">
        <v>35.027000000000001</v>
      </c>
      <c r="BG20" s="144">
        <v>35.814999999999998</v>
      </c>
      <c r="BH20" s="144">
        <v>36.594999999999999</v>
      </c>
      <c r="BI20" s="144">
        <v>37.369</v>
      </c>
      <c r="BJ20" s="144">
        <v>38.134999999999998</v>
      </c>
      <c r="BK20" s="144">
        <v>38.893999999999998</v>
      </c>
      <c r="BL20" s="144">
        <v>39.645000000000003</v>
      </c>
      <c r="BM20" s="144">
        <v>40.387999999999998</v>
      </c>
      <c r="BN20" s="144">
        <v>41.122999999999998</v>
      </c>
      <c r="BO20" s="144">
        <v>41.85</v>
      </c>
      <c r="BP20" s="144">
        <v>42.567999999999998</v>
      </c>
      <c r="BQ20" s="144">
        <v>43.277000000000001</v>
      </c>
      <c r="BR20" s="144">
        <v>43.975999999999999</v>
      </c>
      <c r="BS20" s="144">
        <v>44.665999999999997</v>
      </c>
      <c r="BT20" s="144">
        <v>45.345999999999997</v>
      </c>
      <c r="BU20" s="144">
        <v>46.015999999999998</v>
      </c>
      <c r="BV20" s="144">
        <v>46.674999999999997</v>
      </c>
      <c r="BW20" s="144">
        <v>47.323</v>
      </c>
      <c r="BX20" s="144">
        <v>47.957999999999998</v>
      </c>
      <c r="BY20" s="144">
        <v>48.581000000000003</v>
      </c>
      <c r="BZ20" s="144">
        <v>49.191000000000003</v>
      </c>
      <c r="CA20" s="144">
        <v>49.786000000000001</v>
      </c>
      <c r="CB20" s="144">
        <v>50.365000000000002</v>
      </c>
      <c r="CC20" s="144">
        <v>50.927999999999997</v>
      </c>
      <c r="CD20" s="144">
        <v>51.472999999999999</v>
      </c>
      <c r="CE20" s="144">
        <v>51.997999999999998</v>
      </c>
      <c r="CF20" s="144">
        <v>52.502000000000002</v>
      </c>
      <c r="CG20" s="144">
        <v>52.982999999999997</v>
      </c>
      <c r="CH20" s="144">
        <v>53.439</v>
      </c>
      <c r="CI20" s="144">
        <v>53.868000000000002</v>
      </c>
      <c r="CJ20" s="144">
        <v>54.268999999999998</v>
      </c>
      <c r="CK20" s="144">
        <v>54.637999999999998</v>
      </c>
      <c r="CL20" s="144">
        <v>54.975000000000001</v>
      </c>
      <c r="CM20" s="144">
        <v>55.277000000000001</v>
      </c>
      <c r="CN20" s="144">
        <v>55.543999999999997</v>
      </c>
      <c r="CO20" s="144">
        <v>55.774999999999999</v>
      </c>
      <c r="CP20" s="144">
        <v>55.970999999999997</v>
      </c>
      <c r="CQ20" s="144">
        <v>56.134</v>
      </c>
      <c r="CR20" s="144">
        <v>56.265000000000001</v>
      </c>
      <c r="CS20" s="144">
        <v>56.368000000000002</v>
      </c>
      <c r="CT20" s="144">
        <v>56.445999999999998</v>
      </c>
      <c r="CU20" s="144">
        <v>56.503999999999998</v>
      </c>
      <c r="CV20" s="144">
        <v>56.545000000000002</v>
      </c>
      <c r="CW20" s="144">
        <v>56.573999999999998</v>
      </c>
      <c r="CX20" s="144">
        <v>56.593000000000004</v>
      </c>
      <c r="CY20" s="144">
        <v>56.604999999999997</v>
      </c>
      <c r="CZ20" s="144">
        <v>56.612000000000002</v>
      </c>
      <c r="DA20" s="144">
        <v>56.616</v>
      </c>
      <c r="DB20" s="144">
        <v>56.616</v>
      </c>
      <c r="DC20" s="144">
        <v>56.616</v>
      </c>
      <c r="DD20" s="144">
        <v>56.616</v>
      </c>
      <c r="DE20" s="144">
        <v>56.616</v>
      </c>
      <c r="DF20" s="144">
        <v>56.616</v>
      </c>
      <c r="DG20" s="144">
        <v>56.616</v>
      </c>
      <c r="DH20" s="144">
        <v>56.616</v>
      </c>
      <c r="DI20" s="144">
        <v>56.616</v>
      </c>
      <c r="DJ20" s="144">
        <v>56.616</v>
      </c>
      <c r="DK20" s="144">
        <v>56.616</v>
      </c>
      <c r="DL20" s="144">
        <v>56.616</v>
      </c>
      <c r="DM20" s="144">
        <v>56.616</v>
      </c>
      <c r="DN20" s="144">
        <v>56.616</v>
      </c>
      <c r="DO20" s="144">
        <v>56.616</v>
      </c>
      <c r="DP20" s="144">
        <v>56.616</v>
      </c>
      <c r="DQ20" s="144">
        <v>56.616</v>
      </c>
      <c r="DR20" s="144">
        <v>56.616</v>
      </c>
      <c r="DS20" s="144">
        <v>56.616</v>
      </c>
      <c r="DT20" s="144">
        <v>56.616</v>
      </c>
      <c r="DU20" s="144">
        <v>56.616</v>
      </c>
      <c r="DV20" s="144">
        <v>56.616</v>
      </c>
      <c r="DW20" s="144">
        <v>56.616</v>
      </c>
      <c r="DX20" s="144">
        <v>56.616</v>
      </c>
      <c r="DY20" s="144">
        <v>56.616</v>
      </c>
      <c r="DZ20" s="144">
        <v>56.616</v>
      </c>
      <c r="EA20" s="144">
        <v>56.616</v>
      </c>
    </row>
    <row r="21" spans="1:131" ht="15" customHeight="1" x14ac:dyDescent="0.25">
      <c r="A21" s="43">
        <v>19</v>
      </c>
      <c r="B21" s="144"/>
      <c r="C21" s="144"/>
      <c r="D21" s="144"/>
      <c r="E21" s="144"/>
      <c r="F21" s="144"/>
      <c r="G21" s="144"/>
      <c r="H21" s="144"/>
      <c r="I21" s="144"/>
      <c r="J21" s="144"/>
      <c r="K21" s="144"/>
      <c r="L21" s="144"/>
      <c r="M21" s="144"/>
      <c r="N21" s="144"/>
      <c r="O21" s="144"/>
      <c r="P21" s="144"/>
      <c r="Q21" s="144"/>
      <c r="R21" s="144"/>
      <c r="S21" s="144"/>
      <c r="T21" s="144"/>
      <c r="U21" s="144">
        <v>0.995</v>
      </c>
      <c r="V21" s="144">
        <v>1.9850000000000001</v>
      </c>
      <c r="W21" s="144">
        <v>2.9689999999999999</v>
      </c>
      <c r="X21" s="144">
        <v>3.9489999999999998</v>
      </c>
      <c r="Y21" s="144">
        <v>4.923</v>
      </c>
      <c r="Z21" s="144">
        <v>5.8920000000000003</v>
      </c>
      <c r="AA21" s="144">
        <v>6.8559999999999999</v>
      </c>
      <c r="AB21" s="144">
        <v>7.8159999999999998</v>
      </c>
      <c r="AC21" s="144">
        <v>8.77</v>
      </c>
      <c r="AD21" s="144">
        <v>9.7189999999999994</v>
      </c>
      <c r="AE21" s="144">
        <v>10.663</v>
      </c>
      <c r="AF21" s="144">
        <v>11.603</v>
      </c>
      <c r="AG21" s="144">
        <v>12.537000000000001</v>
      </c>
      <c r="AH21" s="144">
        <v>13.465999999999999</v>
      </c>
      <c r="AI21" s="144">
        <v>14.391</v>
      </c>
      <c r="AJ21" s="144">
        <v>15.31</v>
      </c>
      <c r="AK21" s="144">
        <v>16.224</v>
      </c>
      <c r="AL21" s="144">
        <v>17.134</v>
      </c>
      <c r="AM21" s="144">
        <v>18.038</v>
      </c>
      <c r="AN21" s="144">
        <v>18.937999999999999</v>
      </c>
      <c r="AO21" s="144">
        <v>19.832000000000001</v>
      </c>
      <c r="AP21" s="144">
        <v>20.721</v>
      </c>
      <c r="AQ21" s="144">
        <v>21.605</v>
      </c>
      <c r="AR21" s="144">
        <v>22.484000000000002</v>
      </c>
      <c r="AS21" s="144">
        <v>23.358000000000001</v>
      </c>
      <c r="AT21" s="144">
        <v>24.227</v>
      </c>
      <c r="AU21" s="144">
        <v>25.09</v>
      </c>
      <c r="AV21" s="144">
        <v>25.948</v>
      </c>
      <c r="AW21" s="144">
        <v>26.800999999999998</v>
      </c>
      <c r="AX21" s="144">
        <v>27.648</v>
      </c>
      <c r="AY21" s="144">
        <v>28.489000000000001</v>
      </c>
      <c r="AZ21" s="144">
        <v>29.324999999999999</v>
      </c>
      <c r="BA21" s="144">
        <v>30.154</v>
      </c>
      <c r="BB21" s="144">
        <v>30.978000000000002</v>
      </c>
      <c r="BC21" s="144">
        <v>31.795000000000002</v>
      </c>
      <c r="BD21" s="144">
        <v>32.606000000000002</v>
      </c>
      <c r="BE21" s="144">
        <v>33.411000000000001</v>
      </c>
      <c r="BF21" s="144">
        <v>34.209000000000003</v>
      </c>
      <c r="BG21" s="144">
        <v>35.000999999999998</v>
      </c>
      <c r="BH21" s="144">
        <v>35.786000000000001</v>
      </c>
      <c r="BI21" s="144">
        <v>36.563000000000002</v>
      </c>
      <c r="BJ21" s="144">
        <v>37.332999999999998</v>
      </c>
      <c r="BK21" s="144">
        <v>38.095999999999997</v>
      </c>
      <c r="BL21" s="144">
        <v>38.850999999999999</v>
      </c>
      <c r="BM21" s="144">
        <v>39.598999999999997</v>
      </c>
      <c r="BN21" s="144">
        <v>40.337000000000003</v>
      </c>
      <c r="BO21" s="144">
        <v>41.067999999999998</v>
      </c>
      <c r="BP21" s="144">
        <v>41.789000000000001</v>
      </c>
      <c r="BQ21" s="144">
        <v>42.502000000000002</v>
      </c>
      <c r="BR21" s="144">
        <v>43.204999999999998</v>
      </c>
      <c r="BS21" s="144">
        <v>43.899000000000001</v>
      </c>
      <c r="BT21" s="144">
        <v>44.582000000000001</v>
      </c>
      <c r="BU21" s="144">
        <v>45.255000000000003</v>
      </c>
      <c r="BV21" s="144">
        <v>45.917999999999999</v>
      </c>
      <c r="BW21" s="144">
        <v>46.569000000000003</v>
      </c>
      <c r="BX21" s="144">
        <v>47.207999999999998</v>
      </c>
      <c r="BY21" s="144">
        <v>47.834000000000003</v>
      </c>
      <c r="BZ21" s="144">
        <v>48.447000000000003</v>
      </c>
      <c r="CA21" s="144">
        <v>49.045000000000002</v>
      </c>
      <c r="CB21" s="144">
        <v>49.627000000000002</v>
      </c>
      <c r="CC21" s="144">
        <v>50.192999999999998</v>
      </c>
      <c r="CD21" s="144">
        <v>50.741</v>
      </c>
      <c r="CE21" s="144">
        <v>51.268999999999998</v>
      </c>
      <c r="CF21" s="144">
        <v>51.774999999999999</v>
      </c>
      <c r="CG21" s="144">
        <v>52.259</v>
      </c>
      <c r="CH21" s="144">
        <v>52.716999999999999</v>
      </c>
      <c r="CI21" s="144">
        <v>53.149000000000001</v>
      </c>
      <c r="CJ21" s="144">
        <v>53.551000000000002</v>
      </c>
      <c r="CK21" s="144">
        <v>53.921999999999997</v>
      </c>
      <c r="CL21" s="144">
        <v>54.26</v>
      </c>
      <c r="CM21" s="144">
        <v>54.564999999999998</v>
      </c>
      <c r="CN21" s="144">
        <v>54.832999999999998</v>
      </c>
      <c r="CO21" s="144">
        <v>55.064999999999998</v>
      </c>
      <c r="CP21" s="144">
        <v>55.262</v>
      </c>
      <c r="CQ21" s="144">
        <v>55.426000000000002</v>
      </c>
      <c r="CR21" s="144">
        <v>55.557000000000002</v>
      </c>
      <c r="CS21" s="144">
        <v>55.661000000000001</v>
      </c>
      <c r="CT21" s="144">
        <v>55.74</v>
      </c>
      <c r="CU21" s="144">
        <v>55.798000000000002</v>
      </c>
      <c r="CV21" s="144">
        <v>55.84</v>
      </c>
      <c r="CW21" s="144">
        <v>55.868000000000002</v>
      </c>
      <c r="CX21" s="144">
        <v>55.887</v>
      </c>
      <c r="CY21" s="144">
        <v>55.899000000000001</v>
      </c>
      <c r="CZ21" s="144">
        <v>55.905999999999999</v>
      </c>
      <c r="DA21" s="144">
        <v>55.911000000000001</v>
      </c>
      <c r="DB21" s="144">
        <v>55.911000000000001</v>
      </c>
      <c r="DC21" s="144">
        <v>55.911000000000001</v>
      </c>
      <c r="DD21" s="144">
        <v>55.911000000000001</v>
      </c>
      <c r="DE21" s="144">
        <v>55.911000000000001</v>
      </c>
      <c r="DF21" s="144">
        <v>55.911000000000001</v>
      </c>
      <c r="DG21" s="144">
        <v>55.911000000000001</v>
      </c>
      <c r="DH21" s="144">
        <v>55.911000000000001</v>
      </c>
      <c r="DI21" s="144">
        <v>55.911000000000001</v>
      </c>
      <c r="DJ21" s="144">
        <v>55.911000000000001</v>
      </c>
      <c r="DK21" s="144">
        <v>55.911000000000001</v>
      </c>
      <c r="DL21" s="144">
        <v>55.911000000000001</v>
      </c>
      <c r="DM21" s="144">
        <v>55.911000000000001</v>
      </c>
      <c r="DN21" s="144">
        <v>55.911000000000001</v>
      </c>
      <c r="DO21" s="144">
        <v>55.911000000000001</v>
      </c>
      <c r="DP21" s="144">
        <v>55.911000000000001</v>
      </c>
      <c r="DQ21" s="144">
        <v>55.911000000000001</v>
      </c>
      <c r="DR21" s="144">
        <v>55.911000000000001</v>
      </c>
      <c r="DS21" s="144">
        <v>55.911000000000001</v>
      </c>
      <c r="DT21" s="144">
        <v>55.911000000000001</v>
      </c>
      <c r="DU21" s="144">
        <v>55.911000000000001</v>
      </c>
      <c r="DV21" s="144">
        <v>55.911000000000001</v>
      </c>
      <c r="DW21" s="144">
        <v>55.911000000000001</v>
      </c>
      <c r="DX21" s="144">
        <v>55.911000000000001</v>
      </c>
      <c r="DY21" s="144">
        <v>55.911000000000001</v>
      </c>
      <c r="DZ21" s="144">
        <v>55.911000000000001</v>
      </c>
      <c r="EA21" s="144">
        <v>55.911000000000001</v>
      </c>
    </row>
    <row r="22" spans="1:131" ht="15" customHeight="1" x14ac:dyDescent="0.25">
      <c r="A22" s="43">
        <v>20</v>
      </c>
      <c r="B22" s="144"/>
      <c r="C22" s="144"/>
      <c r="D22" s="144"/>
      <c r="E22" s="144"/>
      <c r="F22" s="144"/>
      <c r="G22" s="144"/>
      <c r="H22" s="144"/>
      <c r="I22" s="144"/>
      <c r="J22" s="144"/>
      <c r="K22" s="144"/>
      <c r="L22" s="144"/>
      <c r="M22" s="144"/>
      <c r="N22" s="144"/>
      <c r="O22" s="144"/>
      <c r="P22" s="144"/>
      <c r="Q22" s="144"/>
      <c r="R22" s="144"/>
      <c r="S22" s="144"/>
      <c r="T22" s="144"/>
      <c r="U22" s="144"/>
      <c r="V22" s="144">
        <v>0.995</v>
      </c>
      <c r="W22" s="144">
        <v>1.984</v>
      </c>
      <c r="X22" s="144">
        <v>2.9689999999999999</v>
      </c>
      <c r="Y22" s="144">
        <v>3.948</v>
      </c>
      <c r="Z22" s="144">
        <v>4.923</v>
      </c>
      <c r="AA22" s="144">
        <v>5.8920000000000003</v>
      </c>
      <c r="AB22" s="144">
        <v>6.8559999999999999</v>
      </c>
      <c r="AC22" s="144">
        <v>7.8150000000000004</v>
      </c>
      <c r="AD22" s="144">
        <v>8.77</v>
      </c>
      <c r="AE22" s="144">
        <v>9.7189999999999994</v>
      </c>
      <c r="AF22" s="144">
        <v>10.663</v>
      </c>
      <c r="AG22" s="144">
        <v>11.602</v>
      </c>
      <c r="AH22" s="144">
        <v>12.536</v>
      </c>
      <c r="AI22" s="144">
        <v>13.465</v>
      </c>
      <c r="AJ22" s="144">
        <v>14.39</v>
      </c>
      <c r="AK22" s="144">
        <v>15.308999999999999</v>
      </c>
      <c r="AL22" s="144">
        <v>16.222999999999999</v>
      </c>
      <c r="AM22" s="144">
        <v>17.132000000000001</v>
      </c>
      <c r="AN22" s="144">
        <v>18.036000000000001</v>
      </c>
      <c r="AO22" s="144">
        <v>18.934999999999999</v>
      </c>
      <c r="AP22" s="144">
        <v>19.829000000000001</v>
      </c>
      <c r="AQ22" s="144">
        <v>20.718</v>
      </c>
      <c r="AR22" s="144">
        <v>21.600999999999999</v>
      </c>
      <c r="AS22" s="144">
        <v>22.48</v>
      </c>
      <c r="AT22" s="144">
        <v>23.353000000000002</v>
      </c>
      <c r="AU22" s="144">
        <v>24.221</v>
      </c>
      <c r="AV22" s="144">
        <v>25.082999999999998</v>
      </c>
      <c r="AW22" s="144">
        <v>25.94</v>
      </c>
      <c r="AX22" s="144">
        <v>26.791</v>
      </c>
      <c r="AY22" s="144">
        <v>27.637</v>
      </c>
      <c r="AZ22" s="144">
        <v>28.477</v>
      </c>
      <c r="BA22" s="144">
        <v>29.311</v>
      </c>
      <c r="BB22" s="144">
        <v>30.138999999999999</v>
      </c>
      <c r="BC22" s="144">
        <v>30.96</v>
      </c>
      <c r="BD22" s="144">
        <v>31.776</v>
      </c>
      <c r="BE22" s="144">
        <v>32.585000000000001</v>
      </c>
      <c r="BF22" s="144">
        <v>33.387</v>
      </c>
      <c r="BG22" s="144">
        <v>34.183</v>
      </c>
      <c r="BH22" s="144">
        <v>34.970999999999997</v>
      </c>
      <c r="BI22" s="144">
        <v>35.753</v>
      </c>
      <c r="BJ22" s="144">
        <v>36.527000000000001</v>
      </c>
      <c r="BK22" s="144">
        <v>37.293999999999997</v>
      </c>
      <c r="BL22" s="144">
        <v>38.052999999999997</v>
      </c>
      <c r="BM22" s="144">
        <v>38.804000000000002</v>
      </c>
      <c r="BN22" s="144">
        <v>39.546999999999997</v>
      </c>
      <c r="BO22" s="144">
        <v>40.280999999999999</v>
      </c>
      <c r="BP22" s="144">
        <v>41.006</v>
      </c>
      <c r="BQ22" s="144">
        <v>41.722000000000001</v>
      </c>
      <c r="BR22" s="144">
        <v>42.429000000000002</v>
      </c>
      <c r="BS22" s="144">
        <v>43.127000000000002</v>
      </c>
      <c r="BT22" s="144">
        <v>43.814</v>
      </c>
      <c r="BU22" s="144">
        <v>44.49</v>
      </c>
      <c r="BV22" s="144">
        <v>45.155999999999999</v>
      </c>
      <c r="BW22" s="144">
        <v>45.811</v>
      </c>
      <c r="BX22" s="144">
        <v>46.453000000000003</v>
      </c>
      <c r="BY22" s="144">
        <v>47.082000000000001</v>
      </c>
      <c r="BZ22" s="144">
        <v>47.698</v>
      </c>
      <c r="CA22" s="144">
        <v>48.298999999999999</v>
      </c>
      <c r="CB22" s="144">
        <v>48.884999999999998</v>
      </c>
      <c r="CC22" s="144">
        <v>49.454000000000001</v>
      </c>
      <c r="CD22" s="144">
        <v>50.003999999999998</v>
      </c>
      <c r="CE22" s="144">
        <v>50.534999999999997</v>
      </c>
      <c r="CF22" s="144">
        <v>51.043999999999997</v>
      </c>
      <c r="CG22" s="144">
        <v>51.53</v>
      </c>
      <c r="CH22" s="144">
        <v>51.991</v>
      </c>
      <c r="CI22" s="144">
        <v>52.424999999999997</v>
      </c>
      <c r="CJ22" s="144">
        <v>52.829000000000001</v>
      </c>
      <c r="CK22" s="144">
        <v>53.201999999999998</v>
      </c>
      <c r="CL22" s="144">
        <v>53.542000000000002</v>
      </c>
      <c r="CM22" s="144">
        <v>53.847999999999999</v>
      </c>
      <c r="CN22" s="144">
        <v>54.118000000000002</v>
      </c>
      <c r="CO22" s="144">
        <v>54.350999999999999</v>
      </c>
      <c r="CP22" s="144">
        <v>54.548999999999999</v>
      </c>
      <c r="CQ22" s="144">
        <v>54.713000000000001</v>
      </c>
      <c r="CR22" s="144">
        <v>54.845999999999997</v>
      </c>
      <c r="CS22" s="144">
        <v>54.95</v>
      </c>
      <c r="CT22" s="144">
        <v>55.029000000000003</v>
      </c>
      <c r="CU22" s="144">
        <v>55.088000000000001</v>
      </c>
      <c r="CV22" s="144">
        <v>55.128999999999998</v>
      </c>
      <c r="CW22" s="144">
        <v>55.158000000000001</v>
      </c>
      <c r="CX22" s="144">
        <v>55.177</v>
      </c>
      <c r="CY22" s="144">
        <v>55.189</v>
      </c>
      <c r="CZ22" s="144">
        <v>55.197000000000003</v>
      </c>
      <c r="DA22" s="144">
        <v>55.201000000000001</v>
      </c>
      <c r="DB22" s="144">
        <v>55.201000000000001</v>
      </c>
      <c r="DC22" s="144">
        <v>55.201000000000001</v>
      </c>
      <c r="DD22" s="144">
        <v>55.201000000000001</v>
      </c>
      <c r="DE22" s="144">
        <v>55.201000000000001</v>
      </c>
      <c r="DF22" s="144">
        <v>55.201000000000001</v>
      </c>
      <c r="DG22" s="144">
        <v>55.201000000000001</v>
      </c>
      <c r="DH22" s="144">
        <v>55.201000000000001</v>
      </c>
      <c r="DI22" s="144">
        <v>55.201000000000001</v>
      </c>
      <c r="DJ22" s="144">
        <v>55.201000000000001</v>
      </c>
      <c r="DK22" s="144">
        <v>55.201000000000001</v>
      </c>
      <c r="DL22" s="144">
        <v>55.201000000000001</v>
      </c>
      <c r="DM22" s="144">
        <v>55.201000000000001</v>
      </c>
      <c r="DN22" s="144">
        <v>55.201000000000001</v>
      </c>
      <c r="DO22" s="144">
        <v>55.201000000000001</v>
      </c>
      <c r="DP22" s="144">
        <v>55.201000000000001</v>
      </c>
      <c r="DQ22" s="144">
        <v>55.201000000000001</v>
      </c>
      <c r="DR22" s="144">
        <v>55.201000000000001</v>
      </c>
      <c r="DS22" s="144">
        <v>55.201000000000001</v>
      </c>
      <c r="DT22" s="144">
        <v>55.201000000000001</v>
      </c>
      <c r="DU22" s="144">
        <v>55.201000000000001</v>
      </c>
      <c r="DV22" s="144">
        <v>55.201000000000001</v>
      </c>
      <c r="DW22" s="144">
        <v>55.201000000000001</v>
      </c>
      <c r="DX22" s="144">
        <v>55.201000000000001</v>
      </c>
      <c r="DY22" s="144">
        <v>55.201000000000001</v>
      </c>
      <c r="DZ22" s="144">
        <v>55.201000000000001</v>
      </c>
      <c r="EA22" s="144">
        <v>55.201000000000001</v>
      </c>
    </row>
    <row r="23" spans="1:131" ht="15" customHeight="1" x14ac:dyDescent="0.25">
      <c r="A23" s="43">
        <v>21</v>
      </c>
      <c r="B23" s="144"/>
      <c r="C23" s="144"/>
      <c r="D23" s="144"/>
      <c r="E23" s="144"/>
      <c r="F23" s="144"/>
      <c r="G23" s="144"/>
      <c r="H23" s="144"/>
      <c r="I23" s="144"/>
      <c r="J23" s="144"/>
      <c r="K23" s="144"/>
      <c r="L23" s="144"/>
      <c r="M23" s="144"/>
      <c r="N23" s="144"/>
      <c r="O23" s="144"/>
      <c r="P23" s="144"/>
      <c r="Q23" s="144"/>
      <c r="R23" s="144"/>
      <c r="S23" s="144"/>
      <c r="T23" s="144"/>
      <c r="U23" s="144"/>
      <c r="V23" s="144"/>
      <c r="W23" s="144">
        <v>0.995</v>
      </c>
      <c r="X23" s="144">
        <v>1.984</v>
      </c>
      <c r="Y23" s="144">
        <v>2.9689999999999999</v>
      </c>
      <c r="Z23" s="144">
        <v>3.948</v>
      </c>
      <c r="AA23" s="144">
        <v>4.923</v>
      </c>
      <c r="AB23" s="144">
        <v>5.8920000000000003</v>
      </c>
      <c r="AC23" s="144">
        <v>6.8559999999999999</v>
      </c>
      <c r="AD23" s="144">
        <v>7.8150000000000004</v>
      </c>
      <c r="AE23" s="144">
        <v>8.7690000000000001</v>
      </c>
      <c r="AF23" s="144">
        <v>9.718</v>
      </c>
      <c r="AG23" s="144">
        <v>10.662000000000001</v>
      </c>
      <c r="AH23" s="144">
        <v>11.601000000000001</v>
      </c>
      <c r="AI23" s="144">
        <v>12.535</v>
      </c>
      <c r="AJ23" s="144">
        <v>13.464</v>
      </c>
      <c r="AK23" s="144">
        <v>14.388</v>
      </c>
      <c r="AL23" s="144">
        <v>15.307</v>
      </c>
      <c r="AM23" s="144">
        <v>16.221</v>
      </c>
      <c r="AN23" s="144">
        <v>17.13</v>
      </c>
      <c r="AO23" s="144">
        <v>18.033000000000001</v>
      </c>
      <c r="AP23" s="144">
        <v>18.931999999999999</v>
      </c>
      <c r="AQ23" s="144">
        <v>19.824999999999999</v>
      </c>
      <c r="AR23" s="144">
        <v>20.713999999999999</v>
      </c>
      <c r="AS23" s="144">
        <v>21.597000000000001</v>
      </c>
      <c r="AT23" s="144">
        <v>22.474</v>
      </c>
      <c r="AU23" s="144">
        <v>23.347000000000001</v>
      </c>
      <c r="AV23" s="144">
        <v>24.213000000000001</v>
      </c>
      <c r="AW23" s="144">
        <v>25.074999999999999</v>
      </c>
      <c r="AX23" s="144">
        <v>25.931000000000001</v>
      </c>
      <c r="AY23" s="144">
        <v>26.780999999999999</v>
      </c>
      <c r="AZ23" s="144">
        <v>27.625</v>
      </c>
      <c r="BA23" s="144">
        <v>28.463000000000001</v>
      </c>
      <c r="BB23" s="144">
        <v>29.295000000000002</v>
      </c>
      <c r="BC23" s="144">
        <v>30.120999999999999</v>
      </c>
      <c r="BD23" s="144">
        <v>30.940999999999999</v>
      </c>
      <c r="BE23" s="144">
        <v>31.754000000000001</v>
      </c>
      <c r="BF23" s="144">
        <v>32.561</v>
      </c>
      <c r="BG23" s="144">
        <v>33.36</v>
      </c>
      <c r="BH23" s="144">
        <v>34.152999999999999</v>
      </c>
      <c r="BI23" s="144">
        <v>34.939</v>
      </c>
      <c r="BJ23" s="144">
        <v>35.716999999999999</v>
      </c>
      <c r="BK23" s="144">
        <v>36.488</v>
      </c>
      <c r="BL23" s="144">
        <v>37.250999999999998</v>
      </c>
      <c r="BM23" s="144">
        <v>38.006</v>
      </c>
      <c r="BN23" s="144">
        <v>38.753</v>
      </c>
      <c r="BO23" s="144">
        <v>39.49</v>
      </c>
      <c r="BP23" s="144">
        <v>40.219000000000001</v>
      </c>
      <c r="BQ23" s="144">
        <v>40.939</v>
      </c>
      <c r="BR23" s="144">
        <v>41.65</v>
      </c>
      <c r="BS23" s="144">
        <v>42.350999999999999</v>
      </c>
      <c r="BT23" s="144">
        <v>43.042000000000002</v>
      </c>
      <c r="BU23" s="144">
        <v>43.722000000000001</v>
      </c>
      <c r="BV23" s="144">
        <v>44.390999999999998</v>
      </c>
      <c r="BW23" s="144">
        <v>45.048999999999999</v>
      </c>
      <c r="BX23" s="144">
        <v>45.695</v>
      </c>
      <c r="BY23" s="144">
        <v>46.326999999999998</v>
      </c>
      <c r="BZ23" s="144">
        <v>46.945999999999998</v>
      </c>
      <c r="CA23" s="144">
        <v>47.551000000000002</v>
      </c>
      <c r="CB23" s="144">
        <v>48.139000000000003</v>
      </c>
      <c r="CC23" s="144">
        <v>48.710999999999999</v>
      </c>
      <c r="CD23" s="144">
        <v>49.264000000000003</v>
      </c>
      <c r="CE23" s="144">
        <v>49.798000000000002</v>
      </c>
      <c r="CF23" s="144">
        <v>50.31</v>
      </c>
      <c r="CG23" s="144">
        <v>50.798000000000002</v>
      </c>
      <c r="CH23" s="144">
        <v>51.261000000000003</v>
      </c>
      <c r="CI23" s="144">
        <v>51.697000000000003</v>
      </c>
      <c r="CJ23" s="144">
        <v>52.103999999999999</v>
      </c>
      <c r="CK23" s="144">
        <v>52.478999999999999</v>
      </c>
      <c r="CL23" s="144">
        <v>52.820999999999998</v>
      </c>
      <c r="CM23" s="144">
        <v>53.128</v>
      </c>
      <c r="CN23" s="144">
        <v>53.399000000000001</v>
      </c>
      <c r="CO23" s="144">
        <v>53.634</v>
      </c>
      <c r="CP23" s="144">
        <v>53.832999999999998</v>
      </c>
      <c r="CQ23" s="144">
        <v>53.997999999999998</v>
      </c>
      <c r="CR23" s="144">
        <v>54.131</v>
      </c>
      <c r="CS23" s="144">
        <v>54.235999999999997</v>
      </c>
      <c r="CT23" s="144">
        <v>54.316000000000003</v>
      </c>
      <c r="CU23" s="144">
        <v>54.374000000000002</v>
      </c>
      <c r="CV23" s="144">
        <v>54.415999999999997</v>
      </c>
      <c r="CW23" s="144">
        <v>54.445</v>
      </c>
      <c r="CX23" s="144">
        <v>54.463999999999999</v>
      </c>
      <c r="CY23" s="144">
        <v>54.475999999999999</v>
      </c>
      <c r="CZ23" s="144">
        <v>54.484000000000002</v>
      </c>
      <c r="DA23" s="144">
        <v>54.488</v>
      </c>
      <c r="DB23" s="144">
        <v>54.488</v>
      </c>
      <c r="DC23" s="144">
        <v>54.488</v>
      </c>
      <c r="DD23" s="144">
        <v>54.488</v>
      </c>
      <c r="DE23" s="144">
        <v>54.488</v>
      </c>
      <c r="DF23" s="144">
        <v>54.488</v>
      </c>
      <c r="DG23" s="144">
        <v>54.488</v>
      </c>
      <c r="DH23" s="144">
        <v>54.488</v>
      </c>
      <c r="DI23" s="144">
        <v>54.488</v>
      </c>
      <c r="DJ23" s="144">
        <v>54.488</v>
      </c>
      <c r="DK23" s="144">
        <v>54.488</v>
      </c>
      <c r="DL23" s="144">
        <v>54.488</v>
      </c>
      <c r="DM23" s="144">
        <v>54.488</v>
      </c>
      <c r="DN23" s="144">
        <v>54.488</v>
      </c>
      <c r="DO23" s="144">
        <v>54.488</v>
      </c>
      <c r="DP23" s="144">
        <v>54.488</v>
      </c>
      <c r="DQ23" s="144">
        <v>54.488</v>
      </c>
      <c r="DR23" s="144">
        <v>54.488</v>
      </c>
      <c r="DS23" s="144">
        <v>54.488</v>
      </c>
      <c r="DT23" s="144">
        <v>54.488</v>
      </c>
      <c r="DU23" s="144">
        <v>54.488</v>
      </c>
      <c r="DV23" s="144">
        <v>54.488</v>
      </c>
      <c r="DW23" s="144">
        <v>54.488</v>
      </c>
      <c r="DX23" s="144">
        <v>54.488</v>
      </c>
      <c r="DY23" s="144">
        <v>54.488</v>
      </c>
      <c r="DZ23" s="144">
        <v>54.488</v>
      </c>
      <c r="EA23" s="144">
        <v>54.488</v>
      </c>
    </row>
    <row r="24" spans="1:131" ht="15" customHeight="1" x14ac:dyDescent="0.25">
      <c r="A24" s="43">
        <v>22</v>
      </c>
      <c r="B24" s="144"/>
      <c r="C24" s="144"/>
      <c r="D24" s="144"/>
      <c r="E24" s="144"/>
      <c r="F24" s="144"/>
      <c r="G24" s="144"/>
      <c r="H24" s="144"/>
      <c r="I24" s="144"/>
      <c r="J24" s="144"/>
      <c r="K24" s="144"/>
      <c r="L24" s="144"/>
      <c r="M24" s="144"/>
      <c r="N24" s="144"/>
      <c r="O24" s="144"/>
      <c r="P24" s="144"/>
      <c r="Q24" s="144"/>
      <c r="R24" s="144"/>
      <c r="S24" s="144"/>
      <c r="T24" s="144"/>
      <c r="U24" s="144"/>
      <c r="V24" s="144"/>
      <c r="W24" s="144"/>
      <c r="X24" s="144">
        <v>0.995</v>
      </c>
      <c r="Y24" s="144">
        <v>1.984</v>
      </c>
      <c r="Z24" s="144">
        <v>2.9689999999999999</v>
      </c>
      <c r="AA24" s="144">
        <v>3.948</v>
      </c>
      <c r="AB24" s="144">
        <v>4.923</v>
      </c>
      <c r="AC24" s="144">
        <v>5.8920000000000003</v>
      </c>
      <c r="AD24" s="144">
        <v>6.8559999999999999</v>
      </c>
      <c r="AE24" s="144">
        <v>7.8150000000000004</v>
      </c>
      <c r="AF24" s="144">
        <v>8.7690000000000001</v>
      </c>
      <c r="AG24" s="144">
        <v>9.718</v>
      </c>
      <c r="AH24" s="144">
        <v>10.662000000000001</v>
      </c>
      <c r="AI24" s="144">
        <v>11.601000000000001</v>
      </c>
      <c r="AJ24" s="144">
        <v>12.535</v>
      </c>
      <c r="AK24" s="144">
        <v>13.462999999999999</v>
      </c>
      <c r="AL24" s="144">
        <v>14.387</v>
      </c>
      <c r="AM24" s="144">
        <v>15.305999999999999</v>
      </c>
      <c r="AN24" s="144">
        <v>16.219000000000001</v>
      </c>
      <c r="AO24" s="144">
        <v>17.126999999999999</v>
      </c>
      <c r="AP24" s="144">
        <v>18.030999999999999</v>
      </c>
      <c r="AQ24" s="144">
        <v>18.928999999999998</v>
      </c>
      <c r="AR24" s="144">
        <v>19.821999999999999</v>
      </c>
      <c r="AS24" s="144">
        <v>20.709</v>
      </c>
      <c r="AT24" s="144">
        <v>21.591000000000001</v>
      </c>
      <c r="AU24" s="144">
        <v>22.468</v>
      </c>
      <c r="AV24" s="144">
        <v>23.34</v>
      </c>
      <c r="AW24" s="144">
        <v>24.206</v>
      </c>
      <c r="AX24" s="144">
        <v>25.065999999999999</v>
      </c>
      <c r="AY24" s="144">
        <v>25.92</v>
      </c>
      <c r="AZ24" s="144">
        <v>26.768999999999998</v>
      </c>
      <c r="BA24" s="144">
        <v>27.611999999999998</v>
      </c>
      <c r="BB24" s="144">
        <v>28.448</v>
      </c>
      <c r="BC24" s="144">
        <v>29.277999999999999</v>
      </c>
      <c r="BD24" s="144">
        <v>30.102</v>
      </c>
      <c r="BE24" s="144">
        <v>30.92</v>
      </c>
      <c r="BF24" s="144">
        <v>31.73</v>
      </c>
      <c r="BG24" s="144">
        <v>32.533999999999999</v>
      </c>
      <c r="BH24" s="144">
        <v>33.331000000000003</v>
      </c>
      <c r="BI24" s="144">
        <v>34.121000000000002</v>
      </c>
      <c r="BJ24" s="144">
        <v>34.904000000000003</v>
      </c>
      <c r="BK24" s="144">
        <v>35.677999999999997</v>
      </c>
      <c r="BL24" s="144">
        <v>36.445</v>
      </c>
      <c r="BM24" s="144">
        <v>37.204000000000001</v>
      </c>
      <c r="BN24" s="144">
        <v>37.954000000000001</v>
      </c>
      <c r="BO24" s="144">
        <v>38.695999999999998</v>
      </c>
      <c r="BP24" s="144">
        <v>39.429000000000002</v>
      </c>
      <c r="BQ24" s="144">
        <v>40.152999999999999</v>
      </c>
      <c r="BR24" s="144">
        <v>40.866999999999997</v>
      </c>
      <c r="BS24" s="144">
        <v>41.572000000000003</v>
      </c>
      <c r="BT24" s="144">
        <v>42.265999999999998</v>
      </c>
      <c r="BU24" s="144">
        <v>42.95</v>
      </c>
      <c r="BV24" s="144">
        <v>43.622</v>
      </c>
      <c r="BW24" s="144">
        <v>44.283999999999999</v>
      </c>
      <c r="BX24" s="144">
        <v>44.933</v>
      </c>
      <c r="BY24" s="144">
        <v>45.569000000000003</v>
      </c>
      <c r="BZ24" s="144">
        <v>46.191000000000003</v>
      </c>
      <c r="CA24" s="144">
        <v>46.798000000000002</v>
      </c>
      <c r="CB24" s="144">
        <v>47.39</v>
      </c>
      <c r="CC24" s="144">
        <v>47.965000000000003</v>
      </c>
      <c r="CD24" s="144">
        <v>48.521000000000001</v>
      </c>
      <c r="CE24" s="144">
        <v>49.057000000000002</v>
      </c>
      <c r="CF24" s="144">
        <v>49.572000000000003</v>
      </c>
      <c r="CG24" s="144">
        <v>50.063000000000002</v>
      </c>
      <c r="CH24" s="144">
        <v>50.529000000000003</v>
      </c>
      <c r="CI24" s="144">
        <v>50.966999999999999</v>
      </c>
      <c r="CJ24" s="144">
        <v>51.375</v>
      </c>
      <c r="CK24" s="144">
        <v>51.752000000000002</v>
      </c>
      <c r="CL24" s="144">
        <v>52.095999999999997</v>
      </c>
      <c r="CM24" s="144">
        <v>52.405000000000001</v>
      </c>
      <c r="CN24" s="144">
        <v>52.677999999999997</v>
      </c>
      <c r="CO24" s="144">
        <v>52.914000000000001</v>
      </c>
      <c r="CP24" s="144">
        <v>53.113999999999997</v>
      </c>
      <c r="CQ24" s="144">
        <v>53.279000000000003</v>
      </c>
      <c r="CR24" s="144">
        <v>53.412999999999997</v>
      </c>
      <c r="CS24" s="144">
        <v>53.518999999999998</v>
      </c>
      <c r="CT24" s="144">
        <v>53.598999999999997</v>
      </c>
      <c r="CU24" s="144">
        <v>53.658000000000001</v>
      </c>
      <c r="CV24" s="144">
        <v>53.7</v>
      </c>
      <c r="CW24" s="144">
        <v>53.728999999999999</v>
      </c>
      <c r="CX24" s="144">
        <v>53.747999999999998</v>
      </c>
      <c r="CY24" s="144">
        <v>53.76</v>
      </c>
      <c r="CZ24" s="144">
        <v>53.768000000000001</v>
      </c>
      <c r="DA24" s="144">
        <v>53.771999999999998</v>
      </c>
      <c r="DB24" s="144">
        <v>53.771999999999998</v>
      </c>
      <c r="DC24" s="144">
        <v>53.771999999999998</v>
      </c>
      <c r="DD24" s="144">
        <v>53.771999999999998</v>
      </c>
      <c r="DE24" s="144">
        <v>53.771999999999998</v>
      </c>
      <c r="DF24" s="144">
        <v>53.771999999999998</v>
      </c>
      <c r="DG24" s="144">
        <v>53.771999999999998</v>
      </c>
      <c r="DH24" s="144">
        <v>53.771999999999998</v>
      </c>
      <c r="DI24" s="144">
        <v>53.771999999999998</v>
      </c>
      <c r="DJ24" s="144">
        <v>53.771999999999998</v>
      </c>
      <c r="DK24" s="144">
        <v>53.771999999999998</v>
      </c>
      <c r="DL24" s="144">
        <v>53.771999999999998</v>
      </c>
      <c r="DM24" s="144">
        <v>53.771999999999998</v>
      </c>
      <c r="DN24" s="144">
        <v>53.771999999999998</v>
      </c>
      <c r="DO24" s="144">
        <v>53.771999999999998</v>
      </c>
      <c r="DP24" s="144">
        <v>53.771999999999998</v>
      </c>
      <c r="DQ24" s="144">
        <v>53.771999999999998</v>
      </c>
      <c r="DR24" s="144">
        <v>53.771999999999998</v>
      </c>
      <c r="DS24" s="144">
        <v>53.771999999999998</v>
      </c>
      <c r="DT24" s="144">
        <v>53.771999999999998</v>
      </c>
      <c r="DU24" s="144">
        <v>53.771999999999998</v>
      </c>
      <c r="DV24" s="144">
        <v>53.771999999999998</v>
      </c>
      <c r="DW24" s="144">
        <v>53.771999999999998</v>
      </c>
      <c r="DX24" s="144">
        <v>53.771999999999998</v>
      </c>
      <c r="DY24" s="144">
        <v>53.771999999999998</v>
      </c>
      <c r="DZ24" s="144">
        <v>53.771999999999998</v>
      </c>
      <c r="EA24" s="144">
        <v>53.771999999999998</v>
      </c>
    </row>
    <row r="25" spans="1:131" ht="15" customHeight="1" x14ac:dyDescent="0.25">
      <c r="A25" s="43">
        <v>23</v>
      </c>
      <c r="B25" s="144"/>
      <c r="C25" s="144"/>
      <c r="D25" s="144"/>
      <c r="E25" s="144"/>
      <c r="F25" s="144"/>
      <c r="G25" s="144"/>
      <c r="H25" s="144"/>
      <c r="I25" s="144"/>
      <c r="J25" s="144"/>
      <c r="K25" s="144"/>
      <c r="L25" s="144"/>
      <c r="M25" s="144"/>
      <c r="N25" s="144"/>
      <c r="O25" s="144"/>
      <c r="P25" s="144"/>
      <c r="Q25" s="144"/>
      <c r="R25" s="144"/>
      <c r="S25" s="144"/>
      <c r="T25" s="144"/>
      <c r="U25" s="144"/>
      <c r="V25" s="144"/>
      <c r="W25" s="144"/>
      <c r="X25" s="144"/>
      <c r="Y25" s="144">
        <v>0.995</v>
      </c>
      <c r="Z25" s="144">
        <v>1.984</v>
      </c>
      <c r="AA25" s="144">
        <v>2.9689999999999999</v>
      </c>
      <c r="AB25" s="144">
        <v>3.948</v>
      </c>
      <c r="AC25" s="144">
        <v>4.923</v>
      </c>
      <c r="AD25" s="144">
        <v>5.8920000000000003</v>
      </c>
      <c r="AE25" s="144">
        <v>6.8559999999999999</v>
      </c>
      <c r="AF25" s="144">
        <v>7.8150000000000004</v>
      </c>
      <c r="AG25" s="144">
        <v>8.7690000000000001</v>
      </c>
      <c r="AH25" s="144">
        <v>9.718</v>
      </c>
      <c r="AI25" s="144">
        <v>10.661</v>
      </c>
      <c r="AJ25" s="144">
        <v>11.6</v>
      </c>
      <c r="AK25" s="144">
        <v>12.534000000000001</v>
      </c>
      <c r="AL25" s="144">
        <v>13.462</v>
      </c>
      <c r="AM25" s="144">
        <v>14.385</v>
      </c>
      <c r="AN25" s="144">
        <v>15.304</v>
      </c>
      <c r="AO25" s="144">
        <v>16.216999999999999</v>
      </c>
      <c r="AP25" s="144">
        <v>17.125</v>
      </c>
      <c r="AQ25" s="144">
        <v>18.027999999999999</v>
      </c>
      <c r="AR25" s="144">
        <v>18.925000000000001</v>
      </c>
      <c r="AS25" s="144">
        <v>19.817</v>
      </c>
      <c r="AT25" s="144">
        <v>20.704000000000001</v>
      </c>
      <c r="AU25" s="144">
        <v>21.585999999999999</v>
      </c>
      <c r="AV25" s="144">
        <v>22.460999999999999</v>
      </c>
      <c r="AW25" s="144">
        <v>23.332000000000001</v>
      </c>
      <c r="AX25" s="144">
        <v>24.196999999999999</v>
      </c>
      <c r="AY25" s="144">
        <v>25.056000000000001</v>
      </c>
      <c r="AZ25" s="144">
        <v>25.908999999999999</v>
      </c>
      <c r="BA25" s="144">
        <v>26.756</v>
      </c>
      <c r="BB25" s="144">
        <v>27.597000000000001</v>
      </c>
      <c r="BC25" s="144">
        <v>28.431000000000001</v>
      </c>
      <c r="BD25" s="144">
        <v>29.259</v>
      </c>
      <c r="BE25" s="144">
        <v>30.081</v>
      </c>
      <c r="BF25" s="144">
        <v>30.896000000000001</v>
      </c>
      <c r="BG25" s="144">
        <v>31.704000000000001</v>
      </c>
      <c r="BH25" s="144">
        <v>32.505000000000003</v>
      </c>
      <c r="BI25" s="144">
        <v>33.298999999999999</v>
      </c>
      <c r="BJ25" s="144">
        <v>34.085999999999999</v>
      </c>
      <c r="BK25" s="144">
        <v>34.865000000000002</v>
      </c>
      <c r="BL25" s="144">
        <v>35.636000000000003</v>
      </c>
      <c r="BM25" s="144">
        <v>36.398000000000003</v>
      </c>
      <c r="BN25" s="144">
        <v>37.152999999999999</v>
      </c>
      <c r="BO25" s="144">
        <v>37.898000000000003</v>
      </c>
      <c r="BP25" s="144">
        <v>38.634999999999998</v>
      </c>
      <c r="BQ25" s="144">
        <v>39.362000000000002</v>
      </c>
      <c r="BR25" s="144">
        <v>40.081000000000003</v>
      </c>
      <c r="BS25" s="144">
        <v>40.789000000000001</v>
      </c>
      <c r="BT25" s="144">
        <v>41.487000000000002</v>
      </c>
      <c r="BU25" s="144">
        <v>42.173999999999999</v>
      </c>
      <c r="BV25" s="144">
        <v>42.85</v>
      </c>
      <c r="BW25" s="144">
        <v>43.515000000000001</v>
      </c>
      <c r="BX25" s="144">
        <v>44.167000000000002</v>
      </c>
      <c r="BY25" s="144">
        <v>44.807000000000002</v>
      </c>
      <c r="BZ25" s="144">
        <v>45.432000000000002</v>
      </c>
      <c r="CA25" s="144">
        <v>46.042999999999999</v>
      </c>
      <c r="CB25" s="144">
        <v>46.637999999999998</v>
      </c>
      <c r="CC25" s="144">
        <v>47.215000000000003</v>
      </c>
      <c r="CD25" s="144">
        <v>47.774999999999999</v>
      </c>
      <c r="CE25" s="144">
        <v>48.314</v>
      </c>
      <c r="CF25" s="144">
        <v>48.831000000000003</v>
      </c>
      <c r="CG25" s="144">
        <v>49.323999999999998</v>
      </c>
      <c r="CH25" s="144">
        <v>49.792000000000002</v>
      </c>
      <c r="CI25" s="144">
        <v>50.232999999999997</v>
      </c>
      <c r="CJ25" s="144">
        <v>50.643999999999998</v>
      </c>
      <c r="CK25" s="144">
        <v>51.023000000000003</v>
      </c>
      <c r="CL25" s="144">
        <v>51.368000000000002</v>
      </c>
      <c r="CM25" s="144">
        <v>51.679000000000002</v>
      </c>
      <c r="CN25" s="144">
        <v>51.953000000000003</v>
      </c>
      <c r="CO25" s="144">
        <v>52.19</v>
      </c>
      <c r="CP25" s="144">
        <v>52.390999999999998</v>
      </c>
      <c r="CQ25" s="144">
        <v>52.558</v>
      </c>
      <c r="CR25" s="144">
        <v>52.692</v>
      </c>
      <c r="CS25" s="144">
        <v>52.798000000000002</v>
      </c>
      <c r="CT25" s="144">
        <v>52.878999999999998</v>
      </c>
      <c r="CU25" s="144">
        <v>52.938000000000002</v>
      </c>
      <c r="CV25" s="144">
        <v>52.98</v>
      </c>
      <c r="CW25" s="144">
        <v>53.01</v>
      </c>
      <c r="CX25" s="144">
        <v>53.029000000000003</v>
      </c>
      <c r="CY25" s="144">
        <v>53.040999999999997</v>
      </c>
      <c r="CZ25" s="144">
        <v>53.048999999999999</v>
      </c>
      <c r="DA25" s="144">
        <v>53.052999999999997</v>
      </c>
      <c r="DB25" s="144">
        <v>53.052999999999997</v>
      </c>
      <c r="DC25" s="144">
        <v>53.052999999999997</v>
      </c>
      <c r="DD25" s="144">
        <v>53.052999999999997</v>
      </c>
      <c r="DE25" s="144">
        <v>53.052999999999997</v>
      </c>
      <c r="DF25" s="144">
        <v>53.052999999999997</v>
      </c>
      <c r="DG25" s="144">
        <v>53.052999999999997</v>
      </c>
      <c r="DH25" s="144">
        <v>53.052999999999997</v>
      </c>
      <c r="DI25" s="144">
        <v>53.052999999999997</v>
      </c>
      <c r="DJ25" s="144">
        <v>53.052999999999997</v>
      </c>
      <c r="DK25" s="144">
        <v>53.052999999999997</v>
      </c>
      <c r="DL25" s="144">
        <v>53.052999999999997</v>
      </c>
      <c r="DM25" s="144">
        <v>53.052999999999997</v>
      </c>
      <c r="DN25" s="144">
        <v>53.052999999999997</v>
      </c>
      <c r="DO25" s="144">
        <v>53.052999999999997</v>
      </c>
      <c r="DP25" s="144">
        <v>53.052999999999997</v>
      </c>
      <c r="DQ25" s="144">
        <v>53.052999999999997</v>
      </c>
      <c r="DR25" s="144">
        <v>53.052999999999997</v>
      </c>
      <c r="DS25" s="144">
        <v>53.052999999999997</v>
      </c>
      <c r="DT25" s="144">
        <v>53.052999999999997</v>
      </c>
      <c r="DU25" s="144">
        <v>53.052999999999997</v>
      </c>
      <c r="DV25" s="144">
        <v>53.052999999999997</v>
      </c>
      <c r="DW25" s="144">
        <v>53.052999999999997</v>
      </c>
      <c r="DX25" s="144">
        <v>53.052999999999997</v>
      </c>
      <c r="DY25" s="144">
        <v>53.052999999999997</v>
      </c>
      <c r="DZ25" s="144">
        <v>53.052999999999997</v>
      </c>
      <c r="EA25" s="144">
        <v>53.052999999999997</v>
      </c>
    </row>
    <row r="26" spans="1:131" ht="15" customHeight="1" x14ac:dyDescent="0.25">
      <c r="A26" s="43">
        <v>24</v>
      </c>
      <c r="B26" s="144"/>
      <c r="C26" s="144"/>
      <c r="D26" s="144"/>
      <c r="E26" s="144"/>
      <c r="F26" s="144"/>
      <c r="G26" s="144"/>
      <c r="H26" s="144"/>
      <c r="I26" s="144"/>
      <c r="J26" s="144"/>
      <c r="K26" s="144"/>
      <c r="L26" s="144"/>
      <c r="M26" s="144"/>
      <c r="N26" s="144"/>
      <c r="O26" s="144"/>
      <c r="P26" s="144"/>
      <c r="Q26" s="144"/>
      <c r="R26" s="144"/>
      <c r="S26" s="144"/>
      <c r="T26" s="144"/>
      <c r="U26" s="144"/>
      <c r="V26" s="144"/>
      <c r="W26" s="144"/>
      <c r="X26" s="144"/>
      <c r="Y26" s="144"/>
      <c r="Z26" s="144">
        <v>0.995</v>
      </c>
      <c r="AA26" s="144">
        <v>1.984</v>
      </c>
      <c r="AB26" s="144">
        <v>2.9689999999999999</v>
      </c>
      <c r="AC26" s="144">
        <v>3.948</v>
      </c>
      <c r="AD26" s="144">
        <v>4.923</v>
      </c>
      <c r="AE26" s="144">
        <v>5.8920000000000003</v>
      </c>
      <c r="AF26" s="144">
        <v>6.8559999999999999</v>
      </c>
      <c r="AG26" s="144">
        <v>7.8140000000000001</v>
      </c>
      <c r="AH26" s="144">
        <v>8.7680000000000007</v>
      </c>
      <c r="AI26" s="144">
        <v>9.7170000000000005</v>
      </c>
      <c r="AJ26" s="144">
        <v>10.66</v>
      </c>
      <c r="AK26" s="144">
        <v>11.599</v>
      </c>
      <c r="AL26" s="144">
        <v>12.532</v>
      </c>
      <c r="AM26" s="144">
        <v>13.46</v>
      </c>
      <c r="AN26" s="144">
        <v>14.384</v>
      </c>
      <c r="AO26" s="144">
        <v>15.301</v>
      </c>
      <c r="AP26" s="144">
        <v>16.213999999999999</v>
      </c>
      <c r="AQ26" s="144">
        <v>17.122</v>
      </c>
      <c r="AR26" s="144">
        <v>18.024000000000001</v>
      </c>
      <c r="AS26" s="144">
        <v>18.920999999999999</v>
      </c>
      <c r="AT26" s="144">
        <v>19.812000000000001</v>
      </c>
      <c r="AU26" s="144">
        <v>20.698</v>
      </c>
      <c r="AV26" s="144">
        <v>21.579000000000001</v>
      </c>
      <c r="AW26" s="144">
        <v>22.454000000000001</v>
      </c>
      <c r="AX26" s="144">
        <v>23.323</v>
      </c>
      <c r="AY26" s="144">
        <v>24.186</v>
      </c>
      <c r="AZ26" s="144">
        <v>25.044</v>
      </c>
      <c r="BA26" s="144">
        <v>25.895</v>
      </c>
      <c r="BB26" s="144">
        <v>26.741</v>
      </c>
      <c r="BC26" s="144">
        <v>27.579000000000001</v>
      </c>
      <c r="BD26" s="144">
        <v>28.411999999999999</v>
      </c>
      <c r="BE26" s="144">
        <v>29.238</v>
      </c>
      <c r="BF26" s="144">
        <v>30.056999999999999</v>
      </c>
      <c r="BG26" s="144">
        <v>30.869</v>
      </c>
      <c r="BH26" s="144">
        <v>31.675000000000001</v>
      </c>
      <c r="BI26" s="144">
        <v>32.472999999999999</v>
      </c>
      <c r="BJ26" s="144">
        <v>33.262999999999998</v>
      </c>
      <c r="BK26" s="144">
        <v>34.045999999999999</v>
      </c>
      <c r="BL26" s="144">
        <v>34.820999999999998</v>
      </c>
      <c r="BM26" s="144">
        <v>35.588000000000001</v>
      </c>
      <c r="BN26" s="144">
        <v>36.345999999999997</v>
      </c>
      <c r="BO26" s="144">
        <v>37.095999999999997</v>
      </c>
      <c r="BP26" s="144">
        <v>37.835999999999999</v>
      </c>
      <c r="BQ26" s="144">
        <v>38.567999999999998</v>
      </c>
      <c r="BR26" s="144">
        <v>39.289000000000001</v>
      </c>
      <c r="BS26" s="144">
        <v>40.000999999999998</v>
      </c>
      <c r="BT26" s="144">
        <v>40.703000000000003</v>
      </c>
      <c r="BU26" s="144">
        <v>41.393999999999998</v>
      </c>
      <c r="BV26" s="144">
        <v>42.073999999999998</v>
      </c>
      <c r="BW26" s="144">
        <v>42.741999999999997</v>
      </c>
      <c r="BX26" s="144">
        <v>43.398000000000003</v>
      </c>
      <c r="BY26" s="144">
        <v>44.04</v>
      </c>
      <c r="BZ26" s="144">
        <v>44.668999999999997</v>
      </c>
      <c r="CA26" s="144">
        <v>45.283000000000001</v>
      </c>
      <c r="CB26" s="144">
        <v>45.881</v>
      </c>
      <c r="CC26" s="144">
        <v>46.460999999999999</v>
      </c>
      <c r="CD26" s="144">
        <v>47.024000000000001</v>
      </c>
      <c r="CE26" s="144">
        <v>47.564999999999998</v>
      </c>
      <c r="CF26" s="144">
        <v>48.085000000000001</v>
      </c>
      <c r="CG26" s="144">
        <v>48.582000000000001</v>
      </c>
      <c r="CH26" s="144">
        <v>49.052</v>
      </c>
      <c r="CI26" s="144">
        <v>49.494999999999997</v>
      </c>
      <c r="CJ26" s="144">
        <v>49.908000000000001</v>
      </c>
      <c r="CK26" s="144">
        <v>50.289000000000001</v>
      </c>
      <c r="CL26" s="144">
        <v>50.636000000000003</v>
      </c>
      <c r="CM26" s="144">
        <v>50.948</v>
      </c>
      <c r="CN26" s="144">
        <v>51.223999999999997</v>
      </c>
      <c r="CO26" s="144">
        <v>51.462000000000003</v>
      </c>
      <c r="CP26" s="144">
        <v>51.664000000000001</v>
      </c>
      <c r="CQ26" s="144">
        <v>51.832000000000001</v>
      </c>
      <c r="CR26" s="144">
        <v>51.966999999999999</v>
      </c>
      <c r="CS26" s="144">
        <v>52.073</v>
      </c>
      <c r="CT26" s="144">
        <v>52.154000000000003</v>
      </c>
      <c r="CU26" s="144">
        <v>52.213999999999999</v>
      </c>
      <c r="CV26" s="144">
        <v>52.256</v>
      </c>
      <c r="CW26" s="144">
        <v>52.286000000000001</v>
      </c>
      <c r="CX26" s="144">
        <v>52.305</v>
      </c>
      <c r="CY26" s="144">
        <v>52.317999999999998</v>
      </c>
      <c r="CZ26" s="144">
        <v>52.325000000000003</v>
      </c>
      <c r="DA26" s="144">
        <v>52.33</v>
      </c>
      <c r="DB26" s="144">
        <v>52.33</v>
      </c>
      <c r="DC26" s="144">
        <v>52.33</v>
      </c>
      <c r="DD26" s="144">
        <v>52.33</v>
      </c>
      <c r="DE26" s="144">
        <v>52.33</v>
      </c>
      <c r="DF26" s="144">
        <v>52.33</v>
      </c>
      <c r="DG26" s="144">
        <v>52.33</v>
      </c>
      <c r="DH26" s="144">
        <v>52.33</v>
      </c>
      <c r="DI26" s="144">
        <v>52.33</v>
      </c>
      <c r="DJ26" s="144">
        <v>52.33</v>
      </c>
      <c r="DK26" s="144">
        <v>52.33</v>
      </c>
      <c r="DL26" s="144">
        <v>52.33</v>
      </c>
      <c r="DM26" s="144">
        <v>52.33</v>
      </c>
      <c r="DN26" s="144">
        <v>52.33</v>
      </c>
      <c r="DO26" s="144">
        <v>52.33</v>
      </c>
      <c r="DP26" s="144">
        <v>52.33</v>
      </c>
      <c r="DQ26" s="144">
        <v>52.33</v>
      </c>
      <c r="DR26" s="144">
        <v>52.33</v>
      </c>
      <c r="DS26" s="144">
        <v>52.33</v>
      </c>
      <c r="DT26" s="144">
        <v>52.33</v>
      </c>
      <c r="DU26" s="144">
        <v>52.33</v>
      </c>
      <c r="DV26" s="144">
        <v>52.33</v>
      </c>
      <c r="DW26" s="144">
        <v>52.33</v>
      </c>
      <c r="DX26" s="144">
        <v>52.33</v>
      </c>
      <c r="DY26" s="144">
        <v>52.33</v>
      </c>
      <c r="DZ26" s="144">
        <v>52.33</v>
      </c>
      <c r="EA26" s="144">
        <v>52.33</v>
      </c>
    </row>
    <row r="27" spans="1:131" ht="15" customHeight="1" x14ac:dyDescent="0.25">
      <c r="A27" s="43">
        <v>25</v>
      </c>
      <c r="B27" s="144"/>
      <c r="C27" s="144"/>
      <c r="D27" s="144"/>
      <c r="E27" s="144"/>
      <c r="F27" s="144"/>
      <c r="G27" s="144"/>
      <c r="H27" s="144"/>
      <c r="I27" s="144"/>
      <c r="J27" s="144"/>
      <c r="K27" s="144"/>
      <c r="L27" s="144"/>
      <c r="M27" s="144"/>
      <c r="N27" s="144"/>
      <c r="O27" s="144"/>
      <c r="P27" s="144"/>
      <c r="Q27" s="144"/>
      <c r="R27" s="144"/>
      <c r="S27" s="144"/>
      <c r="T27" s="144"/>
      <c r="U27" s="144"/>
      <c r="V27" s="144"/>
      <c r="W27" s="144"/>
      <c r="X27" s="144"/>
      <c r="Y27" s="144"/>
      <c r="Z27" s="144"/>
      <c r="AA27" s="144">
        <v>0.995</v>
      </c>
      <c r="AB27" s="144">
        <v>1.984</v>
      </c>
      <c r="AC27" s="144">
        <v>2.9689999999999999</v>
      </c>
      <c r="AD27" s="144">
        <v>3.948</v>
      </c>
      <c r="AE27" s="144">
        <v>4.9219999999999997</v>
      </c>
      <c r="AF27" s="144">
        <v>5.891</v>
      </c>
      <c r="AG27" s="144">
        <v>6.8550000000000004</v>
      </c>
      <c r="AH27" s="144">
        <v>7.8140000000000001</v>
      </c>
      <c r="AI27" s="144">
        <v>8.7680000000000007</v>
      </c>
      <c r="AJ27" s="144">
        <v>9.7159999999999993</v>
      </c>
      <c r="AK27" s="144">
        <v>10.659000000000001</v>
      </c>
      <c r="AL27" s="144">
        <v>11.598000000000001</v>
      </c>
      <c r="AM27" s="144">
        <v>12.531000000000001</v>
      </c>
      <c r="AN27" s="144">
        <v>13.459</v>
      </c>
      <c r="AO27" s="144">
        <v>14.381</v>
      </c>
      <c r="AP27" s="144">
        <v>15.298999999999999</v>
      </c>
      <c r="AQ27" s="144">
        <v>16.210999999999999</v>
      </c>
      <c r="AR27" s="144">
        <v>17.117999999999999</v>
      </c>
      <c r="AS27" s="144">
        <v>18.018999999999998</v>
      </c>
      <c r="AT27" s="144">
        <v>18.914999999999999</v>
      </c>
      <c r="AU27" s="144">
        <v>19.806000000000001</v>
      </c>
      <c r="AV27" s="144">
        <v>20.690999999999999</v>
      </c>
      <c r="AW27" s="144">
        <v>21.571000000000002</v>
      </c>
      <c r="AX27" s="144">
        <v>22.445</v>
      </c>
      <c r="AY27" s="144">
        <v>23.312999999999999</v>
      </c>
      <c r="AZ27" s="144">
        <v>24.175000000000001</v>
      </c>
      <c r="BA27" s="144">
        <v>25.03</v>
      </c>
      <c r="BB27" s="144">
        <v>25.88</v>
      </c>
      <c r="BC27" s="144">
        <v>26.722999999999999</v>
      </c>
      <c r="BD27" s="144">
        <v>27.56</v>
      </c>
      <c r="BE27" s="144">
        <v>28.390999999999998</v>
      </c>
      <c r="BF27" s="144">
        <v>29.213999999999999</v>
      </c>
      <c r="BG27" s="144">
        <v>30.030999999999999</v>
      </c>
      <c r="BH27" s="144">
        <v>30.84</v>
      </c>
      <c r="BI27" s="144">
        <v>31.641999999999999</v>
      </c>
      <c r="BJ27" s="144">
        <v>32.436999999999998</v>
      </c>
      <c r="BK27" s="144">
        <v>33.223999999999997</v>
      </c>
      <c r="BL27" s="144">
        <v>34.003</v>
      </c>
      <c r="BM27" s="144">
        <v>34.774000000000001</v>
      </c>
      <c r="BN27" s="144">
        <v>35.536000000000001</v>
      </c>
      <c r="BO27" s="144">
        <v>36.29</v>
      </c>
      <c r="BP27" s="144">
        <v>37.033999999999999</v>
      </c>
      <c r="BQ27" s="144">
        <v>37.768999999999998</v>
      </c>
      <c r="BR27" s="144">
        <v>38.494999999999997</v>
      </c>
      <c r="BS27" s="144">
        <v>39.21</v>
      </c>
      <c r="BT27" s="144">
        <v>39.914999999999999</v>
      </c>
      <c r="BU27" s="144">
        <v>40.61</v>
      </c>
      <c r="BV27" s="144">
        <v>41.292999999999999</v>
      </c>
      <c r="BW27" s="144">
        <v>41.965000000000003</v>
      </c>
      <c r="BX27" s="144">
        <v>42.624000000000002</v>
      </c>
      <c r="BY27" s="144">
        <v>43.27</v>
      </c>
      <c r="BZ27" s="144">
        <v>43.902000000000001</v>
      </c>
      <c r="CA27" s="144">
        <v>44.518999999999998</v>
      </c>
      <c r="CB27" s="144">
        <v>45.12</v>
      </c>
      <c r="CC27" s="144">
        <v>45.704000000000001</v>
      </c>
      <c r="CD27" s="144">
        <v>46.268999999999998</v>
      </c>
      <c r="CE27" s="144">
        <v>46.814</v>
      </c>
      <c r="CF27" s="144">
        <v>47.337000000000003</v>
      </c>
      <c r="CG27" s="144">
        <v>47.835000000000001</v>
      </c>
      <c r="CH27" s="144">
        <v>48.308</v>
      </c>
      <c r="CI27" s="144">
        <v>48.753</v>
      </c>
      <c r="CJ27" s="144">
        <v>49.167999999999999</v>
      </c>
      <c r="CK27" s="144">
        <v>49.551000000000002</v>
      </c>
      <c r="CL27" s="144">
        <v>49.9</v>
      </c>
      <c r="CM27" s="144">
        <v>50.213999999999999</v>
      </c>
      <c r="CN27" s="144">
        <v>50.491</v>
      </c>
      <c r="CO27" s="144">
        <v>50.731000000000002</v>
      </c>
      <c r="CP27" s="144">
        <v>50.933999999999997</v>
      </c>
      <c r="CQ27" s="144">
        <v>51.101999999999997</v>
      </c>
      <c r="CR27" s="144">
        <v>51.238</v>
      </c>
      <c r="CS27" s="144">
        <v>51.344999999999999</v>
      </c>
      <c r="CT27" s="144">
        <v>51.427</v>
      </c>
      <c r="CU27" s="144">
        <v>51.487000000000002</v>
      </c>
      <c r="CV27" s="144">
        <v>51.529000000000003</v>
      </c>
      <c r="CW27" s="144">
        <v>51.558999999999997</v>
      </c>
      <c r="CX27" s="144">
        <v>51.578000000000003</v>
      </c>
      <c r="CY27" s="144">
        <v>51.591000000000001</v>
      </c>
      <c r="CZ27" s="144">
        <v>51.597999999999999</v>
      </c>
      <c r="DA27" s="144">
        <v>51.603000000000002</v>
      </c>
      <c r="DB27" s="144">
        <v>51.603000000000002</v>
      </c>
      <c r="DC27" s="144">
        <v>51.603000000000002</v>
      </c>
      <c r="DD27" s="144">
        <v>51.603000000000002</v>
      </c>
      <c r="DE27" s="144">
        <v>51.603000000000002</v>
      </c>
      <c r="DF27" s="144">
        <v>51.603000000000002</v>
      </c>
      <c r="DG27" s="144">
        <v>51.603000000000002</v>
      </c>
      <c r="DH27" s="144">
        <v>51.603000000000002</v>
      </c>
      <c r="DI27" s="144">
        <v>51.603000000000002</v>
      </c>
      <c r="DJ27" s="144">
        <v>51.603000000000002</v>
      </c>
      <c r="DK27" s="144">
        <v>51.603000000000002</v>
      </c>
      <c r="DL27" s="144">
        <v>51.603000000000002</v>
      </c>
      <c r="DM27" s="144">
        <v>51.603000000000002</v>
      </c>
      <c r="DN27" s="144">
        <v>51.603000000000002</v>
      </c>
      <c r="DO27" s="144">
        <v>51.603000000000002</v>
      </c>
      <c r="DP27" s="144">
        <v>51.603000000000002</v>
      </c>
      <c r="DQ27" s="144">
        <v>51.603000000000002</v>
      </c>
      <c r="DR27" s="144">
        <v>51.603000000000002</v>
      </c>
      <c r="DS27" s="144">
        <v>51.603000000000002</v>
      </c>
      <c r="DT27" s="144">
        <v>51.603000000000002</v>
      </c>
      <c r="DU27" s="144">
        <v>51.603000000000002</v>
      </c>
      <c r="DV27" s="144">
        <v>51.603000000000002</v>
      </c>
      <c r="DW27" s="144">
        <v>51.603000000000002</v>
      </c>
      <c r="DX27" s="144">
        <v>51.603000000000002</v>
      </c>
      <c r="DY27" s="144">
        <v>51.603000000000002</v>
      </c>
      <c r="DZ27" s="144">
        <v>51.603000000000002</v>
      </c>
      <c r="EA27" s="144">
        <v>51.603000000000002</v>
      </c>
    </row>
    <row r="28" spans="1:131" ht="15" customHeight="1" x14ac:dyDescent="0.25">
      <c r="A28" s="43">
        <v>26</v>
      </c>
      <c r="B28" s="144"/>
      <c r="C28" s="144"/>
      <c r="D28" s="144"/>
      <c r="E28" s="144"/>
      <c r="F28" s="144"/>
      <c r="G28" s="144"/>
      <c r="H28" s="144"/>
      <c r="I28" s="144"/>
      <c r="J28" s="144"/>
      <c r="K28" s="144"/>
      <c r="L28" s="144"/>
      <c r="M28" s="144"/>
      <c r="N28" s="144"/>
      <c r="O28" s="144"/>
      <c r="P28" s="144"/>
      <c r="Q28" s="144"/>
      <c r="R28" s="144"/>
      <c r="S28" s="144"/>
      <c r="T28" s="144"/>
      <c r="U28" s="144"/>
      <c r="V28" s="144"/>
      <c r="W28" s="144"/>
      <c r="X28" s="144"/>
      <c r="Y28" s="144"/>
      <c r="Z28" s="144"/>
      <c r="AA28" s="144"/>
      <c r="AB28" s="144">
        <v>0.995</v>
      </c>
      <c r="AC28" s="144">
        <v>1.984</v>
      </c>
      <c r="AD28" s="144">
        <v>2.9689999999999999</v>
      </c>
      <c r="AE28" s="144">
        <v>3.948</v>
      </c>
      <c r="AF28" s="144">
        <v>4.9219999999999997</v>
      </c>
      <c r="AG28" s="144">
        <v>5.891</v>
      </c>
      <c r="AH28" s="144">
        <v>6.8550000000000004</v>
      </c>
      <c r="AI28" s="144">
        <v>7.8140000000000001</v>
      </c>
      <c r="AJ28" s="144">
        <v>8.7669999999999995</v>
      </c>
      <c r="AK28" s="144">
        <v>9.7149999999999999</v>
      </c>
      <c r="AL28" s="144">
        <v>10.657999999999999</v>
      </c>
      <c r="AM28" s="144">
        <v>11.596</v>
      </c>
      <c r="AN28" s="144">
        <v>12.529</v>
      </c>
      <c r="AO28" s="144">
        <v>13.457000000000001</v>
      </c>
      <c r="AP28" s="144">
        <v>14.379</v>
      </c>
      <c r="AQ28" s="144">
        <v>15.295999999999999</v>
      </c>
      <c r="AR28" s="144">
        <v>16.207000000000001</v>
      </c>
      <c r="AS28" s="144">
        <v>17.114000000000001</v>
      </c>
      <c r="AT28" s="144">
        <v>18.013999999999999</v>
      </c>
      <c r="AU28" s="144">
        <v>18.91</v>
      </c>
      <c r="AV28" s="144">
        <v>19.8</v>
      </c>
      <c r="AW28" s="144">
        <v>20.684000000000001</v>
      </c>
      <c r="AX28" s="144">
        <v>21.562000000000001</v>
      </c>
      <c r="AY28" s="144">
        <v>22.434999999999999</v>
      </c>
      <c r="AZ28" s="144">
        <v>23.300999999999998</v>
      </c>
      <c r="BA28" s="144">
        <v>24.161000000000001</v>
      </c>
      <c r="BB28" s="144">
        <v>25.015999999999998</v>
      </c>
      <c r="BC28" s="144">
        <v>25.863</v>
      </c>
      <c r="BD28" s="144">
        <v>26.704999999999998</v>
      </c>
      <c r="BE28" s="144">
        <v>27.539000000000001</v>
      </c>
      <c r="BF28" s="144">
        <v>28.367000000000001</v>
      </c>
      <c r="BG28" s="144">
        <v>29.187999999999999</v>
      </c>
      <c r="BH28" s="144">
        <v>30.001999999999999</v>
      </c>
      <c r="BI28" s="144">
        <v>30.808</v>
      </c>
      <c r="BJ28" s="144">
        <v>31.606999999999999</v>
      </c>
      <c r="BK28" s="144">
        <v>32.398000000000003</v>
      </c>
      <c r="BL28" s="144">
        <v>33.180999999999997</v>
      </c>
      <c r="BM28" s="144">
        <v>33.956000000000003</v>
      </c>
      <c r="BN28" s="144">
        <v>34.722000000000001</v>
      </c>
      <c r="BO28" s="144">
        <v>35.478999999999999</v>
      </c>
      <c r="BP28" s="144">
        <v>36.228000000000002</v>
      </c>
      <c r="BQ28" s="144">
        <v>36.966999999999999</v>
      </c>
      <c r="BR28" s="144">
        <v>37.695999999999998</v>
      </c>
      <c r="BS28" s="144">
        <v>38.414999999999999</v>
      </c>
      <c r="BT28" s="144">
        <v>39.124000000000002</v>
      </c>
      <c r="BU28" s="144">
        <v>39.822000000000003</v>
      </c>
      <c r="BV28" s="144">
        <v>40.509</v>
      </c>
      <c r="BW28" s="144">
        <v>41.185000000000002</v>
      </c>
      <c r="BX28" s="144">
        <v>41.847000000000001</v>
      </c>
      <c r="BY28" s="144">
        <v>42.497</v>
      </c>
      <c r="BZ28" s="144">
        <v>43.131999999999998</v>
      </c>
      <c r="CA28" s="144">
        <v>43.752000000000002</v>
      </c>
      <c r="CB28" s="144">
        <v>44.356000000000002</v>
      </c>
      <c r="CC28" s="144">
        <v>44.942999999999998</v>
      </c>
      <c r="CD28" s="144">
        <v>45.511000000000003</v>
      </c>
      <c r="CE28" s="144">
        <v>46.058999999999997</v>
      </c>
      <c r="CF28" s="144">
        <v>46.584000000000003</v>
      </c>
      <c r="CG28" s="144">
        <v>47.085999999999999</v>
      </c>
      <c r="CH28" s="144">
        <v>47.561</v>
      </c>
      <c r="CI28" s="144">
        <v>48.008000000000003</v>
      </c>
      <c r="CJ28" s="144">
        <v>48.426000000000002</v>
      </c>
      <c r="CK28" s="144">
        <v>48.811</v>
      </c>
      <c r="CL28" s="144">
        <v>49.161000000000001</v>
      </c>
      <c r="CM28" s="144">
        <v>49.476999999999997</v>
      </c>
      <c r="CN28" s="144">
        <v>49.755000000000003</v>
      </c>
      <c r="CO28" s="144">
        <v>49.996000000000002</v>
      </c>
      <c r="CP28" s="144">
        <v>50.2</v>
      </c>
      <c r="CQ28" s="144">
        <v>50.37</v>
      </c>
      <c r="CR28" s="144">
        <v>50.506</v>
      </c>
      <c r="CS28" s="144">
        <v>50.613999999999997</v>
      </c>
      <c r="CT28" s="144">
        <v>50.695999999999998</v>
      </c>
      <c r="CU28" s="144">
        <v>50.756</v>
      </c>
      <c r="CV28" s="144">
        <v>50.798999999999999</v>
      </c>
      <c r="CW28" s="144">
        <v>50.829000000000001</v>
      </c>
      <c r="CX28" s="144">
        <v>50.847999999999999</v>
      </c>
      <c r="CY28" s="144">
        <v>50.860999999999997</v>
      </c>
      <c r="CZ28" s="144">
        <v>50.868000000000002</v>
      </c>
      <c r="DA28" s="144">
        <v>50.872999999999998</v>
      </c>
      <c r="DB28" s="144">
        <v>50.872999999999998</v>
      </c>
      <c r="DC28" s="144">
        <v>50.872999999999998</v>
      </c>
      <c r="DD28" s="144">
        <v>50.872999999999998</v>
      </c>
      <c r="DE28" s="144">
        <v>50.872999999999998</v>
      </c>
      <c r="DF28" s="144">
        <v>50.872999999999998</v>
      </c>
      <c r="DG28" s="144">
        <v>50.872999999999998</v>
      </c>
      <c r="DH28" s="144">
        <v>50.872999999999998</v>
      </c>
      <c r="DI28" s="144">
        <v>50.872999999999998</v>
      </c>
      <c r="DJ28" s="144">
        <v>50.872999999999998</v>
      </c>
      <c r="DK28" s="144">
        <v>50.872999999999998</v>
      </c>
      <c r="DL28" s="144">
        <v>50.872999999999998</v>
      </c>
      <c r="DM28" s="144">
        <v>50.872999999999998</v>
      </c>
      <c r="DN28" s="144">
        <v>50.872999999999998</v>
      </c>
      <c r="DO28" s="144">
        <v>50.872999999999998</v>
      </c>
      <c r="DP28" s="144">
        <v>50.872999999999998</v>
      </c>
      <c r="DQ28" s="144">
        <v>50.872999999999998</v>
      </c>
      <c r="DR28" s="144">
        <v>50.872999999999998</v>
      </c>
      <c r="DS28" s="144">
        <v>50.872999999999998</v>
      </c>
      <c r="DT28" s="144">
        <v>50.872999999999998</v>
      </c>
      <c r="DU28" s="144">
        <v>50.872999999999998</v>
      </c>
      <c r="DV28" s="144">
        <v>50.872999999999998</v>
      </c>
      <c r="DW28" s="144">
        <v>50.872999999999998</v>
      </c>
      <c r="DX28" s="144">
        <v>50.872999999999998</v>
      </c>
      <c r="DY28" s="144">
        <v>50.872999999999998</v>
      </c>
      <c r="DZ28" s="144">
        <v>50.872999999999998</v>
      </c>
      <c r="EA28" s="144">
        <v>50.872999999999998</v>
      </c>
    </row>
    <row r="29" spans="1:131" ht="15" customHeight="1" x14ac:dyDescent="0.25">
      <c r="A29" s="43">
        <v>27</v>
      </c>
      <c r="B29" s="144"/>
      <c r="C29" s="144"/>
      <c r="D29" s="144"/>
      <c r="E29" s="144"/>
      <c r="F29" s="144"/>
      <c r="G29" s="144"/>
      <c r="H29" s="144"/>
      <c r="I29" s="144"/>
      <c r="J29" s="144"/>
      <c r="K29" s="144"/>
      <c r="L29" s="144"/>
      <c r="M29" s="144"/>
      <c r="N29" s="144"/>
      <c r="O29" s="144"/>
      <c r="P29" s="144"/>
      <c r="Q29" s="144"/>
      <c r="R29" s="144"/>
      <c r="S29" s="144"/>
      <c r="T29" s="144"/>
      <c r="U29" s="144"/>
      <c r="V29" s="144"/>
      <c r="W29" s="144"/>
      <c r="X29" s="144"/>
      <c r="Y29" s="144"/>
      <c r="Z29" s="144"/>
      <c r="AA29" s="144"/>
      <c r="AB29" s="144"/>
      <c r="AC29" s="144">
        <v>0.995</v>
      </c>
      <c r="AD29" s="144">
        <v>1.984</v>
      </c>
      <c r="AE29" s="144">
        <v>2.9689999999999999</v>
      </c>
      <c r="AF29" s="144">
        <v>3.948</v>
      </c>
      <c r="AG29" s="144">
        <v>4.9219999999999997</v>
      </c>
      <c r="AH29" s="144">
        <v>5.891</v>
      </c>
      <c r="AI29" s="144">
        <v>6.8540000000000001</v>
      </c>
      <c r="AJ29" s="144">
        <v>7.8129999999999997</v>
      </c>
      <c r="AK29" s="144">
        <v>8.766</v>
      </c>
      <c r="AL29" s="144">
        <v>9.7140000000000004</v>
      </c>
      <c r="AM29" s="144">
        <v>10.657</v>
      </c>
      <c r="AN29" s="144">
        <v>11.593999999999999</v>
      </c>
      <c r="AO29" s="144">
        <v>12.526999999999999</v>
      </c>
      <c r="AP29" s="144">
        <v>13.454000000000001</v>
      </c>
      <c r="AQ29" s="144">
        <v>14.375</v>
      </c>
      <c r="AR29" s="144">
        <v>15.292</v>
      </c>
      <c r="AS29" s="144">
        <v>16.202999999999999</v>
      </c>
      <c r="AT29" s="144">
        <v>17.108000000000001</v>
      </c>
      <c r="AU29" s="144">
        <v>18.007999999999999</v>
      </c>
      <c r="AV29" s="144">
        <v>18.902999999999999</v>
      </c>
      <c r="AW29" s="144">
        <v>19.791</v>
      </c>
      <c r="AX29" s="144">
        <v>20.673999999999999</v>
      </c>
      <c r="AY29" s="144">
        <v>21.550999999999998</v>
      </c>
      <c r="AZ29" s="144">
        <v>22.422000000000001</v>
      </c>
      <c r="BA29" s="144">
        <v>23.286999999999999</v>
      </c>
      <c r="BB29" s="144">
        <v>24.146000000000001</v>
      </c>
      <c r="BC29" s="144">
        <v>24.998000000000001</v>
      </c>
      <c r="BD29" s="144">
        <v>25.843</v>
      </c>
      <c r="BE29" s="144">
        <v>26.681999999999999</v>
      </c>
      <c r="BF29" s="144">
        <v>27.515000000000001</v>
      </c>
      <c r="BG29" s="144">
        <v>28.34</v>
      </c>
      <c r="BH29" s="144">
        <v>29.158000000000001</v>
      </c>
      <c r="BI29" s="144">
        <v>29.968</v>
      </c>
      <c r="BJ29" s="144">
        <v>30.771000000000001</v>
      </c>
      <c r="BK29" s="144">
        <v>31.567</v>
      </c>
      <c r="BL29" s="144">
        <v>32.353999999999999</v>
      </c>
      <c r="BM29" s="144">
        <v>33.133000000000003</v>
      </c>
      <c r="BN29" s="144">
        <v>33.902999999999999</v>
      </c>
      <c r="BO29" s="144">
        <v>34.664000000000001</v>
      </c>
      <c r="BP29" s="144">
        <v>35.415999999999997</v>
      </c>
      <c r="BQ29" s="144">
        <v>36.158999999999999</v>
      </c>
      <c r="BR29" s="144">
        <v>36.892000000000003</v>
      </c>
      <c r="BS29" s="144">
        <v>37.615000000000002</v>
      </c>
      <c r="BT29" s="144">
        <v>38.328000000000003</v>
      </c>
      <c r="BU29" s="144">
        <v>39.03</v>
      </c>
      <c r="BV29" s="144">
        <v>39.72</v>
      </c>
      <c r="BW29" s="144">
        <v>40.399000000000001</v>
      </c>
      <c r="BX29" s="144">
        <v>41.064999999999998</v>
      </c>
      <c r="BY29" s="144">
        <v>41.718000000000004</v>
      </c>
      <c r="BZ29" s="144">
        <v>42.356000000000002</v>
      </c>
      <c r="CA29" s="144">
        <v>42.98</v>
      </c>
      <c r="CB29" s="144">
        <v>43.587000000000003</v>
      </c>
      <c r="CC29" s="144">
        <v>44.177</v>
      </c>
      <c r="CD29" s="144">
        <v>44.747999999999998</v>
      </c>
      <c r="CE29" s="144">
        <v>45.298000000000002</v>
      </c>
      <c r="CF29" s="144">
        <v>45.826999999999998</v>
      </c>
      <c r="CG29" s="144">
        <v>46.331000000000003</v>
      </c>
      <c r="CH29" s="144">
        <v>46.808</v>
      </c>
      <c r="CI29" s="144">
        <v>47.258000000000003</v>
      </c>
      <c r="CJ29" s="144">
        <v>47.677999999999997</v>
      </c>
      <c r="CK29" s="144">
        <v>48.064</v>
      </c>
      <c r="CL29" s="144">
        <v>48.417000000000002</v>
      </c>
      <c r="CM29" s="144">
        <v>48.734000000000002</v>
      </c>
      <c r="CN29" s="144">
        <v>49.014000000000003</v>
      </c>
      <c r="CO29" s="144">
        <v>49.256</v>
      </c>
      <c r="CP29" s="144">
        <v>49.462000000000003</v>
      </c>
      <c r="CQ29" s="144">
        <v>49.631999999999998</v>
      </c>
      <c r="CR29" s="144">
        <v>49.768999999999998</v>
      </c>
      <c r="CS29" s="144">
        <v>49.877000000000002</v>
      </c>
      <c r="CT29" s="144">
        <v>49.959000000000003</v>
      </c>
      <c r="CU29" s="144">
        <v>50.02</v>
      </c>
      <c r="CV29" s="144">
        <v>50.063000000000002</v>
      </c>
      <c r="CW29" s="144">
        <v>50.093000000000004</v>
      </c>
      <c r="CX29" s="144">
        <v>50.113</v>
      </c>
      <c r="CY29" s="144">
        <v>50.125</v>
      </c>
      <c r="CZ29" s="144">
        <v>50.133000000000003</v>
      </c>
      <c r="DA29" s="144">
        <v>50.137999999999998</v>
      </c>
      <c r="DB29" s="144">
        <v>50.137999999999998</v>
      </c>
      <c r="DC29" s="144">
        <v>50.137999999999998</v>
      </c>
      <c r="DD29" s="144">
        <v>50.137999999999998</v>
      </c>
      <c r="DE29" s="144">
        <v>50.137999999999998</v>
      </c>
      <c r="DF29" s="144">
        <v>50.137999999999998</v>
      </c>
      <c r="DG29" s="144">
        <v>50.137999999999998</v>
      </c>
      <c r="DH29" s="144">
        <v>50.137999999999998</v>
      </c>
      <c r="DI29" s="144">
        <v>50.137999999999998</v>
      </c>
      <c r="DJ29" s="144">
        <v>50.137999999999998</v>
      </c>
      <c r="DK29" s="144">
        <v>50.137999999999998</v>
      </c>
      <c r="DL29" s="144">
        <v>50.137999999999998</v>
      </c>
      <c r="DM29" s="144">
        <v>50.137999999999998</v>
      </c>
      <c r="DN29" s="144">
        <v>50.137999999999998</v>
      </c>
      <c r="DO29" s="144">
        <v>50.137999999999998</v>
      </c>
      <c r="DP29" s="144">
        <v>50.137999999999998</v>
      </c>
      <c r="DQ29" s="144">
        <v>50.137999999999998</v>
      </c>
      <c r="DR29" s="144">
        <v>50.137999999999998</v>
      </c>
      <c r="DS29" s="144">
        <v>50.137999999999998</v>
      </c>
      <c r="DT29" s="144">
        <v>50.137999999999998</v>
      </c>
      <c r="DU29" s="144">
        <v>50.137999999999998</v>
      </c>
      <c r="DV29" s="144">
        <v>50.137999999999998</v>
      </c>
      <c r="DW29" s="144">
        <v>50.137999999999998</v>
      </c>
      <c r="DX29" s="144">
        <v>50.137999999999998</v>
      </c>
      <c r="DY29" s="144">
        <v>50.137999999999998</v>
      </c>
      <c r="DZ29" s="144">
        <v>50.137999999999998</v>
      </c>
      <c r="EA29" s="144">
        <v>50.137999999999998</v>
      </c>
    </row>
    <row r="30" spans="1:131" ht="15" customHeight="1" x14ac:dyDescent="0.25">
      <c r="A30" s="43">
        <v>28</v>
      </c>
      <c r="B30" s="144"/>
      <c r="C30" s="144"/>
      <c r="D30" s="144"/>
      <c r="E30" s="144"/>
      <c r="F30" s="144"/>
      <c r="G30" s="144"/>
      <c r="H30" s="144"/>
      <c r="I30" s="144"/>
      <c r="J30" s="144"/>
      <c r="K30" s="144"/>
      <c r="L30" s="144"/>
      <c r="M30" s="144"/>
      <c r="N30" s="144"/>
      <c r="O30" s="144"/>
      <c r="P30" s="144"/>
      <c r="Q30" s="144"/>
      <c r="R30" s="144"/>
      <c r="S30" s="144"/>
      <c r="T30" s="144"/>
      <c r="U30" s="144"/>
      <c r="V30" s="144"/>
      <c r="W30" s="144"/>
      <c r="X30" s="144"/>
      <c r="Y30" s="144"/>
      <c r="Z30" s="144"/>
      <c r="AA30" s="144"/>
      <c r="AB30" s="144"/>
      <c r="AC30" s="144"/>
      <c r="AD30" s="144">
        <v>0.995</v>
      </c>
      <c r="AE30" s="144">
        <v>1.984</v>
      </c>
      <c r="AF30" s="144">
        <v>2.9689999999999999</v>
      </c>
      <c r="AG30" s="144">
        <v>3.948</v>
      </c>
      <c r="AH30" s="144">
        <v>4.9210000000000003</v>
      </c>
      <c r="AI30" s="144">
        <v>5.89</v>
      </c>
      <c r="AJ30" s="144">
        <v>6.8540000000000001</v>
      </c>
      <c r="AK30" s="144">
        <v>7.8120000000000003</v>
      </c>
      <c r="AL30" s="144">
        <v>8.7650000000000006</v>
      </c>
      <c r="AM30" s="144">
        <v>9.7129999999999992</v>
      </c>
      <c r="AN30" s="144">
        <v>10.654999999999999</v>
      </c>
      <c r="AO30" s="144">
        <v>11.592000000000001</v>
      </c>
      <c r="AP30" s="144">
        <v>12.523999999999999</v>
      </c>
      <c r="AQ30" s="144">
        <v>13.451000000000001</v>
      </c>
      <c r="AR30" s="144">
        <v>14.372</v>
      </c>
      <c r="AS30" s="144">
        <v>15.288</v>
      </c>
      <c r="AT30" s="144">
        <v>16.198</v>
      </c>
      <c r="AU30" s="144">
        <v>17.103000000000002</v>
      </c>
      <c r="AV30" s="144">
        <v>18.001999999999999</v>
      </c>
      <c r="AW30" s="144">
        <v>18.895</v>
      </c>
      <c r="AX30" s="144">
        <v>19.783000000000001</v>
      </c>
      <c r="AY30" s="144">
        <v>20.664000000000001</v>
      </c>
      <c r="AZ30" s="144">
        <v>21.54</v>
      </c>
      <c r="BA30" s="144">
        <v>22.408999999999999</v>
      </c>
      <c r="BB30" s="144">
        <v>23.271999999999998</v>
      </c>
      <c r="BC30" s="144">
        <v>24.129000000000001</v>
      </c>
      <c r="BD30" s="144">
        <v>24.978999999999999</v>
      </c>
      <c r="BE30" s="144">
        <v>25.821999999999999</v>
      </c>
      <c r="BF30" s="144">
        <v>26.658999999999999</v>
      </c>
      <c r="BG30" s="144">
        <v>27.488</v>
      </c>
      <c r="BH30" s="144">
        <v>28.311</v>
      </c>
      <c r="BI30" s="144">
        <v>29.125</v>
      </c>
      <c r="BJ30" s="144">
        <v>29.933</v>
      </c>
      <c r="BK30" s="144">
        <v>30.731999999999999</v>
      </c>
      <c r="BL30" s="144">
        <v>31.523</v>
      </c>
      <c r="BM30" s="144">
        <v>32.305999999999997</v>
      </c>
      <c r="BN30" s="144">
        <v>33.081000000000003</v>
      </c>
      <c r="BO30" s="144">
        <v>33.845999999999997</v>
      </c>
      <c r="BP30" s="144">
        <v>34.601999999999997</v>
      </c>
      <c r="BQ30" s="144">
        <v>35.348999999999997</v>
      </c>
      <c r="BR30" s="144">
        <v>36.085999999999999</v>
      </c>
      <c r="BS30" s="144">
        <v>36.811999999999998</v>
      </c>
      <c r="BT30" s="144">
        <v>37.529000000000003</v>
      </c>
      <c r="BU30" s="144">
        <v>38.234000000000002</v>
      </c>
      <c r="BV30" s="144">
        <v>38.927999999999997</v>
      </c>
      <c r="BW30" s="144">
        <v>39.610999999999997</v>
      </c>
      <c r="BX30" s="144">
        <v>40.28</v>
      </c>
      <c r="BY30" s="144">
        <v>40.936999999999998</v>
      </c>
      <c r="BZ30" s="144">
        <v>41.579000000000001</v>
      </c>
      <c r="CA30" s="144">
        <v>42.204999999999998</v>
      </c>
      <c r="CB30" s="144">
        <v>42.816000000000003</v>
      </c>
      <c r="CC30" s="144">
        <v>43.408999999999999</v>
      </c>
      <c r="CD30" s="144">
        <v>43.982999999999997</v>
      </c>
      <c r="CE30" s="144">
        <v>44.536000000000001</v>
      </c>
      <c r="CF30" s="144">
        <v>45.067</v>
      </c>
      <c r="CG30" s="144">
        <v>45.573</v>
      </c>
      <c r="CH30" s="144">
        <v>46.054000000000002</v>
      </c>
      <c r="CI30" s="144">
        <v>46.506</v>
      </c>
      <c r="CJ30" s="144">
        <v>46.927</v>
      </c>
      <c r="CK30" s="144">
        <v>47.316000000000003</v>
      </c>
      <c r="CL30" s="144">
        <v>47.670999999999999</v>
      </c>
      <c r="CM30" s="144">
        <v>47.99</v>
      </c>
      <c r="CN30" s="144">
        <v>48.271000000000001</v>
      </c>
      <c r="CO30" s="144">
        <v>48.514000000000003</v>
      </c>
      <c r="CP30" s="144">
        <v>48.720999999999997</v>
      </c>
      <c r="CQ30" s="144">
        <v>48.892000000000003</v>
      </c>
      <c r="CR30" s="144">
        <v>49.03</v>
      </c>
      <c r="CS30" s="144">
        <v>49.139000000000003</v>
      </c>
      <c r="CT30" s="144">
        <v>49.220999999999997</v>
      </c>
      <c r="CU30" s="144">
        <v>49.281999999999996</v>
      </c>
      <c r="CV30" s="144">
        <v>49.326000000000001</v>
      </c>
      <c r="CW30" s="144">
        <v>49.356000000000002</v>
      </c>
      <c r="CX30" s="144">
        <v>49.375999999999998</v>
      </c>
      <c r="CY30" s="144">
        <v>49.387999999999998</v>
      </c>
      <c r="CZ30" s="144">
        <v>49.396000000000001</v>
      </c>
      <c r="DA30" s="144">
        <v>49.4</v>
      </c>
      <c r="DB30" s="144">
        <v>49.4</v>
      </c>
      <c r="DC30" s="144">
        <v>49.4</v>
      </c>
      <c r="DD30" s="144">
        <v>49.4</v>
      </c>
      <c r="DE30" s="144">
        <v>49.4</v>
      </c>
      <c r="DF30" s="144">
        <v>49.4</v>
      </c>
      <c r="DG30" s="144">
        <v>49.4</v>
      </c>
      <c r="DH30" s="144">
        <v>49.4</v>
      </c>
      <c r="DI30" s="144">
        <v>49.4</v>
      </c>
      <c r="DJ30" s="144">
        <v>49.4</v>
      </c>
      <c r="DK30" s="144">
        <v>49.4</v>
      </c>
      <c r="DL30" s="144">
        <v>49.4</v>
      </c>
      <c r="DM30" s="144">
        <v>49.4</v>
      </c>
      <c r="DN30" s="144">
        <v>49.4</v>
      </c>
      <c r="DO30" s="144">
        <v>49.4</v>
      </c>
      <c r="DP30" s="144">
        <v>49.4</v>
      </c>
      <c r="DQ30" s="144">
        <v>49.4</v>
      </c>
      <c r="DR30" s="144">
        <v>49.4</v>
      </c>
      <c r="DS30" s="144">
        <v>49.4</v>
      </c>
      <c r="DT30" s="144">
        <v>49.4</v>
      </c>
      <c r="DU30" s="144">
        <v>49.4</v>
      </c>
      <c r="DV30" s="144">
        <v>49.4</v>
      </c>
      <c r="DW30" s="144">
        <v>49.4</v>
      </c>
      <c r="DX30" s="144">
        <v>49.4</v>
      </c>
      <c r="DY30" s="144">
        <v>49.4</v>
      </c>
      <c r="DZ30" s="144">
        <v>49.4</v>
      </c>
      <c r="EA30" s="144">
        <v>49.4</v>
      </c>
    </row>
    <row r="31" spans="1:131" ht="15" customHeight="1" x14ac:dyDescent="0.25">
      <c r="A31" s="43">
        <v>29</v>
      </c>
      <c r="B31" s="144"/>
      <c r="C31" s="144"/>
      <c r="D31" s="144"/>
      <c r="E31" s="144"/>
      <c r="F31" s="144"/>
      <c r="G31" s="144"/>
      <c r="H31" s="144"/>
      <c r="I31" s="144"/>
      <c r="J31" s="144"/>
      <c r="K31" s="144"/>
      <c r="L31" s="144"/>
      <c r="M31" s="144"/>
      <c r="N31" s="144"/>
      <c r="O31" s="144"/>
      <c r="P31" s="144"/>
      <c r="Q31" s="144"/>
      <c r="R31" s="144"/>
      <c r="S31" s="144"/>
      <c r="T31" s="144"/>
      <c r="U31" s="144"/>
      <c r="V31" s="144"/>
      <c r="W31" s="144"/>
      <c r="X31" s="144"/>
      <c r="Y31" s="144"/>
      <c r="Z31" s="144"/>
      <c r="AA31" s="144"/>
      <c r="AB31" s="144"/>
      <c r="AC31" s="144"/>
      <c r="AD31" s="144"/>
      <c r="AE31" s="144">
        <v>0.995</v>
      </c>
      <c r="AF31" s="144">
        <v>1.984</v>
      </c>
      <c r="AG31" s="144">
        <v>2.968</v>
      </c>
      <c r="AH31" s="144">
        <v>3.9470000000000001</v>
      </c>
      <c r="AI31" s="144">
        <v>4.9210000000000003</v>
      </c>
      <c r="AJ31" s="144">
        <v>5.89</v>
      </c>
      <c r="AK31" s="144">
        <v>6.8529999999999998</v>
      </c>
      <c r="AL31" s="144">
        <v>7.8109999999999999</v>
      </c>
      <c r="AM31" s="144">
        <v>8.7639999999999993</v>
      </c>
      <c r="AN31" s="144">
        <v>9.7110000000000003</v>
      </c>
      <c r="AO31" s="144">
        <v>10.653</v>
      </c>
      <c r="AP31" s="144">
        <v>11.59</v>
      </c>
      <c r="AQ31" s="144">
        <v>12.522</v>
      </c>
      <c r="AR31" s="144">
        <v>13.448</v>
      </c>
      <c r="AS31" s="144">
        <v>14.368</v>
      </c>
      <c r="AT31" s="144">
        <v>15.282999999999999</v>
      </c>
      <c r="AU31" s="144">
        <v>16.193000000000001</v>
      </c>
      <c r="AV31" s="144">
        <v>17.097000000000001</v>
      </c>
      <c r="AW31" s="144">
        <v>17.995000000000001</v>
      </c>
      <c r="AX31" s="144">
        <v>18.887</v>
      </c>
      <c r="AY31" s="144">
        <v>19.773</v>
      </c>
      <c r="AZ31" s="144">
        <v>20.652999999999999</v>
      </c>
      <c r="BA31" s="144">
        <v>21.527000000000001</v>
      </c>
      <c r="BB31" s="144">
        <v>22.395</v>
      </c>
      <c r="BC31" s="144">
        <v>23.256</v>
      </c>
      <c r="BD31" s="144">
        <v>24.111000000000001</v>
      </c>
      <c r="BE31" s="144">
        <v>24.957999999999998</v>
      </c>
      <c r="BF31" s="144">
        <v>25.798999999999999</v>
      </c>
      <c r="BG31" s="144">
        <v>26.632999999999999</v>
      </c>
      <c r="BH31" s="144">
        <v>27.46</v>
      </c>
      <c r="BI31" s="144">
        <v>28.279</v>
      </c>
      <c r="BJ31" s="144">
        <v>29.091000000000001</v>
      </c>
      <c r="BK31" s="144">
        <v>29.893999999999998</v>
      </c>
      <c r="BL31" s="144">
        <v>30.69</v>
      </c>
      <c r="BM31" s="144">
        <v>31.477</v>
      </c>
      <c r="BN31" s="144">
        <v>32.255000000000003</v>
      </c>
      <c r="BO31" s="144">
        <v>33.024000000000001</v>
      </c>
      <c r="BP31" s="144">
        <v>33.783999999999999</v>
      </c>
      <c r="BQ31" s="144">
        <v>34.534999999999997</v>
      </c>
      <c r="BR31" s="144">
        <v>35.276000000000003</v>
      </c>
      <c r="BS31" s="144">
        <v>36.006999999999998</v>
      </c>
      <c r="BT31" s="144">
        <v>36.726999999999997</v>
      </c>
      <c r="BU31" s="144">
        <v>37.436</v>
      </c>
      <c r="BV31" s="144">
        <v>38.134</v>
      </c>
      <c r="BW31" s="144">
        <v>38.82</v>
      </c>
      <c r="BX31" s="144">
        <v>39.493000000000002</v>
      </c>
      <c r="BY31" s="144">
        <v>40.152000000000001</v>
      </c>
      <c r="BZ31" s="144">
        <v>40.798000000000002</v>
      </c>
      <c r="CA31" s="144">
        <v>41.427999999999997</v>
      </c>
      <c r="CB31" s="144">
        <v>42.040999999999997</v>
      </c>
      <c r="CC31" s="144">
        <v>42.637999999999998</v>
      </c>
      <c r="CD31" s="144">
        <v>43.215000000000003</v>
      </c>
      <c r="CE31" s="144">
        <v>43.771000000000001</v>
      </c>
      <c r="CF31" s="144">
        <v>44.304000000000002</v>
      </c>
      <c r="CG31" s="144">
        <v>44.814</v>
      </c>
      <c r="CH31" s="144">
        <v>45.296999999999997</v>
      </c>
      <c r="CI31" s="144">
        <v>45.750999999999998</v>
      </c>
      <c r="CJ31" s="144">
        <v>46.174999999999997</v>
      </c>
      <c r="CK31" s="144">
        <v>46.566000000000003</v>
      </c>
      <c r="CL31" s="144">
        <v>46.921999999999997</v>
      </c>
      <c r="CM31" s="144">
        <v>47.243000000000002</v>
      </c>
      <c r="CN31" s="144">
        <v>47.526000000000003</v>
      </c>
      <c r="CO31" s="144">
        <v>47.77</v>
      </c>
      <c r="CP31" s="144">
        <v>47.978000000000002</v>
      </c>
      <c r="CQ31" s="144">
        <v>48.15</v>
      </c>
      <c r="CR31" s="144">
        <v>48.289000000000001</v>
      </c>
      <c r="CS31" s="144">
        <v>48.398000000000003</v>
      </c>
      <c r="CT31" s="144">
        <v>48.481000000000002</v>
      </c>
      <c r="CU31" s="144">
        <v>48.542000000000002</v>
      </c>
      <c r="CV31" s="144">
        <v>48.585999999999999</v>
      </c>
      <c r="CW31" s="144">
        <v>48.616</v>
      </c>
      <c r="CX31" s="144">
        <v>48.636000000000003</v>
      </c>
      <c r="CY31" s="144">
        <v>48.649000000000001</v>
      </c>
      <c r="CZ31" s="144">
        <v>48.655999999999999</v>
      </c>
      <c r="DA31" s="144">
        <v>48.661000000000001</v>
      </c>
      <c r="DB31" s="144">
        <v>48.661000000000001</v>
      </c>
      <c r="DC31" s="144">
        <v>48.661000000000001</v>
      </c>
      <c r="DD31" s="144">
        <v>48.661000000000001</v>
      </c>
      <c r="DE31" s="144">
        <v>48.661000000000001</v>
      </c>
      <c r="DF31" s="144">
        <v>48.661000000000001</v>
      </c>
      <c r="DG31" s="144">
        <v>48.661000000000001</v>
      </c>
      <c r="DH31" s="144">
        <v>48.661000000000001</v>
      </c>
      <c r="DI31" s="144">
        <v>48.661000000000001</v>
      </c>
      <c r="DJ31" s="144">
        <v>48.661000000000001</v>
      </c>
      <c r="DK31" s="144">
        <v>48.661000000000001</v>
      </c>
      <c r="DL31" s="144">
        <v>48.661000000000001</v>
      </c>
      <c r="DM31" s="144">
        <v>48.661000000000001</v>
      </c>
      <c r="DN31" s="144">
        <v>48.661000000000001</v>
      </c>
      <c r="DO31" s="144">
        <v>48.661000000000001</v>
      </c>
      <c r="DP31" s="144">
        <v>48.661000000000001</v>
      </c>
      <c r="DQ31" s="144">
        <v>48.661000000000001</v>
      </c>
      <c r="DR31" s="144">
        <v>48.661000000000001</v>
      </c>
      <c r="DS31" s="144">
        <v>48.661000000000001</v>
      </c>
      <c r="DT31" s="144">
        <v>48.661000000000001</v>
      </c>
      <c r="DU31" s="144">
        <v>48.661000000000001</v>
      </c>
      <c r="DV31" s="144">
        <v>48.661000000000001</v>
      </c>
      <c r="DW31" s="144">
        <v>48.661000000000001</v>
      </c>
      <c r="DX31" s="144">
        <v>48.661000000000001</v>
      </c>
      <c r="DY31" s="144">
        <v>48.661000000000001</v>
      </c>
      <c r="DZ31" s="144">
        <v>48.661000000000001</v>
      </c>
      <c r="EA31" s="144">
        <v>48.661000000000001</v>
      </c>
    </row>
    <row r="32" spans="1:131" ht="15" customHeight="1" x14ac:dyDescent="0.25">
      <c r="A32" s="43">
        <v>30</v>
      </c>
      <c r="B32" s="144"/>
      <c r="C32" s="144"/>
      <c r="D32" s="144"/>
      <c r="E32" s="144"/>
      <c r="F32" s="144"/>
      <c r="G32" s="144"/>
      <c r="H32" s="144"/>
      <c r="I32" s="144"/>
      <c r="J32" s="144"/>
      <c r="K32" s="144"/>
      <c r="L32" s="144"/>
      <c r="M32" s="144"/>
      <c r="N32" s="144"/>
      <c r="O32" s="144"/>
      <c r="P32" s="144"/>
      <c r="Q32" s="144"/>
      <c r="R32" s="144"/>
      <c r="S32" s="144"/>
      <c r="T32" s="144"/>
      <c r="U32" s="144"/>
      <c r="V32" s="144"/>
      <c r="W32" s="144"/>
      <c r="X32" s="144"/>
      <c r="Y32" s="144"/>
      <c r="Z32" s="144"/>
      <c r="AA32" s="144"/>
      <c r="AB32" s="144"/>
      <c r="AC32" s="144"/>
      <c r="AD32" s="144"/>
      <c r="AE32" s="144"/>
      <c r="AF32" s="144">
        <v>0.995</v>
      </c>
      <c r="AG32" s="144">
        <v>1.984</v>
      </c>
      <c r="AH32" s="144">
        <v>2.968</v>
      </c>
      <c r="AI32" s="144">
        <v>3.9470000000000001</v>
      </c>
      <c r="AJ32" s="144">
        <v>4.9210000000000003</v>
      </c>
      <c r="AK32" s="144">
        <v>5.8890000000000002</v>
      </c>
      <c r="AL32" s="144">
        <v>6.8520000000000003</v>
      </c>
      <c r="AM32" s="144">
        <v>7.81</v>
      </c>
      <c r="AN32" s="144">
        <v>8.7629999999999999</v>
      </c>
      <c r="AO32" s="144">
        <v>9.7100000000000009</v>
      </c>
      <c r="AP32" s="144">
        <v>10.651999999999999</v>
      </c>
      <c r="AQ32" s="144">
        <v>11.587999999999999</v>
      </c>
      <c r="AR32" s="144">
        <v>12.519</v>
      </c>
      <c r="AS32" s="144">
        <v>13.444000000000001</v>
      </c>
      <c r="AT32" s="144">
        <v>14.364000000000001</v>
      </c>
      <c r="AU32" s="144">
        <v>15.279</v>
      </c>
      <c r="AV32" s="144">
        <v>16.187000000000001</v>
      </c>
      <c r="AW32" s="144">
        <v>17.09</v>
      </c>
      <c r="AX32" s="144">
        <v>17.986999999999998</v>
      </c>
      <c r="AY32" s="144">
        <v>18.878</v>
      </c>
      <c r="AZ32" s="144">
        <v>19.763000000000002</v>
      </c>
      <c r="BA32" s="144">
        <v>20.641999999999999</v>
      </c>
      <c r="BB32" s="144">
        <v>21.513999999999999</v>
      </c>
      <c r="BC32" s="144">
        <v>22.38</v>
      </c>
      <c r="BD32" s="144">
        <v>23.239000000000001</v>
      </c>
      <c r="BE32" s="144">
        <v>24.091000000000001</v>
      </c>
      <c r="BF32" s="144">
        <v>24.936</v>
      </c>
      <c r="BG32" s="144">
        <v>25.774000000000001</v>
      </c>
      <c r="BH32" s="144">
        <v>26.605</v>
      </c>
      <c r="BI32" s="144">
        <v>27.428999999999998</v>
      </c>
      <c r="BJ32" s="144">
        <v>28.245000000000001</v>
      </c>
      <c r="BK32" s="144">
        <v>29.053000000000001</v>
      </c>
      <c r="BL32" s="144">
        <v>29.852</v>
      </c>
      <c r="BM32" s="144">
        <v>30.643999999999998</v>
      </c>
      <c r="BN32" s="144">
        <v>31.425999999999998</v>
      </c>
      <c r="BO32" s="144">
        <v>32.198999999999998</v>
      </c>
      <c r="BP32" s="144">
        <v>32.963999999999999</v>
      </c>
      <c r="BQ32" s="144">
        <v>33.718000000000004</v>
      </c>
      <c r="BR32" s="144">
        <v>34.463000000000001</v>
      </c>
      <c r="BS32" s="144">
        <v>35.198</v>
      </c>
      <c r="BT32" s="144">
        <v>35.921999999999997</v>
      </c>
      <c r="BU32" s="144">
        <v>36.634</v>
      </c>
      <c r="BV32" s="144">
        <v>37.335999999999999</v>
      </c>
      <c r="BW32" s="144">
        <v>38.024999999999999</v>
      </c>
      <c r="BX32" s="144">
        <v>38.701999999999998</v>
      </c>
      <c r="BY32" s="144">
        <v>39.365000000000002</v>
      </c>
      <c r="BZ32" s="144">
        <v>40.014000000000003</v>
      </c>
      <c r="CA32" s="144">
        <v>40.646999999999998</v>
      </c>
      <c r="CB32" s="144">
        <v>41.264000000000003</v>
      </c>
      <c r="CC32" s="144">
        <v>41.863999999999997</v>
      </c>
      <c r="CD32" s="144">
        <v>42.444000000000003</v>
      </c>
      <c r="CE32" s="144">
        <v>43.003</v>
      </c>
      <c r="CF32" s="144">
        <v>43.539000000000001</v>
      </c>
      <c r="CG32" s="144">
        <v>44.051000000000002</v>
      </c>
      <c r="CH32" s="144">
        <v>44.536999999999999</v>
      </c>
      <c r="CI32" s="144">
        <v>44.994</v>
      </c>
      <c r="CJ32" s="144">
        <v>45.42</v>
      </c>
      <c r="CK32" s="144">
        <v>45.813000000000002</v>
      </c>
      <c r="CL32" s="144">
        <v>46.170999999999999</v>
      </c>
      <c r="CM32" s="144">
        <v>46.493000000000002</v>
      </c>
      <c r="CN32" s="144">
        <v>46.777999999999999</v>
      </c>
      <c r="CO32" s="144">
        <v>47.024000000000001</v>
      </c>
      <c r="CP32" s="144">
        <v>47.231999999999999</v>
      </c>
      <c r="CQ32" s="144">
        <v>47.405000000000001</v>
      </c>
      <c r="CR32" s="144">
        <v>47.545000000000002</v>
      </c>
      <c r="CS32" s="144">
        <v>47.655000000000001</v>
      </c>
      <c r="CT32" s="144">
        <v>47.738</v>
      </c>
      <c r="CU32" s="144">
        <v>47.8</v>
      </c>
      <c r="CV32" s="144">
        <v>47.844000000000001</v>
      </c>
      <c r="CW32" s="144">
        <v>47.874000000000002</v>
      </c>
      <c r="CX32" s="144">
        <v>47.893999999999998</v>
      </c>
      <c r="CY32" s="144">
        <v>47.906999999999996</v>
      </c>
      <c r="CZ32" s="144">
        <v>47.914000000000001</v>
      </c>
      <c r="DA32" s="144">
        <v>47.918999999999997</v>
      </c>
      <c r="DB32" s="144">
        <v>47.918999999999997</v>
      </c>
      <c r="DC32" s="144">
        <v>47.918999999999997</v>
      </c>
      <c r="DD32" s="144">
        <v>47.918999999999997</v>
      </c>
      <c r="DE32" s="144">
        <v>47.918999999999997</v>
      </c>
      <c r="DF32" s="144">
        <v>47.918999999999997</v>
      </c>
      <c r="DG32" s="144">
        <v>47.918999999999997</v>
      </c>
      <c r="DH32" s="144">
        <v>47.918999999999997</v>
      </c>
      <c r="DI32" s="144">
        <v>47.918999999999997</v>
      </c>
      <c r="DJ32" s="144">
        <v>47.918999999999997</v>
      </c>
      <c r="DK32" s="144">
        <v>47.918999999999997</v>
      </c>
      <c r="DL32" s="144">
        <v>47.918999999999997</v>
      </c>
      <c r="DM32" s="144">
        <v>47.918999999999997</v>
      </c>
      <c r="DN32" s="144">
        <v>47.918999999999997</v>
      </c>
      <c r="DO32" s="144">
        <v>47.918999999999997</v>
      </c>
      <c r="DP32" s="144">
        <v>47.918999999999997</v>
      </c>
      <c r="DQ32" s="144">
        <v>47.918999999999997</v>
      </c>
      <c r="DR32" s="144">
        <v>47.918999999999997</v>
      </c>
      <c r="DS32" s="144">
        <v>47.918999999999997</v>
      </c>
      <c r="DT32" s="144">
        <v>47.918999999999997</v>
      </c>
      <c r="DU32" s="144">
        <v>47.918999999999997</v>
      </c>
      <c r="DV32" s="144">
        <v>47.918999999999997</v>
      </c>
      <c r="DW32" s="144">
        <v>47.918999999999997</v>
      </c>
      <c r="DX32" s="144">
        <v>47.918999999999997</v>
      </c>
      <c r="DY32" s="144">
        <v>47.918999999999997</v>
      </c>
      <c r="DZ32" s="144">
        <v>47.918999999999997</v>
      </c>
      <c r="EA32" s="144">
        <v>47.918999999999997</v>
      </c>
    </row>
    <row r="33" spans="1:131" ht="15" customHeight="1" x14ac:dyDescent="0.25">
      <c r="A33" s="43">
        <v>31</v>
      </c>
      <c r="B33" s="144"/>
      <c r="C33" s="144"/>
      <c r="D33" s="144"/>
      <c r="E33" s="144"/>
      <c r="F33" s="144"/>
      <c r="G33" s="144"/>
      <c r="H33" s="144"/>
      <c r="I33" s="144"/>
      <c r="J33" s="144"/>
      <c r="K33" s="144"/>
      <c r="L33" s="144"/>
      <c r="M33" s="144"/>
      <c r="N33" s="144"/>
      <c r="O33" s="144"/>
      <c r="P33" s="144"/>
      <c r="Q33" s="144"/>
      <c r="R33" s="144"/>
      <c r="S33" s="144"/>
      <c r="T33" s="144"/>
      <c r="U33" s="144"/>
      <c r="V33" s="144"/>
      <c r="W33" s="144"/>
      <c r="X33" s="144"/>
      <c r="Y33" s="144"/>
      <c r="Z33" s="144"/>
      <c r="AA33" s="144"/>
      <c r="AB33" s="144"/>
      <c r="AC33" s="144"/>
      <c r="AD33" s="144"/>
      <c r="AE33" s="144"/>
      <c r="AF33" s="144"/>
      <c r="AG33" s="144">
        <v>0.995</v>
      </c>
      <c r="AH33" s="144">
        <v>1.984</v>
      </c>
      <c r="AI33" s="144">
        <v>2.968</v>
      </c>
      <c r="AJ33" s="144">
        <v>3.9470000000000001</v>
      </c>
      <c r="AK33" s="144">
        <v>4.9210000000000003</v>
      </c>
      <c r="AL33" s="144">
        <v>5.8890000000000002</v>
      </c>
      <c r="AM33" s="144">
        <v>6.8520000000000003</v>
      </c>
      <c r="AN33" s="144">
        <v>7.8090000000000002</v>
      </c>
      <c r="AO33" s="144">
        <v>8.7609999999999992</v>
      </c>
      <c r="AP33" s="144">
        <v>9.7080000000000002</v>
      </c>
      <c r="AQ33" s="144">
        <v>10.65</v>
      </c>
      <c r="AR33" s="144">
        <v>11.585000000000001</v>
      </c>
      <c r="AS33" s="144">
        <v>12.516</v>
      </c>
      <c r="AT33" s="144">
        <v>13.441000000000001</v>
      </c>
      <c r="AU33" s="144">
        <v>14.36</v>
      </c>
      <c r="AV33" s="144">
        <v>15.273</v>
      </c>
      <c r="AW33" s="144">
        <v>16.181000000000001</v>
      </c>
      <c r="AX33" s="144">
        <v>17.082999999999998</v>
      </c>
      <c r="AY33" s="144">
        <v>17.978000000000002</v>
      </c>
      <c r="AZ33" s="144">
        <v>18.867999999999999</v>
      </c>
      <c r="BA33" s="144">
        <v>19.751000000000001</v>
      </c>
      <c r="BB33" s="144">
        <v>20.628</v>
      </c>
      <c r="BC33" s="144">
        <v>21.498000000000001</v>
      </c>
      <c r="BD33" s="144">
        <v>22.361999999999998</v>
      </c>
      <c r="BE33" s="144">
        <v>23.219000000000001</v>
      </c>
      <c r="BF33" s="144">
        <v>24.068000000000001</v>
      </c>
      <c r="BG33" s="144">
        <v>24.911000000000001</v>
      </c>
      <c r="BH33" s="144">
        <v>25.747</v>
      </c>
      <c r="BI33" s="144">
        <v>26.574000000000002</v>
      </c>
      <c r="BJ33" s="144">
        <v>27.395</v>
      </c>
      <c r="BK33" s="144">
        <v>28.207000000000001</v>
      </c>
      <c r="BL33" s="144">
        <v>29.010999999999999</v>
      </c>
      <c r="BM33" s="144">
        <v>29.806000000000001</v>
      </c>
      <c r="BN33" s="144">
        <v>30.593</v>
      </c>
      <c r="BO33" s="144">
        <v>31.37</v>
      </c>
      <c r="BP33" s="144">
        <v>32.137999999999998</v>
      </c>
      <c r="BQ33" s="144">
        <v>32.896999999999998</v>
      </c>
      <c r="BR33" s="144">
        <v>33.646000000000001</v>
      </c>
      <c r="BS33" s="144">
        <v>34.384</v>
      </c>
      <c r="BT33" s="144">
        <v>35.112000000000002</v>
      </c>
      <c r="BU33" s="144">
        <v>35.829000000000001</v>
      </c>
      <c r="BV33" s="144">
        <v>36.533999999999999</v>
      </c>
      <c r="BW33" s="144">
        <v>37.226999999999997</v>
      </c>
      <c r="BX33" s="144">
        <v>37.908000000000001</v>
      </c>
      <c r="BY33" s="144">
        <v>38.573999999999998</v>
      </c>
      <c r="BZ33" s="144">
        <v>39.225999999999999</v>
      </c>
      <c r="CA33" s="144">
        <v>39.863</v>
      </c>
      <c r="CB33" s="144">
        <v>40.482999999999997</v>
      </c>
      <c r="CC33" s="144">
        <v>41.085999999999999</v>
      </c>
      <c r="CD33" s="144">
        <v>41.668999999999997</v>
      </c>
      <c r="CE33" s="144">
        <v>42.231000000000002</v>
      </c>
      <c r="CF33" s="144">
        <v>42.77</v>
      </c>
      <c r="CG33" s="144">
        <v>43.284999999999997</v>
      </c>
      <c r="CH33" s="144">
        <v>43.773000000000003</v>
      </c>
      <c r="CI33" s="144">
        <v>44.231999999999999</v>
      </c>
      <c r="CJ33" s="144">
        <v>44.661000000000001</v>
      </c>
      <c r="CK33" s="144">
        <v>45.055999999999997</v>
      </c>
      <c r="CL33" s="144">
        <v>45.415999999999997</v>
      </c>
      <c r="CM33" s="144">
        <v>45.74</v>
      </c>
      <c r="CN33" s="144">
        <v>46.026000000000003</v>
      </c>
      <c r="CO33" s="144">
        <v>46.273000000000003</v>
      </c>
      <c r="CP33" s="144">
        <v>46.482999999999997</v>
      </c>
      <c r="CQ33" s="144">
        <v>46.656999999999996</v>
      </c>
      <c r="CR33" s="144">
        <v>46.796999999999997</v>
      </c>
      <c r="CS33" s="144">
        <v>46.906999999999996</v>
      </c>
      <c r="CT33" s="144">
        <v>46.991</v>
      </c>
      <c r="CU33" s="144">
        <v>47.052999999999997</v>
      </c>
      <c r="CV33" s="144">
        <v>47.097000000000001</v>
      </c>
      <c r="CW33" s="144">
        <v>47.128</v>
      </c>
      <c r="CX33" s="144">
        <v>47.148000000000003</v>
      </c>
      <c r="CY33" s="144">
        <v>47.161000000000001</v>
      </c>
      <c r="CZ33" s="144">
        <v>47.168999999999997</v>
      </c>
      <c r="DA33" s="144">
        <v>47.173000000000002</v>
      </c>
      <c r="DB33" s="144">
        <v>47.173000000000002</v>
      </c>
      <c r="DC33" s="144">
        <v>47.173000000000002</v>
      </c>
      <c r="DD33" s="144">
        <v>47.173000000000002</v>
      </c>
      <c r="DE33" s="144">
        <v>47.173000000000002</v>
      </c>
      <c r="DF33" s="144">
        <v>47.173000000000002</v>
      </c>
      <c r="DG33" s="144">
        <v>47.173000000000002</v>
      </c>
      <c r="DH33" s="144">
        <v>47.173000000000002</v>
      </c>
      <c r="DI33" s="144">
        <v>47.173000000000002</v>
      </c>
      <c r="DJ33" s="144">
        <v>47.173000000000002</v>
      </c>
      <c r="DK33" s="144">
        <v>47.173000000000002</v>
      </c>
      <c r="DL33" s="144">
        <v>47.173000000000002</v>
      </c>
      <c r="DM33" s="144">
        <v>47.173000000000002</v>
      </c>
      <c r="DN33" s="144">
        <v>47.173000000000002</v>
      </c>
      <c r="DO33" s="144">
        <v>47.173000000000002</v>
      </c>
      <c r="DP33" s="144">
        <v>47.173000000000002</v>
      </c>
      <c r="DQ33" s="144">
        <v>47.173000000000002</v>
      </c>
      <c r="DR33" s="144">
        <v>47.173000000000002</v>
      </c>
      <c r="DS33" s="144">
        <v>47.173000000000002</v>
      </c>
      <c r="DT33" s="144">
        <v>47.173000000000002</v>
      </c>
      <c r="DU33" s="144">
        <v>47.173000000000002</v>
      </c>
      <c r="DV33" s="144">
        <v>47.173000000000002</v>
      </c>
      <c r="DW33" s="144">
        <v>47.173000000000002</v>
      </c>
      <c r="DX33" s="144">
        <v>47.173000000000002</v>
      </c>
      <c r="DY33" s="144">
        <v>47.173000000000002</v>
      </c>
      <c r="DZ33" s="144">
        <v>47.173000000000002</v>
      </c>
      <c r="EA33" s="144">
        <v>47.173000000000002</v>
      </c>
    </row>
    <row r="34" spans="1:131" ht="15" customHeight="1" x14ac:dyDescent="0.25">
      <c r="A34" s="43">
        <v>32</v>
      </c>
      <c r="B34" s="144"/>
      <c r="C34" s="144"/>
      <c r="D34" s="144"/>
      <c r="E34" s="144"/>
      <c r="F34" s="144"/>
      <c r="G34" s="144"/>
      <c r="H34" s="144"/>
      <c r="I34" s="144"/>
      <c r="J34" s="144"/>
      <c r="K34" s="144"/>
      <c r="L34" s="144"/>
      <c r="M34" s="144"/>
      <c r="N34" s="144"/>
      <c r="O34" s="144"/>
      <c r="P34" s="144"/>
      <c r="Q34" s="144"/>
      <c r="R34" s="144"/>
      <c r="S34" s="144"/>
      <c r="T34" s="144"/>
      <c r="U34" s="144"/>
      <c r="V34" s="144"/>
      <c r="W34" s="144"/>
      <c r="X34" s="144"/>
      <c r="Y34" s="144"/>
      <c r="Z34" s="144"/>
      <c r="AA34" s="144"/>
      <c r="AB34" s="144"/>
      <c r="AC34" s="144"/>
      <c r="AD34" s="144"/>
      <c r="AE34" s="144"/>
      <c r="AF34" s="144"/>
      <c r="AG34" s="144"/>
      <c r="AH34" s="144">
        <v>0.995</v>
      </c>
      <c r="AI34" s="144">
        <v>1.984</v>
      </c>
      <c r="AJ34" s="144">
        <v>2.968</v>
      </c>
      <c r="AK34" s="144">
        <v>3.9470000000000001</v>
      </c>
      <c r="AL34" s="144">
        <v>4.92</v>
      </c>
      <c r="AM34" s="144">
        <v>5.8879999999999999</v>
      </c>
      <c r="AN34" s="144">
        <v>6.851</v>
      </c>
      <c r="AO34" s="144">
        <v>7.8079999999999998</v>
      </c>
      <c r="AP34" s="144">
        <v>8.76</v>
      </c>
      <c r="AQ34" s="144">
        <v>9.7059999999999995</v>
      </c>
      <c r="AR34" s="144">
        <v>10.647</v>
      </c>
      <c r="AS34" s="144">
        <v>11.582000000000001</v>
      </c>
      <c r="AT34" s="144">
        <v>12.512</v>
      </c>
      <c r="AU34" s="144">
        <v>13.436</v>
      </c>
      <c r="AV34" s="144">
        <v>14.353999999999999</v>
      </c>
      <c r="AW34" s="144">
        <v>15.266999999999999</v>
      </c>
      <c r="AX34" s="144">
        <v>16.172999999999998</v>
      </c>
      <c r="AY34" s="144">
        <v>17.074000000000002</v>
      </c>
      <c r="AZ34" s="144">
        <v>17.968</v>
      </c>
      <c r="BA34" s="144">
        <v>18.856000000000002</v>
      </c>
      <c r="BB34" s="144">
        <v>19.738</v>
      </c>
      <c r="BC34" s="144">
        <v>20.613</v>
      </c>
      <c r="BD34" s="144">
        <v>21.481000000000002</v>
      </c>
      <c r="BE34" s="144">
        <v>22.341999999999999</v>
      </c>
      <c r="BF34" s="144">
        <v>23.196999999999999</v>
      </c>
      <c r="BG34" s="144">
        <v>24.044</v>
      </c>
      <c r="BH34" s="144">
        <v>24.884</v>
      </c>
      <c r="BI34" s="144">
        <v>25.716000000000001</v>
      </c>
      <c r="BJ34" s="144">
        <v>26.54</v>
      </c>
      <c r="BK34" s="144">
        <v>27.356999999999999</v>
      </c>
      <c r="BL34" s="144">
        <v>28.164999999999999</v>
      </c>
      <c r="BM34" s="144">
        <v>28.965</v>
      </c>
      <c r="BN34" s="144">
        <v>29.756</v>
      </c>
      <c r="BO34" s="144">
        <v>30.536999999999999</v>
      </c>
      <c r="BP34" s="144">
        <v>31.309000000000001</v>
      </c>
      <c r="BQ34" s="144">
        <v>32.072000000000003</v>
      </c>
      <c r="BR34" s="144">
        <v>32.825000000000003</v>
      </c>
      <c r="BS34" s="144">
        <v>33.567</v>
      </c>
      <c r="BT34" s="144">
        <v>34.298999999999999</v>
      </c>
      <c r="BU34" s="144">
        <v>35.018999999999998</v>
      </c>
      <c r="BV34" s="144">
        <v>35.728000000000002</v>
      </c>
      <c r="BW34" s="144">
        <v>36.424999999999997</v>
      </c>
      <c r="BX34" s="144">
        <v>37.109000000000002</v>
      </c>
      <c r="BY34" s="144">
        <v>37.78</v>
      </c>
      <c r="BZ34" s="144">
        <v>38.435000000000002</v>
      </c>
      <c r="CA34" s="144">
        <v>39.075000000000003</v>
      </c>
      <c r="CB34" s="144">
        <v>39.698999999999998</v>
      </c>
      <c r="CC34" s="144">
        <v>40.304000000000002</v>
      </c>
      <c r="CD34" s="144">
        <v>40.890999999999998</v>
      </c>
      <c r="CE34" s="144">
        <v>41.456000000000003</v>
      </c>
      <c r="CF34" s="144">
        <v>41.997999999999998</v>
      </c>
      <c r="CG34" s="144">
        <v>42.515999999999998</v>
      </c>
      <c r="CH34" s="144">
        <v>43.006</v>
      </c>
      <c r="CI34" s="144">
        <v>43.468000000000004</v>
      </c>
      <c r="CJ34" s="144">
        <v>43.899000000000001</v>
      </c>
      <c r="CK34" s="144">
        <v>44.295999999999999</v>
      </c>
      <c r="CL34" s="144">
        <v>44.658000000000001</v>
      </c>
      <c r="CM34" s="144">
        <v>44.982999999999997</v>
      </c>
      <c r="CN34" s="144">
        <v>45.271000000000001</v>
      </c>
      <c r="CO34" s="144">
        <v>45.518999999999998</v>
      </c>
      <c r="CP34" s="144">
        <v>45.73</v>
      </c>
      <c r="CQ34" s="144">
        <v>45.905000000000001</v>
      </c>
      <c r="CR34" s="144">
        <v>46.045999999999999</v>
      </c>
      <c r="CS34" s="144">
        <v>46.156999999999996</v>
      </c>
      <c r="CT34" s="144">
        <v>46.241</v>
      </c>
      <c r="CU34" s="144">
        <v>46.304000000000002</v>
      </c>
      <c r="CV34" s="144">
        <v>46.347999999999999</v>
      </c>
      <c r="CW34" s="144">
        <v>46.378999999999998</v>
      </c>
      <c r="CX34" s="144">
        <v>46.399000000000001</v>
      </c>
      <c r="CY34" s="144">
        <v>46.411999999999999</v>
      </c>
      <c r="CZ34" s="144">
        <v>46.42</v>
      </c>
      <c r="DA34" s="144">
        <v>46.423999999999999</v>
      </c>
      <c r="DB34" s="144">
        <v>46.423999999999999</v>
      </c>
      <c r="DC34" s="144">
        <v>46.423999999999999</v>
      </c>
      <c r="DD34" s="144">
        <v>46.423999999999999</v>
      </c>
      <c r="DE34" s="144">
        <v>46.423999999999999</v>
      </c>
      <c r="DF34" s="144">
        <v>46.423999999999999</v>
      </c>
      <c r="DG34" s="144">
        <v>46.423999999999999</v>
      </c>
      <c r="DH34" s="144">
        <v>46.423999999999999</v>
      </c>
      <c r="DI34" s="144">
        <v>46.423999999999999</v>
      </c>
      <c r="DJ34" s="144">
        <v>46.423999999999999</v>
      </c>
      <c r="DK34" s="144">
        <v>46.423999999999999</v>
      </c>
      <c r="DL34" s="144">
        <v>46.423999999999999</v>
      </c>
      <c r="DM34" s="144">
        <v>46.423999999999999</v>
      </c>
      <c r="DN34" s="144">
        <v>46.423999999999999</v>
      </c>
      <c r="DO34" s="144">
        <v>46.423999999999999</v>
      </c>
      <c r="DP34" s="144">
        <v>46.423999999999999</v>
      </c>
      <c r="DQ34" s="144">
        <v>46.423999999999999</v>
      </c>
      <c r="DR34" s="144">
        <v>46.423999999999999</v>
      </c>
      <c r="DS34" s="144">
        <v>46.423999999999999</v>
      </c>
      <c r="DT34" s="144">
        <v>46.423999999999999</v>
      </c>
      <c r="DU34" s="144">
        <v>46.423999999999999</v>
      </c>
      <c r="DV34" s="144">
        <v>46.423999999999999</v>
      </c>
      <c r="DW34" s="144">
        <v>46.423999999999999</v>
      </c>
      <c r="DX34" s="144">
        <v>46.423999999999999</v>
      </c>
      <c r="DY34" s="144">
        <v>46.423999999999999</v>
      </c>
      <c r="DZ34" s="144">
        <v>46.423999999999999</v>
      </c>
      <c r="EA34" s="144">
        <v>46.423999999999999</v>
      </c>
    </row>
    <row r="35" spans="1:131" ht="15" customHeight="1" x14ac:dyDescent="0.25">
      <c r="A35" s="43">
        <v>33</v>
      </c>
      <c r="B35" s="144"/>
      <c r="C35" s="144"/>
      <c r="D35" s="144"/>
      <c r="E35" s="144"/>
      <c r="F35" s="144"/>
      <c r="G35" s="144"/>
      <c r="H35" s="144"/>
      <c r="I35" s="144"/>
      <c r="J35" s="144"/>
      <c r="K35" s="144"/>
      <c r="L35" s="144"/>
      <c r="M35" s="144"/>
      <c r="N35" s="144"/>
      <c r="O35" s="144"/>
      <c r="P35" s="144"/>
      <c r="Q35" s="144"/>
      <c r="R35" s="144"/>
      <c r="S35" s="144"/>
      <c r="T35" s="144"/>
      <c r="U35" s="144"/>
      <c r="V35" s="144"/>
      <c r="W35" s="144"/>
      <c r="X35" s="144"/>
      <c r="Y35" s="144"/>
      <c r="Z35" s="144"/>
      <c r="AA35" s="144"/>
      <c r="AB35" s="144"/>
      <c r="AC35" s="144"/>
      <c r="AD35" s="144"/>
      <c r="AE35" s="144"/>
      <c r="AF35" s="144"/>
      <c r="AG35" s="144"/>
      <c r="AH35" s="144"/>
      <c r="AI35" s="144">
        <v>0.995</v>
      </c>
      <c r="AJ35" s="144">
        <v>1.984</v>
      </c>
      <c r="AK35" s="144">
        <v>2.968</v>
      </c>
      <c r="AL35" s="144">
        <v>3.9460000000000002</v>
      </c>
      <c r="AM35" s="144">
        <v>4.92</v>
      </c>
      <c r="AN35" s="144">
        <v>5.8869999999999996</v>
      </c>
      <c r="AO35" s="144">
        <v>6.85</v>
      </c>
      <c r="AP35" s="144">
        <v>7.8070000000000004</v>
      </c>
      <c r="AQ35" s="144">
        <v>8.7579999999999991</v>
      </c>
      <c r="AR35" s="144">
        <v>9.7040000000000006</v>
      </c>
      <c r="AS35" s="144">
        <v>10.644</v>
      </c>
      <c r="AT35" s="144">
        <v>11.579000000000001</v>
      </c>
      <c r="AU35" s="144">
        <v>12.507999999999999</v>
      </c>
      <c r="AV35" s="144">
        <v>13.430999999999999</v>
      </c>
      <c r="AW35" s="144">
        <v>14.349</v>
      </c>
      <c r="AX35" s="144">
        <v>15.26</v>
      </c>
      <c r="AY35" s="144">
        <v>16.164999999999999</v>
      </c>
      <c r="AZ35" s="144">
        <v>17.064</v>
      </c>
      <c r="BA35" s="144">
        <v>17.957000000000001</v>
      </c>
      <c r="BB35" s="144">
        <v>18.843</v>
      </c>
      <c r="BC35" s="144">
        <v>19.722999999999999</v>
      </c>
      <c r="BD35" s="144">
        <v>20.596</v>
      </c>
      <c r="BE35" s="144">
        <v>21.462</v>
      </c>
      <c r="BF35" s="144">
        <v>22.321000000000002</v>
      </c>
      <c r="BG35" s="144">
        <v>23.172000000000001</v>
      </c>
      <c r="BH35" s="144">
        <v>24.016999999999999</v>
      </c>
      <c r="BI35" s="144">
        <v>24.853000000000002</v>
      </c>
      <c r="BJ35" s="144">
        <v>25.681999999999999</v>
      </c>
      <c r="BK35" s="144">
        <v>26.503</v>
      </c>
      <c r="BL35" s="144">
        <v>27.315999999999999</v>
      </c>
      <c r="BM35" s="144">
        <v>28.12</v>
      </c>
      <c r="BN35" s="144">
        <v>28.914999999999999</v>
      </c>
      <c r="BO35" s="144">
        <v>29.7</v>
      </c>
      <c r="BP35" s="144">
        <v>30.477</v>
      </c>
      <c r="BQ35" s="144">
        <v>31.244</v>
      </c>
      <c r="BR35" s="144">
        <v>32</v>
      </c>
      <c r="BS35" s="144">
        <v>32.747</v>
      </c>
      <c r="BT35" s="144">
        <v>33.481999999999999</v>
      </c>
      <c r="BU35" s="144">
        <v>34.207000000000001</v>
      </c>
      <c r="BV35" s="144">
        <v>34.918999999999997</v>
      </c>
      <c r="BW35" s="144">
        <v>35.619999999999997</v>
      </c>
      <c r="BX35" s="144">
        <v>36.308</v>
      </c>
      <c r="BY35" s="144">
        <v>36.981999999999999</v>
      </c>
      <c r="BZ35" s="144">
        <v>37.640999999999998</v>
      </c>
      <c r="CA35" s="144">
        <v>38.283999999999999</v>
      </c>
      <c r="CB35" s="144">
        <v>38.911000000000001</v>
      </c>
      <c r="CC35" s="144">
        <v>39.520000000000003</v>
      </c>
      <c r="CD35" s="144">
        <v>40.109000000000002</v>
      </c>
      <c r="CE35" s="144">
        <v>40.677</v>
      </c>
      <c r="CF35" s="144">
        <v>41.222999999999999</v>
      </c>
      <c r="CG35" s="144">
        <v>41.743000000000002</v>
      </c>
      <c r="CH35" s="144">
        <v>42.235999999999997</v>
      </c>
      <c r="CI35" s="144">
        <v>42.7</v>
      </c>
      <c r="CJ35" s="144">
        <v>43.133000000000003</v>
      </c>
      <c r="CK35" s="144">
        <v>43.533000000000001</v>
      </c>
      <c r="CL35" s="144">
        <v>43.896999999999998</v>
      </c>
      <c r="CM35" s="144">
        <v>44.223999999999997</v>
      </c>
      <c r="CN35" s="144">
        <v>44.512999999999998</v>
      </c>
      <c r="CO35" s="144">
        <v>44.762999999999998</v>
      </c>
      <c r="CP35" s="144">
        <v>44.975000000000001</v>
      </c>
      <c r="CQ35" s="144">
        <v>45.15</v>
      </c>
      <c r="CR35" s="144">
        <v>45.292000000000002</v>
      </c>
      <c r="CS35" s="144">
        <v>45.404000000000003</v>
      </c>
      <c r="CT35" s="144">
        <v>45.488999999999997</v>
      </c>
      <c r="CU35" s="144">
        <v>45.551000000000002</v>
      </c>
      <c r="CV35" s="144">
        <v>45.595999999999997</v>
      </c>
      <c r="CW35" s="144">
        <v>45.627000000000002</v>
      </c>
      <c r="CX35" s="144">
        <v>45.646999999999998</v>
      </c>
      <c r="CY35" s="144">
        <v>45.66</v>
      </c>
      <c r="CZ35" s="144">
        <v>45.667999999999999</v>
      </c>
      <c r="DA35" s="144">
        <v>45.671999999999997</v>
      </c>
      <c r="DB35" s="144">
        <v>45.671999999999997</v>
      </c>
      <c r="DC35" s="144">
        <v>45.671999999999997</v>
      </c>
      <c r="DD35" s="144">
        <v>45.671999999999997</v>
      </c>
      <c r="DE35" s="144">
        <v>45.671999999999997</v>
      </c>
      <c r="DF35" s="144">
        <v>45.671999999999997</v>
      </c>
      <c r="DG35" s="144">
        <v>45.671999999999997</v>
      </c>
      <c r="DH35" s="144">
        <v>45.671999999999997</v>
      </c>
      <c r="DI35" s="144">
        <v>45.671999999999997</v>
      </c>
      <c r="DJ35" s="144">
        <v>45.671999999999997</v>
      </c>
      <c r="DK35" s="144">
        <v>45.671999999999997</v>
      </c>
      <c r="DL35" s="144">
        <v>45.671999999999997</v>
      </c>
      <c r="DM35" s="144">
        <v>45.671999999999997</v>
      </c>
      <c r="DN35" s="144">
        <v>45.671999999999997</v>
      </c>
      <c r="DO35" s="144">
        <v>45.671999999999997</v>
      </c>
      <c r="DP35" s="144">
        <v>45.671999999999997</v>
      </c>
      <c r="DQ35" s="144">
        <v>45.671999999999997</v>
      </c>
      <c r="DR35" s="144">
        <v>45.671999999999997</v>
      </c>
      <c r="DS35" s="144">
        <v>45.671999999999997</v>
      </c>
      <c r="DT35" s="144">
        <v>45.671999999999997</v>
      </c>
      <c r="DU35" s="144">
        <v>45.671999999999997</v>
      </c>
      <c r="DV35" s="144">
        <v>45.671999999999997</v>
      </c>
      <c r="DW35" s="144">
        <v>45.671999999999997</v>
      </c>
      <c r="DX35" s="144">
        <v>45.671999999999997</v>
      </c>
      <c r="DY35" s="144">
        <v>45.671999999999997</v>
      </c>
      <c r="DZ35" s="144">
        <v>45.671999999999997</v>
      </c>
      <c r="EA35" s="144">
        <v>45.671999999999997</v>
      </c>
    </row>
    <row r="36" spans="1:131" ht="15" customHeight="1" x14ac:dyDescent="0.25">
      <c r="A36" s="43">
        <v>34</v>
      </c>
      <c r="B36" s="144"/>
      <c r="C36" s="144"/>
      <c r="D36" s="144"/>
      <c r="E36" s="144"/>
      <c r="F36" s="144"/>
      <c r="G36" s="144"/>
      <c r="H36" s="144"/>
      <c r="I36" s="144"/>
      <c r="J36" s="144"/>
      <c r="K36" s="144"/>
      <c r="L36" s="144"/>
      <c r="M36" s="144"/>
      <c r="N36" s="144"/>
      <c r="O36" s="144"/>
      <c r="P36" s="144"/>
      <c r="Q36" s="144"/>
      <c r="R36" s="144"/>
      <c r="S36" s="144"/>
      <c r="T36" s="144"/>
      <c r="U36" s="144"/>
      <c r="V36" s="144"/>
      <c r="W36" s="144"/>
      <c r="X36" s="144"/>
      <c r="Y36" s="144"/>
      <c r="Z36" s="144"/>
      <c r="AA36" s="144"/>
      <c r="AB36" s="144"/>
      <c r="AC36" s="144"/>
      <c r="AD36" s="144"/>
      <c r="AE36" s="144"/>
      <c r="AF36" s="144"/>
      <c r="AG36" s="144"/>
      <c r="AH36" s="144"/>
      <c r="AI36" s="144"/>
      <c r="AJ36" s="144">
        <v>0.995</v>
      </c>
      <c r="AK36" s="144">
        <v>1.984</v>
      </c>
      <c r="AL36" s="144">
        <v>2.968</v>
      </c>
      <c r="AM36" s="144">
        <v>3.9460000000000002</v>
      </c>
      <c r="AN36" s="144">
        <v>4.9189999999999996</v>
      </c>
      <c r="AO36" s="144">
        <v>5.8869999999999996</v>
      </c>
      <c r="AP36" s="144">
        <v>6.8490000000000002</v>
      </c>
      <c r="AQ36" s="144">
        <v>7.8049999999999997</v>
      </c>
      <c r="AR36" s="144">
        <v>8.7560000000000002</v>
      </c>
      <c r="AS36" s="144">
        <v>9.702</v>
      </c>
      <c r="AT36" s="144">
        <v>10.641</v>
      </c>
      <c r="AU36" s="144">
        <v>11.574999999999999</v>
      </c>
      <c r="AV36" s="144">
        <v>12.503</v>
      </c>
      <c r="AW36" s="144">
        <v>13.426</v>
      </c>
      <c r="AX36" s="144">
        <v>14.342000000000001</v>
      </c>
      <c r="AY36" s="144">
        <v>15.252000000000001</v>
      </c>
      <c r="AZ36" s="144">
        <v>16.155999999999999</v>
      </c>
      <c r="BA36" s="144">
        <v>17.053999999999998</v>
      </c>
      <c r="BB36" s="144">
        <v>17.945</v>
      </c>
      <c r="BC36" s="144">
        <v>18.829000000000001</v>
      </c>
      <c r="BD36" s="144">
        <v>19.707000000000001</v>
      </c>
      <c r="BE36" s="144">
        <v>20.577000000000002</v>
      </c>
      <c r="BF36" s="144">
        <v>21.440999999999999</v>
      </c>
      <c r="BG36" s="144">
        <v>22.297000000000001</v>
      </c>
      <c r="BH36" s="144">
        <v>23.146000000000001</v>
      </c>
      <c r="BI36" s="144">
        <v>23.986999999999998</v>
      </c>
      <c r="BJ36" s="144">
        <v>24.821000000000002</v>
      </c>
      <c r="BK36" s="144">
        <v>25.646000000000001</v>
      </c>
      <c r="BL36" s="144">
        <v>26.463000000000001</v>
      </c>
      <c r="BM36" s="144">
        <v>27.271000000000001</v>
      </c>
      <c r="BN36" s="144">
        <v>28.07</v>
      </c>
      <c r="BO36" s="144">
        <v>28.86</v>
      </c>
      <c r="BP36" s="144">
        <v>29.640999999999998</v>
      </c>
      <c r="BQ36" s="144">
        <v>30.411999999999999</v>
      </c>
      <c r="BR36" s="144">
        <v>31.172999999999998</v>
      </c>
      <c r="BS36" s="144">
        <v>31.922999999999998</v>
      </c>
      <c r="BT36" s="144">
        <v>32.662999999999997</v>
      </c>
      <c r="BU36" s="144">
        <v>33.390999999999998</v>
      </c>
      <c r="BV36" s="144">
        <v>34.106999999999999</v>
      </c>
      <c r="BW36" s="144">
        <v>34.811999999999998</v>
      </c>
      <c r="BX36" s="144">
        <v>35.503</v>
      </c>
      <c r="BY36" s="144">
        <v>36.180999999999997</v>
      </c>
      <c r="BZ36" s="144">
        <v>36.843000000000004</v>
      </c>
      <c r="CA36" s="144">
        <v>37.49</v>
      </c>
      <c r="CB36" s="144">
        <v>38.121000000000002</v>
      </c>
      <c r="CC36" s="144">
        <v>38.732999999999997</v>
      </c>
      <c r="CD36" s="144">
        <v>39.325000000000003</v>
      </c>
      <c r="CE36" s="144">
        <v>39.896000000000001</v>
      </c>
      <c r="CF36" s="144">
        <v>40.445</v>
      </c>
      <c r="CG36" s="144">
        <v>40.968000000000004</v>
      </c>
      <c r="CH36" s="144">
        <v>41.463000000000001</v>
      </c>
      <c r="CI36" s="144">
        <v>41.93</v>
      </c>
      <c r="CJ36" s="144">
        <v>42.365000000000002</v>
      </c>
      <c r="CK36" s="144">
        <v>42.767000000000003</v>
      </c>
      <c r="CL36" s="144">
        <v>43.133000000000003</v>
      </c>
      <c r="CM36" s="144">
        <v>43.462000000000003</v>
      </c>
      <c r="CN36" s="144">
        <v>43.753</v>
      </c>
      <c r="CO36" s="144">
        <v>44.003999999999998</v>
      </c>
      <c r="CP36" s="144">
        <v>44.216999999999999</v>
      </c>
      <c r="CQ36" s="144">
        <v>44.393000000000001</v>
      </c>
      <c r="CR36" s="144">
        <v>44.536000000000001</v>
      </c>
      <c r="CS36" s="144">
        <v>44.648000000000003</v>
      </c>
      <c r="CT36" s="144">
        <v>44.734000000000002</v>
      </c>
      <c r="CU36" s="144">
        <v>44.796999999999997</v>
      </c>
      <c r="CV36" s="144">
        <v>44.841000000000001</v>
      </c>
      <c r="CW36" s="144">
        <v>44.872</v>
      </c>
      <c r="CX36" s="144">
        <v>44.893000000000001</v>
      </c>
      <c r="CY36" s="144">
        <v>44.905999999999999</v>
      </c>
      <c r="CZ36" s="144">
        <v>44.914000000000001</v>
      </c>
      <c r="DA36" s="144">
        <v>44.917999999999999</v>
      </c>
      <c r="DB36" s="144">
        <v>44.917999999999999</v>
      </c>
      <c r="DC36" s="144">
        <v>44.917999999999999</v>
      </c>
      <c r="DD36" s="144">
        <v>44.917999999999999</v>
      </c>
      <c r="DE36" s="144">
        <v>44.917999999999999</v>
      </c>
      <c r="DF36" s="144">
        <v>44.917999999999999</v>
      </c>
      <c r="DG36" s="144">
        <v>44.917999999999999</v>
      </c>
      <c r="DH36" s="144">
        <v>44.917999999999999</v>
      </c>
      <c r="DI36" s="144">
        <v>44.917999999999999</v>
      </c>
      <c r="DJ36" s="144">
        <v>44.917999999999999</v>
      </c>
      <c r="DK36" s="144">
        <v>44.917999999999999</v>
      </c>
      <c r="DL36" s="144">
        <v>44.917999999999999</v>
      </c>
      <c r="DM36" s="144">
        <v>44.917999999999999</v>
      </c>
      <c r="DN36" s="144">
        <v>44.917999999999999</v>
      </c>
      <c r="DO36" s="144">
        <v>44.917999999999999</v>
      </c>
      <c r="DP36" s="144">
        <v>44.917999999999999</v>
      </c>
      <c r="DQ36" s="144">
        <v>44.917999999999999</v>
      </c>
      <c r="DR36" s="144">
        <v>44.917999999999999</v>
      </c>
      <c r="DS36" s="144">
        <v>44.917999999999999</v>
      </c>
      <c r="DT36" s="144">
        <v>44.917999999999999</v>
      </c>
      <c r="DU36" s="144">
        <v>44.917999999999999</v>
      </c>
      <c r="DV36" s="144">
        <v>44.917999999999999</v>
      </c>
      <c r="DW36" s="144">
        <v>44.917999999999999</v>
      </c>
      <c r="DX36" s="144">
        <v>44.917999999999999</v>
      </c>
      <c r="DY36" s="144">
        <v>44.917999999999999</v>
      </c>
      <c r="DZ36" s="144">
        <v>44.917999999999999</v>
      </c>
      <c r="EA36" s="144">
        <v>44.917999999999999</v>
      </c>
    </row>
    <row r="37" spans="1:131" ht="15" customHeight="1" x14ac:dyDescent="0.25">
      <c r="A37" s="43">
        <v>35</v>
      </c>
      <c r="B37" s="144"/>
      <c r="C37" s="144"/>
      <c r="D37" s="144"/>
      <c r="E37" s="144"/>
      <c r="F37" s="144"/>
      <c r="G37" s="144"/>
      <c r="H37" s="144"/>
      <c r="I37" s="144"/>
      <c r="J37" s="144"/>
      <c r="K37" s="144"/>
      <c r="L37" s="144"/>
      <c r="M37" s="144"/>
      <c r="N37" s="144"/>
      <c r="O37" s="144"/>
      <c r="P37" s="144"/>
      <c r="Q37" s="144"/>
      <c r="R37" s="144"/>
      <c r="S37" s="144"/>
      <c r="T37" s="144"/>
      <c r="U37" s="144"/>
      <c r="V37" s="144"/>
      <c r="W37" s="144"/>
      <c r="X37" s="144"/>
      <c r="Y37" s="144"/>
      <c r="Z37" s="144"/>
      <c r="AA37" s="144"/>
      <c r="AB37" s="144"/>
      <c r="AC37" s="144"/>
      <c r="AD37" s="144"/>
      <c r="AE37" s="144"/>
      <c r="AF37" s="144"/>
      <c r="AG37" s="144"/>
      <c r="AH37" s="144"/>
      <c r="AI37" s="144"/>
      <c r="AJ37" s="144"/>
      <c r="AK37" s="144">
        <v>0.995</v>
      </c>
      <c r="AL37" s="144">
        <v>1.984</v>
      </c>
      <c r="AM37" s="144">
        <v>2.9670000000000001</v>
      </c>
      <c r="AN37" s="144">
        <v>3.9460000000000002</v>
      </c>
      <c r="AO37" s="144">
        <v>4.9189999999999996</v>
      </c>
      <c r="AP37" s="144">
        <v>5.8860000000000001</v>
      </c>
      <c r="AQ37" s="144">
        <v>6.8479999999999999</v>
      </c>
      <c r="AR37" s="144">
        <v>7.8040000000000003</v>
      </c>
      <c r="AS37" s="144">
        <v>8.7539999999999996</v>
      </c>
      <c r="AT37" s="144">
        <v>9.6989999999999998</v>
      </c>
      <c r="AU37" s="144">
        <v>10.638</v>
      </c>
      <c r="AV37" s="144">
        <v>11.571</v>
      </c>
      <c r="AW37" s="144">
        <v>12.497999999999999</v>
      </c>
      <c r="AX37" s="144">
        <v>13.42</v>
      </c>
      <c r="AY37" s="144">
        <v>14.335000000000001</v>
      </c>
      <c r="AZ37" s="144">
        <v>15.244</v>
      </c>
      <c r="BA37" s="144">
        <v>16.146000000000001</v>
      </c>
      <c r="BB37" s="144">
        <v>17.042000000000002</v>
      </c>
      <c r="BC37" s="144">
        <v>17.931000000000001</v>
      </c>
      <c r="BD37" s="144">
        <v>18.812999999999999</v>
      </c>
      <c r="BE37" s="144">
        <v>19.689</v>
      </c>
      <c r="BF37" s="144">
        <v>20.556999999999999</v>
      </c>
      <c r="BG37" s="144">
        <v>21.417999999999999</v>
      </c>
      <c r="BH37" s="144">
        <v>22.271000000000001</v>
      </c>
      <c r="BI37" s="144">
        <v>23.117000000000001</v>
      </c>
      <c r="BJ37" s="144">
        <v>23.954999999999998</v>
      </c>
      <c r="BK37" s="144">
        <v>24.785</v>
      </c>
      <c r="BL37" s="144">
        <v>25.606000000000002</v>
      </c>
      <c r="BM37" s="144">
        <v>26.419</v>
      </c>
      <c r="BN37" s="144">
        <v>27.222000000000001</v>
      </c>
      <c r="BO37" s="144">
        <v>28.016999999999999</v>
      </c>
      <c r="BP37" s="144">
        <v>28.800999999999998</v>
      </c>
      <c r="BQ37" s="144">
        <v>29.577000000000002</v>
      </c>
      <c r="BR37" s="144">
        <v>30.341000000000001</v>
      </c>
      <c r="BS37" s="144">
        <v>31.096</v>
      </c>
      <c r="BT37" s="144">
        <v>31.84</v>
      </c>
      <c r="BU37" s="144">
        <v>32.572000000000003</v>
      </c>
      <c r="BV37" s="144">
        <v>33.292000000000002</v>
      </c>
      <c r="BW37" s="144">
        <v>34</v>
      </c>
      <c r="BX37" s="144">
        <v>34.695</v>
      </c>
      <c r="BY37" s="144">
        <v>35.377000000000002</v>
      </c>
      <c r="BZ37" s="144">
        <v>36.042999999999999</v>
      </c>
      <c r="CA37" s="144">
        <v>36.692999999999998</v>
      </c>
      <c r="CB37" s="144">
        <v>37.326999999999998</v>
      </c>
      <c r="CC37" s="144">
        <v>37.942999999999998</v>
      </c>
      <c r="CD37" s="144">
        <v>38.537999999999997</v>
      </c>
      <c r="CE37" s="144">
        <v>39.113</v>
      </c>
      <c r="CF37" s="144">
        <v>39.664000000000001</v>
      </c>
      <c r="CG37" s="144">
        <v>40.189</v>
      </c>
      <c r="CH37" s="144">
        <v>40.688000000000002</v>
      </c>
      <c r="CI37" s="144">
        <v>41.156999999999996</v>
      </c>
      <c r="CJ37" s="144">
        <v>41.594999999999999</v>
      </c>
      <c r="CK37" s="144">
        <v>41.999000000000002</v>
      </c>
      <c r="CL37" s="144">
        <v>42.366999999999997</v>
      </c>
      <c r="CM37" s="144">
        <v>42.697000000000003</v>
      </c>
      <c r="CN37" s="144">
        <v>42.99</v>
      </c>
      <c r="CO37" s="144">
        <v>43.241999999999997</v>
      </c>
      <c r="CP37" s="144">
        <v>43.456000000000003</v>
      </c>
      <c r="CQ37" s="144">
        <v>43.634</v>
      </c>
      <c r="CR37" s="144">
        <v>43.777000000000001</v>
      </c>
      <c r="CS37" s="144">
        <v>43.89</v>
      </c>
      <c r="CT37" s="144">
        <v>43.975999999999999</v>
      </c>
      <c r="CU37" s="144">
        <v>44.039000000000001</v>
      </c>
      <c r="CV37" s="144">
        <v>44.084000000000003</v>
      </c>
      <c r="CW37" s="144">
        <v>44.115000000000002</v>
      </c>
      <c r="CX37" s="144">
        <v>44.136000000000003</v>
      </c>
      <c r="CY37" s="144">
        <v>44.149000000000001</v>
      </c>
      <c r="CZ37" s="144">
        <v>44.156999999999996</v>
      </c>
      <c r="DA37" s="144">
        <v>44.161999999999999</v>
      </c>
      <c r="DB37" s="144">
        <v>44.161999999999999</v>
      </c>
      <c r="DC37" s="144">
        <v>44.161999999999999</v>
      </c>
      <c r="DD37" s="144">
        <v>44.161999999999999</v>
      </c>
      <c r="DE37" s="144">
        <v>44.161999999999999</v>
      </c>
      <c r="DF37" s="144">
        <v>44.161999999999999</v>
      </c>
      <c r="DG37" s="144">
        <v>44.161999999999999</v>
      </c>
      <c r="DH37" s="144">
        <v>44.161999999999999</v>
      </c>
      <c r="DI37" s="144">
        <v>44.161999999999999</v>
      </c>
      <c r="DJ37" s="144">
        <v>44.161999999999999</v>
      </c>
      <c r="DK37" s="144">
        <v>44.161999999999999</v>
      </c>
      <c r="DL37" s="144">
        <v>44.161999999999999</v>
      </c>
      <c r="DM37" s="144">
        <v>44.161999999999999</v>
      </c>
      <c r="DN37" s="144">
        <v>44.161999999999999</v>
      </c>
      <c r="DO37" s="144">
        <v>44.161999999999999</v>
      </c>
      <c r="DP37" s="144">
        <v>44.161999999999999</v>
      </c>
      <c r="DQ37" s="144">
        <v>44.161999999999999</v>
      </c>
      <c r="DR37" s="144">
        <v>44.161999999999999</v>
      </c>
      <c r="DS37" s="144">
        <v>44.161999999999999</v>
      </c>
      <c r="DT37" s="144">
        <v>44.161999999999999</v>
      </c>
      <c r="DU37" s="144">
        <v>44.161999999999999</v>
      </c>
      <c r="DV37" s="144">
        <v>44.161999999999999</v>
      </c>
      <c r="DW37" s="144">
        <v>44.161999999999999</v>
      </c>
      <c r="DX37" s="144">
        <v>44.161999999999999</v>
      </c>
      <c r="DY37" s="144">
        <v>44.161999999999999</v>
      </c>
      <c r="DZ37" s="144">
        <v>44.161999999999999</v>
      </c>
      <c r="EA37" s="144">
        <v>44.161999999999999</v>
      </c>
    </row>
    <row r="38" spans="1:131" ht="15" customHeight="1" x14ac:dyDescent="0.25">
      <c r="A38" s="43">
        <v>36</v>
      </c>
      <c r="B38" s="144"/>
      <c r="C38" s="144"/>
      <c r="D38" s="144"/>
      <c r="E38" s="144"/>
      <c r="F38" s="144"/>
      <c r="G38" s="144"/>
      <c r="H38" s="144"/>
      <c r="I38" s="144"/>
      <c r="J38" s="144"/>
      <c r="K38" s="144"/>
      <c r="L38" s="144"/>
      <c r="M38" s="144"/>
      <c r="N38" s="144"/>
      <c r="O38" s="144"/>
      <c r="P38" s="144"/>
      <c r="Q38" s="144"/>
      <c r="R38" s="144"/>
      <c r="S38" s="144"/>
      <c r="T38" s="144"/>
      <c r="U38" s="144"/>
      <c r="V38" s="144"/>
      <c r="W38" s="144"/>
      <c r="X38" s="144"/>
      <c r="Y38" s="144"/>
      <c r="Z38" s="144"/>
      <c r="AA38" s="144"/>
      <c r="AB38" s="144"/>
      <c r="AC38" s="144"/>
      <c r="AD38" s="144"/>
      <c r="AE38" s="144"/>
      <c r="AF38" s="144"/>
      <c r="AG38" s="144"/>
      <c r="AH38" s="144"/>
      <c r="AI38" s="144"/>
      <c r="AJ38" s="144"/>
      <c r="AK38" s="144"/>
      <c r="AL38" s="144">
        <v>0.995</v>
      </c>
      <c r="AM38" s="144">
        <v>1.984</v>
      </c>
      <c r="AN38" s="144">
        <v>2.9670000000000001</v>
      </c>
      <c r="AO38" s="144">
        <v>3.9449999999999998</v>
      </c>
      <c r="AP38" s="144">
        <v>4.9180000000000001</v>
      </c>
      <c r="AQ38" s="144">
        <v>5.8849999999999998</v>
      </c>
      <c r="AR38" s="144">
        <v>6.8460000000000001</v>
      </c>
      <c r="AS38" s="144">
        <v>7.8019999999999996</v>
      </c>
      <c r="AT38" s="144">
        <v>8.7520000000000007</v>
      </c>
      <c r="AU38" s="144">
        <v>9.6959999999999997</v>
      </c>
      <c r="AV38" s="144">
        <v>10.634</v>
      </c>
      <c r="AW38" s="144">
        <v>11.567</v>
      </c>
      <c r="AX38" s="144">
        <v>12.493</v>
      </c>
      <c r="AY38" s="144">
        <v>13.413</v>
      </c>
      <c r="AZ38" s="144">
        <v>14.327</v>
      </c>
      <c r="BA38" s="144">
        <v>15.234</v>
      </c>
      <c r="BB38" s="144">
        <v>16.135000000000002</v>
      </c>
      <c r="BC38" s="144">
        <v>17.029</v>
      </c>
      <c r="BD38" s="144">
        <v>17.916</v>
      </c>
      <c r="BE38" s="144">
        <v>18.795999999999999</v>
      </c>
      <c r="BF38" s="144">
        <v>19.669</v>
      </c>
      <c r="BG38" s="144">
        <v>20.535</v>
      </c>
      <c r="BH38" s="144">
        <v>21.393000000000001</v>
      </c>
      <c r="BI38" s="144">
        <v>22.242999999999999</v>
      </c>
      <c r="BJ38" s="144">
        <v>23.085999999999999</v>
      </c>
      <c r="BK38" s="144">
        <v>23.92</v>
      </c>
      <c r="BL38" s="144">
        <v>24.745999999999999</v>
      </c>
      <c r="BM38" s="144">
        <v>25.562999999999999</v>
      </c>
      <c r="BN38" s="144">
        <v>26.370999999999999</v>
      </c>
      <c r="BO38" s="144">
        <v>27.17</v>
      </c>
      <c r="BP38" s="144">
        <v>27.959</v>
      </c>
      <c r="BQ38" s="144">
        <v>28.738</v>
      </c>
      <c r="BR38" s="144">
        <v>29.507000000000001</v>
      </c>
      <c r="BS38" s="144">
        <v>30.265999999999998</v>
      </c>
      <c r="BT38" s="144">
        <v>31.013000000000002</v>
      </c>
      <c r="BU38" s="144">
        <v>31.748999999999999</v>
      </c>
      <c r="BV38" s="144">
        <v>32.473999999999997</v>
      </c>
      <c r="BW38" s="144">
        <v>33.186</v>
      </c>
      <c r="BX38" s="144">
        <v>33.884999999999998</v>
      </c>
      <c r="BY38" s="144">
        <v>34.57</v>
      </c>
      <c r="BZ38" s="144">
        <v>35.24</v>
      </c>
      <c r="CA38" s="144">
        <v>35.893999999999998</v>
      </c>
      <c r="CB38" s="144">
        <v>36.530999999999999</v>
      </c>
      <c r="CC38" s="144">
        <v>37.15</v>
      </c>
      <c r="CD38" s="144">
        <v>37.749000000000002</v>
      </c>
      <c r="CE38" s="144">
        <v>38.326000000000001</v>
      </c>
      <c r="CF38" s="144">
        <v>38.880000000000003</v>
      </c>
      <c r="CG38" s="144">
        <v>39.408999999999999</v>
      </c>
      <c r="CH38" s="144">
        <v>39.909999999999997</v>
      </c>
      <c r="CI38" s="144">
        <v>40.381999999999998</v>
      </c>
      <c r="CJ38" s="144">
        <v>40.822000000000003</v>
      </c>
      <c r="CK38" s="144">
        <v>41.228000000000002</v>
      </c>
      <c r="CL38" s="144">
        <v>41.597999999999999</v>
      </c>
      <c r="CM38" s="144">
        <v>41.93</v>
      </c>
      <c r="CN38" s="144">
        <v>42.223999999999997</v>
      </c>
      <c r="CO38" s="144">
        <v>42.478000000000002</v>
      </c>
      <c r="CP38" s="144">
        <v>42.694000000000003</v>
      </c>
      <c r="CQ38" s="144">
        <v>42.872</v>
      </c>
      <c r="CR38" s="144">
        <v>43.015999999999998</v>
      </c>
      <c r="CS38" s="144">
        <v>43.13</v>
      </c>
      <c r="CT38" s="144">
        <v>43.216000000000001</v>
      </c>
      <c r="CU38" s="144">
        <v>43.279000000000003</v>
      </c>
      <c r="CV38" s="144">
        <v>43.325000000000003</v>
      </c>
      <c r="CW38" s="144">
        <v>43.356000000000002</v>
      </c>
      <c r="CX38" s="144">
        <v>43.377000000000002</v>
      </c>
      <c r="CY38" s="144">
        <v>43.39</v>
      </c>
      <c r="CZ38" s="144">
        <v>43.398000000000003</v>
      </c>
      <c r="DA38" s="144">
        <v>43.402999999999999</v>
      </c>
      <c r="DB38" s="144">
        <v>43.402999999999999</v>
      </c>
      <c r="DC38" s="144">
        <v>43.402999999999999</v>
      </c>
      <c r="DD38" s="144">
        <v>43.402999999999999</v>
      </c>
      <c r="DE38" s="144">
        <v>43.402999999999999</v>
      </c>
      <c r="DF38" s="144">
        <v>43.402999999999999</v>
      </c>
      <c r="DG38" s="144">
        <v>43.402999999999999</v>
      </c>
      <c r="DH38" s="144">
        <v>43.402999999999999</v>
      </c>
      <c r="DI38" s="144">
        <v>43.402999999999999</v>
      </c>
      <c r="DJ38" s="144">
        <v>43.402999999999999</v>
      </c>
      <c r="DK38" s="144">
        <v>43.402999999999999</v>
      </c>
      <c r="DL38" s="144">
        <v>43.402999999999999</v>
      </c>
      <c r="DM38" s="144">
        <v>43.402999999999999</v>
      </c>
      <c r="DN38" s="144">
        <v>43.402999999999999</v>
      </c>
      <c r="DO38" s="144">
        <v>43.402999999999999</v>
      </c>
      <c r="DP38" s="144">
        <v>43.402999999999999</v>
      </c>
      <c r="DQ38" s="144">
        <v>43.402999999999999</v>
      </c>
      <c r="DR38" s="144">
        <v>43.402999999999999</v>
      </c>
      <c r="DS38" s="144">
        <v>43.402999999999999</v>
      </c>
      <c r="DT38" s="144">
        <v>43.402999999999999</v>
      </c>
      <c r="DU38" s="144">
        <v>43.402999999999999</v>
      </c>
      <c r="DV38" s="144">
        <v>43.402999999999999</v>
      </c>
      <c r="DW38" s="144">
        <v>43.402999999999999</v>
      </c>
      <c r="DX38" s="144">
        <v>43.402999999999999</v>
      </c>
      <c r="DY38" s="144">
        <v>43.402999999999999</v>
      </c>
      <c r="DZ38" s="144">
        <v>43.402999999999999</v>
      </c>
      <c r="EA38" s="144">
        <v>43.402999999999999</v>
      </c>
    </row>
    <row r="39" spans="1:131" ht="15" customHeight="1" x14ac:dyDescent="0.25">
      <c r="A39" s="43">
        <v>37</v>
      </c>
      <c r="B39" s="144"/>
      <c r="C39" s="144"/>
      <c r="D39" s="144"/>
      <c r="E39" s="144"/>
      <c r="F39" s="144"/>
      <c r="G39" s="144"/>
      <c r="H39" s="144"/>
      <c r="I39" s="144"/>
      <c r="J39" s="144"/>
      <c r="K39" s="144"/>
      <c r="L39" s="144"/>
      <c r="M39" s="144"/>
      <c r="N39" s="144"/>
      <c r="O39" s="144"/>
      <c r="P39" s="144"/>
      <c r="Q39" s="144"/>
      <c r="R39" s="144"/>
      <c r="S39" s="144"/>
      <c r="T39" s="144"/>
      <c r="U39" s="144"/>
      <c r="V39" s="144"/>
      <c r="W39" s="144"/>
      <c r="X39" s="144"/>
      <c r="Y39" s="144"/>
      <c r="Z39" s="144"/>
      <c r="AA39" s="144"/>
      <c r="AB39" s="144"/>
      <c r="AC39" s="144"/>
      <c r="AD39" s="144"/>
      <c r="AE39" s="144"/>
      <c r="AF39" s="144"/>
      <c r="AG39" s="144"/>
      <c r="AH39" s="144"/>
      <c r="AI39" s="144"/>
      <c r="AJ39" s="144"/>
      <c r="AK39" s="144"/>
      <c r="AL39" s="144"/>
      <c r="AM39" s="144">
        <v>0.995</v>
      </c>
      <c r="AN39" s="144">
        <v>1.9830000000000001</v>
      </c>
      <c r="AO39" s="144">
        <v>2.9670000000000001</v>
      </c>
      <c r="AP39" s="144">
        <v>3.9449999999999998</v>
      </c>
      <c r="AQ39" s="144">
        <v>4.9169999999999998</v>
      </c>
      <c r="AR39" s="144">
        <v>5.8840000000000003</v>
      </c>
      <c r="AS39" s="144">
        <v>6.8449999999999998</v>
      </c>
      <c r="AT39" s="144">
        <v>7.8</v>
      </c>
      <c r="AU39" s="144">
        <v>8.7490000000000006</v>
      </c>
      <c r="AV39" s="144">
        <v>9.6920000000000002</v>
      </c>
      <c r="AW39" s="144">
        <v>10.63</v>
      </c>
      <c r="AX39" s="144">
        <v>11.561</v>
      </c>
      <c r="AY39" s="144">
        <v>12.486000000000001</v>
      </c>
      <c r="AZ39" s="144">
        <v>13.404999999999999</v>
      </c>
      <c r="BA39" s="144">
        <v>14.317</v>
      </c>
      <c r="BB39" s="144">
        <v>15.223000000000001</v>
      </c>
      <c r="BC39" s="144">
        <v>16.122</v>
      </c>
      <c r="BD39" s="144">
        <v>17.013999999999999</v>
      </c>
      <c r="BE39" s="144">
        <v>17.899000000000001</v>
      </c>
      <c r="BF39" s="144">
        <v>18.776</v>
      </c>
      <c r="BG39" s="144">
        <v>19.646999999999998</v>
      </c>
      <c r="BH39" s="144">
        <v>20.51</v>
      </c>
      <c r="BI39" s="144">
        <v>21.364999999999998</v>
      </c>
      <c r="BJ39" s="144">
        <v>22.212</v>
      </c>
      <c r="BK39" s="144">
        <v>23.050999999999998</v>
      </c>
      <c r="BL39" s="144">
        <v>23.881</v>
      </c>
      <c r="BM39" s="144">
        <v>24.702000000000002</v>
      </c>
      <c r="BN39" s="144">
        <v>25.515000000000001</v>
      </c>
      <c r="BO39" s="144">
        <v>26.318000000000001</v>
      </c>
      <c r="BP39" s="144">
        <v>27.111000000000001</v>
      </c>
      <c r="BQ39" s="144">
        <v>27.895</v>
      </c>
      <c r="BR39" s="144">
        <v>28.667999999999999</v>
      </c>
      <c r="BS39" s="144">
        <v>29.431000000000001</v>
      </c>
      <c r="BT39" s="144">
        <v>30.181999999999999</v>
      </c>
      <c r="BU39" s="144">
        <v>30.922999999999998</v>
      </c>
      <c r="BV39" s="144">
        <v>31.651</v>
      </c>
      <c r="BW39" s="144">
        <v>32.366999999999997</v>
      </c>
      <c r="BX39" s="144">
        <v>33.07</v>
      </c>
      <c r="BY39" s="144">
        <v>33.758000000000003</v>
      </c>
      <c r="BZ39" s="144">
        <v>34.432000000000002</v>
      </c>
      <c r="CA39" s="144">
        <v>35.088999999999999</v>
      </c>
      <c r="CB39" s="144">
        <v>35.729999999999997</v>
      </c>
      <c r="CC39" s="144">
        <v>36.351999999999997</v>
      </c>
      <c r="CD39" s="144">
        <v>36.954999999999998</v>
      </c>
      <c r="CE39" s="144">
        <v>37.534999999999997</v>
      </c>
      <c r="CF39" s="144">
        <v>38.091999999999999</v>
      </c>
      <c r="CG39" s="144">
        <v>38.624000000000002</v>
      </c>
      <c r="CH39" s="144">
        <v>39.128</v>
      </c>
      <c r="CI39" s="144">
        <v>39.601999999999997</v>
      </c>
      <c r="CJ39" s="144">
        <v>40.045000000000002</v>
      </c>
      <c r="CK39" s="144">
        <v>40.453000000000003</v>
      </c>
      <c r="CL39" s="144">
        <v>40.825000000000003</v>
      </c>
      <c r="CM39" s="144">
        <v>41.158999999999999</v>
      </c>
      <c r="CN39" s="144">
        <v>41.454999999999998</v>
      </c>
      <c r="CO39" s="144">
        <v>41.71</v>
      </c>
      <c r="CP39" s="144">
        <v>41.926000000000002</v>
      </c>
      <c r="CQ39" s="144">
        <v>42.106000000000002</v>
      </c>
      <c r="CR39" s="144">
        <v>42.250999999999998</v>
      </c>
      <c r="CS39" s="144">
        <v>42.365000000000002</v>
      </c>
      <c r="CT39" s="144">
        <v>42.451999999999998</v>
      </c>
      <c r="CU39" s="144">
        <v>42.515999999999998</v>
      </c>
      <c r="CV39" s="144">
        <v>42.561</v>
      </c>
      <c r="CW39" s="144">
        <v>42.593000000000004</v>
      </c>
      <c r="CX39" s="144">
        <v>42.613</v>
      </c>
      <c r="CY39" s="144">
        <v>42.627000000000002</v>
      </c>
      <c r="CZ39" s="144">
        <v>42.634999999999998</v>
      </c>
      <c r="DA39" s="144">
        <v>42.64</v>
      </c>
      <c r="DB39" s="144">
        <v>42.64</v>
      </c>
      <c r="DC39" s="144">
        <v>42.64</v>
      </c>
      <c r="DD39" s="144">
        <v>42.64</v>
      </c>
      <c r="DE39" s="144">
        <v>42.64</v>
      </c>
      <c r="DF39" s="144">
        <v>42.64</v>
      </c>
      <c r="DG39" s="144">
        <v>42.64</v>
      </c>
      <c r="DH39" s="144">
        <v>42.64</v>
      </c>
      <c r="DI39" s="144">
        <v>42.64</v>
      </c>
      <c r="DJ39" s="144">
        <v>42.64</v>
      </c>
      <c r="DK39" s="144">
        <v>42.64</v>
      </c>
      <c r="DL39" s="144">
        <v>42.64</v>
      </c>
      <c r="DM39" s="144">
        <v>42.64</v>
      </c>
      <c r="DN39" s="144">
        <v>42.64</v>
      </c>
      <c r="DO39" s="144">
        <v>42.64</v>
      </c>
      <c r="DP39" s="144">
        <v>42.64</v>
      </c>
      <c r="DQ39" s="144">
        <v>42.64</v>
      </c>
      <c r="DR39" s="144">
        <v>42.64</v>
      </c>
      <c r="DS39" s="144">
        <v>42.64</v>
      </c>
      <c r="DT39" s="144">
        <v>42.64</v>
      </c>
      <c r="DU39" s="144">
        <v>42.64</v>
      </c>
      <c r="DV39" s="144">
        <v>42.64</v>
      </c>
      <c r="DW39" s="144">
        <v>42.64</v>
      </c>
      <c r="DX39" s="144">
        <v>42.64</v>
      </c>
      <c r="DY39" s="144">
        <v>42.64</v>
      </c>
      <c r="DZ39" s="144">
        <v>42.64</v>
      </c>
      <c r="EA39" s="144">
        <v>42.64</v>
      </c>
    </row>
    <row r="40" spans="1:131" ht="15" customHeight="1" x14ac:dyDescent="0.25">
      <c r="A40" s="43">
        <v>38</v>
      </c>
      <c r="B40" s="144"/>
      <c r="C40" s="144"/>
      <c r="D40" s="144"/>
      <c r="E40" s="144"/>
      <c r="F40" s="144"/>
      <c r="G40" s="144"/>
      <c r="H40" s="144"/>
      <c r="I40" s="144"/>
      <c r="J40" s="144"/>
      <c r="K40" s="144"/>
      <c r="L40" s="144"/>
      <c r="M40" s="144"/>
      <c r="N40" s="144"/>
      <c r="O40" s="144"/>
      <c r="P40" s="144"/>
      <c r="Q40" s="144"/>
      <c r="R40" s="144"/>
      <c r="S40" s="144"/>
      <c r="T40" s="144"/>
      <c r="U40" s="144"/>
      <c r="V40" s="144"/>
      <c r="W40" s="144"/>
      <c r="X40" s="144"/>
      <c r="Y40" s="144"/>
      <c r="Z40" s="144"/>
      <c r="AA40" s="144"/>
      <c r="AB40" s="144"/>
      <c r="AC40" s="144"/>
      <c r="AD40" s="144"/>
      <c r="AE40" s="144"/>
      <c r="AF40" s="144"/>
      <c r="AG40" s="144"/>
      <c r="AH40" s="144"/>
      <c r="AI40" s="144"/>
      <c r="AJ40" s="144"/>
      <c r="AK40" s="144"/>
      <c r="AL40" s="144"/>
      <c r="AM40" s="144"/>
      <c r="AN40" s="144">
        <v>0.99399999999999999</v>
      </c>
      <c r="AO40" s="144">
        <v>1.9830000000000001</v>
      </c>
      <c r="AP40" s="144">
        <v>2.9670000000000001</v>
      </c>
      <c r="AQ40" s="144">
        <v>3.944</v>
      </c>
      <c r="AR40" s="144">
        <v>4.9160000000000004</v>
      </c>
      <c r="AS40" s="144">
        <v>5.8819999999999997</v>
      </c>
      <c r="AT40" s="144">
        <v>6.843</v>
      </c>
      <c r="AU40" s="144">
        <v>7.7969999999999997</v>
      </c>
      <c r="AV40" s="144">
        <v>8.7460000000000004</v>
      </c>
      <c r="AW40" s="144">
        <v>9.6890000000000001</v>
      </c>
      <c r="AX40" s="144">
        <v>10.625</v>
      </c>
      <c r="AY40" s="144">
        <v>11.555</v>
      </c>
      <c r="AZ40" s="144">
        <v>12.478999999999999</v>
      </c>
      <c r="BA40" s="144">
        <v>13.396000000000001</v>
      </c>
      <c r="BB40" s="144">
        <v>14.307</v>
      </c>
      <c r="BC40" s="144">
        <v>15.211</v>
      </c>
      <c r="BD40" s="144">
        <v>16.108000000000001</v>
      </c>
      <c r="BE40" s="144">
        <v>16.998000000000001</v>
      </c>
      <c r="BF40" s="144">
        <v>17.88</v>
      </c>
      <c r="BG40" s="144">
        <v>18.754999999999999</v>
      </c>
      <c r="BH40" s="144">
        <v>19.623000000000001</v>
      </c>
      <c r="BI40" s="144">
        <v>20.483000000000001</v>
      </c>
      <c r="BJ40" s="144">
        <v>21.335000000000001</v>
      </c>
      <c r="BK40" s="144">
        <v>22.178000000000001</v>
      </c>
      <c r="BL40" s="144">
        <v>23.013000000000002</v>
      </c>
      <c r="BM40" s="144">
        <v>23.838999999999999</v>
      </c>
      <c r="BN40" s="144">
        <v>24.655999999999999</v>
      </c>
      <c r="BO40" s="144">
        <v>25.463000000000001</v>
      </c>
      <c r="BP40" s="144">
        <v>26.260999999999999</v>
      </c>
      <c r="BQ40" s="144">
        <v>27.048999999999999</v>
      </c>
      <c r="BR40" s="144">
        <v>27.827000000000002</v>
      </c>
      <c r="BS40" s="144">
        <v>28.594000000000001</v>
      </c>
      <c r="BT40" s="144">
        <v>29.349</v>
      </c>
      <c r="BU40" s="144">
        <v>30.094000000000001</v>
      </c>
      <c r="BV40" s="144">
        <v>30.826000000000001</v>
      </c>
      <c r="BW40" s="144">
        <v>31.545999999999999</v>
      </c>
      <c r="BX40" s="144">
        <v>32.253</v>
      </c>
      <c r="BY40" s="144">
        <v>32.945</v>
      </c>
      <c r="BZ40" s="144">
        <v>33.622</v>
      </c>
      <c r="CA40" s="144">
        <v>34.283000000000001</v>
      </c>
      <c r="CB40" s="144">
        <v>34.927999999999997</v>
      </c>
      <c r="CC40" s="144">
        <v>35.552999999999997</v>
      </c>
      <c r="CD40" s="144">
        <v>36.158999999999999</v>
      </c>
      <c r="CE40" s="144">
        <v>36.743000000000002</v>
      </c>
      <c r="CF40" s="144">
        <v>37.302999999999997</v>
      </c>
      <c r="CG40" s="144">
        <v>37.837000000000003</v>
      </c>
      <c r="CH40" s="144">
        <v>38.344000000000001</v>
      </c>
      <c r="CI40" s="144">
        <v>38.820999999999998</v>
      </c>
      <c r="CJ40" s="144">
        <v>39.265999999999998</v>
      </c>
      <c r="CK40" s="144">
        <v>39.676000000000002</v>
      </c>
      <c r="CL40" s="144">
        <v>40.051000000000002</v>
      </c>
      <c r="CM40" s="144">
        <v>40.387</v>
      </c>
      <c r="CN40" s="144">
        <v>40.683999999999997</v>
      </c>
      <c r="CO40" s="144">
        <v>40.94</v>
      </c>
      <c r="CP40" s="144">
        <v>41.158000000000001</v>
      </c>
      <c r="CQ40" s="144">
        <v>41.338999999999999</v>
      </c>
      <c r="CR40" s="144">
        <v>41.484000000000002</v>
      </c>
      <c r="CS40" s="144">
        <v>41.598999999999997</v>
      </c>
      <c r="CT40" s="144">
        <v>41.686</v>
      </c>
      <c r="CU40" s="144">
        <v>41.750999999999998</v>
      </c>
      <c r="CV40" s="144">
        <v>41.795999999999999</v>
      </c>
      <c r="CW40" s="144">
        <v>41.828000000000003</v>
      </c>
      <c r="CX40" s="144">
        <v>41.848999999999997</v>
      </c>
      <c r="CY40" s="144">
        <v>41.862000000000002</v>
      </c>
      <c r="CZ40" s="144">
        <v>41.87</v>
      </c>
      <c r="DA40" s="144">
        <v>41.875</v>
      </c>
      <c r="DB40" s="144">
        <v>41.875</v>
      </c>
      <c r="DC40" s="144">
        <v>41.875</v>
      </c>
      <c r="DD40" s="144">
        <v>41.875</v>
      </c>
      <c r="DE40" s="144">
        <v>41.875</v>
      </c>
      <c r="DF40" s="144">
        <v>41.875</v>
      </c>
      <c r="DG40" s="144">
        <v>41.875</v>
      </c>
      <c r="DH40" s="144">
        <v>41.875</v>
      </c>
      <c r="DI40" s="144">
        <v>41.875</v>
      </c>
      <c r="DJ40" s="144">
        <v>41.875</v>
      </c>
      <c r="DK40" s="144">
        <v>41.875</v>
      </c>
      <c r="DL40" s="144">
        <v>41.875</v>
      </c>
      <c r="DM40" s="144">
        <v>41.875</v>
      </c>
      <c r="DN40" s="144">
        <v>41.875</v>
      </c>
      <c r="DO40" s="144">
        <v>41.875</v>
      </c>
      <c r="DP40" s="144">
        <v>41.875</v>
      </c>
      <c r="DQ40" s="144">
        <v>41.875</v>
      </c>
      <c r="DR40" s="144">
        <v>41.875</v>
      </c>
      <c r="DS40" s="144">
        <v>41.875</v>
      </c>
      <c r="DT40" s="144">
        <v>41.875</v>
      </c>
      <c r="DU40" s="144">
        <v>41.875</v>
      </c>
      <c r="DV40" s="144">
        <v>41.875</v>
      </c>
      <c r="DW40" s="144">
        <v>41.875</v>
      </c>
      <c r="DX40" s="144">
        <v>41.875</v>
      </c>
      <c r="DY40" s="144">
        <v>41.875</v>
      </c>
      <c r="DZ40" s="144">
        <v>41.875</v>
      </c>
      <c r="EA40" s="144">
        <v>41.875</v>
      </c>
    </row>
    <row r="41" spans="1:131" ht="15" customHeight="1" x14ac:dyDescent="0.25">
      <c r="A41" s="43">
        <v>39</v>
      </c>
      <c r="B41" s="144"/>
      <c r="C41" s="144"/>
      <c r="D41" s="144"/>
      <c r="E41" s="144"/>
      <c r="F41" s="144"/>
      <c r="G41" s="144"/>
      <c r="H41" s="144"/>
      <c r="I41" s="144"/>
      <c r="J41" s="144"/>
      <c r="K41" s="144"/>
      <c r="L41" s="144"/>
      <c r="M41" s="144"/>
      <c r="N41" s="144"/>
      <c r="O41" s="144"/>
      <c r="P41" s="144"/>
      <c r="Q41" s="144"/>
      <c r="R41" s="144"/>
      <c r="S41" s="144"/>
      <c r="T41" s="144"/>
      <c r="U41" s="144"/>
      <c r="V41" s="144"/>
      <c r="W41" s="144"/>
      <c r="X41" s="144"/>
      <c r="Y41" s="144"/>
      <c r="Z41" s="144"/>
      <c r="AA41" s="144"/>
      <c r="AB41" s="144"/>
      <c r="AC41" s="144"/>
      <c r="AD41" s="144"/>
      <c r="AE41" s="144"/>
      <c r="AF41" s="144"/>
      <c r="AG41" s="144"/>
      <c r="AH41" s="144"/>
      <c r="AI41" s="144"/>
      <c r="AJ41" s="144"/>
      <c r="AK41" s="144"/>
      <c r="AL41" s="144"/>
      <c r="AM41" s="144"/>
      <c r="AN41" s="144"/>
      <c r="AO41" s="144">
        <v>0.99399999999999999</v>
      </c>
      <c r="AP41" s="144">
        <v>1.9830000000000001</v>
      </c>
      <c r="AQ41" s="144">
        <v>2.9660000000000002</v>
      </c>
      <c r="AR41" s="144">
        <v>3.944</v>
      </c>
      <c r="AS41" s="144">
        <v>4.915</v>
      </c>
      <c r="AT41" s="144">
        <v>5.8810000000000002</v>
      </c>
      <c r="AU41" s="144">
        <v>6.8410000000000002</v>
      </c>
      <c r="AV41" s="144">
        <v>7.7949999999999999</v>
      </c>
      <c r="AW41" s="144">
        <v>8.7430000000000003</v>
      </c>
      <c r="AX41" s="144">
        <v>9.6839999999999993</v>
      </c>
      <c r="AY41" s="144">
        <v>10.62</v>
      </c>
      <c r="AZ41" s="144">
        <v>11.548999999999999</v>
      </c>
      <c r="BA41" s="144">
        <v>12.471</v>
      </c>
      <c r="BB41" s="144">
        <v>13.387</v>
      </c>
      <c r="BC41" s="144">
        <v>14.295999999999999</v>
      </c>
      <c r="BD41" s="144">
        <v>15.198</v>
      </c>
      <c r="BE41" s="144">
        <v>16.091999999999999</v>
      </c>
      <c r="BF41" s="144">
        <v>16.98</v>
      </c>
      <c r="BG41" s="144">
        <v>17.86</v>
      </c>
      <c r="BH41" s="144">
        <v>18.731999999999999</v>
      </c>
      <c r="BI41" s="144">
        <v>19.597000000000001</v>
      </c>
      <c r="BJ41" s="144">
        <v>20.452999999999999</v>
      </c>
      <c r="BK41" s="144">
        <v>21.302</v>
      </c>
      <c r="BL41" s="144">
        <v>22.140999999999998</v>
      </c>
      <c r="BM41" s="144">
        <v>22.972000000000001</v>
      </c>
      <c r="BN41" s="144">
        <v>23.792999999999999</v>
      </c>
      <c r="BO41" s="144">
        <v>24.605</v>
      </c>
      <c r="BP41" s="144">
        <v>25.407</v>
      </c>
      <c r="BQ41" s="144">
        <v>26.2</v>
      </c>
      <c r="BR41" s="144">
        <v>26.981999999999999</v>
      </c>
      <c r="BS41" s="144">
        <v>27.753</v>
      </c>
      <c r="BT41" s="144">
        <v>28.513000000000002</v>
      </c>
      <c r="BU41" s="144">
        <v>29.260999999999999</v>
      </c>
      <c r="BV41" s="144">
        <v>29.998000000000001</v>
      </c>
      <c r="BW41" s="144">
        <v>30.722000000000001</v>
      </c>
      <c r="BX41" s="144">
        <v>31.431999999999999</v>
      </c>
      <c r="BY41" s="144">
        <v>32.128</v>
      </c>
      <c r="BZ41" s="144">
        <v>32.81</v>
      </c>
      <c r="CA41" s="144">
        <v>33.473999999999997</v>
      </c>
      <c r="CB41" s="144">
        <v>34.122</v>
      </c>
      <c r="CC41" s="144">
        <v>34.750999999999998</v>
      </c>
      <c r="CD41" s="144">
        <v>35.36</v>
      </c>
      <c r="CE41" s="144">
        <v>35.947000000000003</v>
      </c>
      <c r="CF41" s="144">
        <v>36.511000000000003</v>
      </c>
      <c r="CG41" s="144">
        <v>37.048000000000002</v>
      </c>
      <c r="CH41" s="144">
        <v>37.558</v>
      </c>
      <c r="CI41" s="144">
        <v>38.036999999999999</v>
      </c>
      <c r="CJ41" s="144">
        <v>38.484999999999999</v>
      </c>
      <c r="CK41" s="144">
        <v>38.896999999999998</v>
      </c>
      <c r="CL41" s="144">
        <v>39.274000000000001</v>
      </c>
      <c r="CM41" s="144">
        <v>39.612000000000002</v>
      </c>
      <c r="CN41" s="144">
        <v>39.909999999999997</v>
      </c>
      <c r="CO41" s="144">
        <v>40.167999999999999</v>
      </c>
      <c r="CP41" s="144">
        <v>40.387</v>
      </c>
      <c r="CQ41" s="144">
        <v>40.569000000000003</v>
      </c>
      <c r="CR41" s="144">
        <v>40.716000000000001</v>
      </c>
      <c r="CS41" s="144">
        <v>40.831000000000003</v>
      </c>
      <c r="CT41" s="144">
        <v>40.917999999999999</v>
      </c>
      <c r="CU41" s="144">
        <v>40.982999999999997</v>
      </c>
      <c r="CV41" s="144">
        <v>41.029000000000003</v>
      </c>
      <c r="CW41" s="144">
        <v>41.061</v>
      </c>
      <c r="CX41" s="144">
        <v>41.082000000000001</v>
      </c>
      <c r="CY41" s="144">
        <v>41.094999999999999</v>
      </c>
      <c r="CZ41" s="144">
        <v>41.103999999999999</v>
      </c>
      <c r="DA41" s="144">
        <v>41.107999999999997</v>
      </c>
      <c r="DB41" s="144">
        <v>41.107999999999997</v>
      </c>
      <c r="DC41" s="144">
        <v>41.107999999999997</v>
      </c>
      <c r="DD41" s="144">
        <v>41.107999999999997</v>
      </c>
      <c r="DE41" s="144">
        <v>41.107999999999997</v>
      </c>
      <c r="DF41" s="144">
        <v>41.107999999999997</v>
      </c>
      <c r="DG41" s="144">
        <v>41.107999999999997</v>
      </c>
      <c r="DH41" s="144">
        <v>41.107999999999997</v>
      </c>
      <c r="DI41" s="144">
        <v>41.107999999999997</v>
      </c>
      <c r="DJ41" s="144">
        <v>41.107999999999997</v>
      </c>
      <c r="DK41" s="144">
        <v>41.107999999999997</v>
      </c>
      <c r="DL41" s="144">
        <v>41.107999999999997</v>
      </c>
      <c r="DM41" s="144">
        <v>41.107999999999997</v>
      </c>
      <c r="DN41" s="144">
        <v>41.107999999999997</v>
      </c>
      <c r="DO41" s="144">
        <v>41.107999999999997</v>
      </c>
      <c r="DP41" s="144">
        <v>41.107999999999997</v>
      </c>
      <c r="DQ41" s="144">
        <v>41.107999999999997</v>
      </c>
      <c r="DR41" s="144">
        <v>41.107999999999997</v>
      </c>
      <c r="DS41" s="144">
        <v>41.107999999999997</v>
      </c>
      <c r="DT41" s="144">
        <v>41.107999999999997</v>
      </c>
      <c r="DU41" s="144">
        <v>41.107999999999997</v>
      </c>
      <c r="DV41" s="144">
        <v>41.107999999999997</v>
      </c>
      <c r="DW41" s="144">
        <v>41.107999999999997</v>
      </c>
      <c r="DX41" s="144">
        <v>41.107999999999997</v>
      </c>
      <c r="DY41" s="144">
        <v>41.107999999999997</v>
      </c>
      <c r="DZ41" s="144">
        <v>41.107999999999997</v>
      </c>
      <c r="EA41" s="144">
        <v>41.107999999999997</v>
      </c>
    </row>
    <row r="42" spans="1:131" ht="15" customHeight="1" x14ac:dyDescent="0.25">
      <c r="A42" s="43">
        <v>40</v>
      </c>
      <c r="B42" s="144"/>
      <c r="C42" s="144"/>
      <c r="D42" s="144"/>
      <c r="E42" s="144"/>
      <c r="F42" s="144"/>
      <c r="G42" s="144"/>
      <c r="H42" s="144"/>
      <c r="I42" s="144"/>
      <c r="J42" s="144"/>
      <c r="K42" s="144"/>
      <c r="L42" s="144"/>
      <c r="M42" s="144"/>
      <c r="N42" s="144"/>
      <c r="O42" s="144"/>
      <c r="P42" s="144"/>
      <c r="Q42" s="144"/>
      <c r="R42" s="144"/>
      <c r="S42" s="144"/>
      <c r="T42" s="144"/>
      <c r="U42" s="144"/>
      <c r="V42" s="144"/>
      <c r="W42" s="144"/>
      <c r="X42" s="144"/>
      <c r="Y42" s="144"/>
      <c r="Z42" s="144"/>
      <c r="AA42" s="144"/>
      <c r="AB42" s="144"/>
      <c r="AC42" s="144"/>
      <c r="AD42" s="144"/>
      <c r="AE42" s="144"/>
      <c r="AF42" s="144"/>
      <c r="AG42" s="144"/>
      <c r="AH42" s="144"/>
      <c r="AI42" s="144"/>
      <c r="AJ42" s="144"/>
      <c r="AK42" s="144"/>
      <c r="AL42" s="144"/>
      <c r="AM42" s="144"/>
      <c r="AN42" s="144"/>
      <c r="AO42" s="144"/>
      <c r="AP42" s="144">
        <v>0.99399999999999999</v>
      </c>
      <c r="AQ42" s="144">
        <v>1.9830000000000001</v>
      </c>
      <c r="AR42" s="144">
        <v>2.9660000000000002</v>
      </c>
      <c r="AS42" s="144">
        <v>3.9430000000000001</v>
      </c>
      <c r="AT42" s="144">
        <v>4.9139999999999997</v>
      </c>
      <c r="AU42" s="144">
        <v>5.8789999999999996</v>
      </c>
      <c r="AV42" s="144">
        <v>6.8390000000000004</v>
      </c>
      <c r="AW42" s="144">
        <v>7.7919999999999998</v>
      </c>
      <c r="AX42" s="144">
        <v>8.7390000000000008</v>
      </c>
      <c r="AY42" s="144">
        <v>9.68</v>
      </c>
      <c r="AZ42" s="144">
        <v>10.614000000000001</v>
      </c>
      <c r="BA42" s="144">
        <v>11.542</v>
      </c>
      <c r="BB42" s="144">
        <v>12.462</v>
      </c>
      <c r="BC42" s="144">
        <v>13.375999999999999</v>
      </c>
      <c r="BD42" s="144">
        <v>14.282999999999999</v>
      </c>
      <c r="BE42" s="144">
        <v>15.183</v>
      </c>
      <c r="BF42" s="144">
        <v>16.076000000000001</v>
      </c>
      <c r="BG42" s="144">
        <v>16.960999999999999</v>
      </c>
      <c r="BH42" s="144">
        <v>17.838000000000001</v>
      </c>
      <c r="BI42" s="144">
        <v>18.707999999999998</v>
      </c>
      <c r="BJ42" s="144">
        <v>19.568999999999999</v>
      </c>
      <c r="BK42" s="144">
        <v>20.422000000000001</v>
      </c>
      <c r="BL42" s="144">
        <v>21.265999999999998</v>
      </c>
      <c r="BM42" s="144">
        <v>22.102</v>
      </c>
      <c r="BN42" s="144">
        <v>22.928000000000001</v>
      </c>
      <c r="BO42" s="144">
        <v>23.744</v>
      </c>
      <c r="BP42" s="144">
        <v>24.550999999999998</v>
      </c>
      <c r="BQ42" s="144">
        <v>25.347999999999999</v>
      </c>
      <c r="BR42" s="144">
        <v>26.134</v>
      </c>
      <c r="BS42" s="144">
        <v>26.91</v>
      </c>
      <c r="BT42" s="144">
        <v>27.673999999999999</v>
      </c>
      <c r="BU42" s="144">
        <v>28.427</v>
      </c>
      <c r="BV42" s="144">
        <v>29.167000000000002</v>
      </c>
      <c r="BW42" s="144">
        <v>29.895</v>
      </c>
      <c r="BX42" s="144">
        <v>30.61</v>
      </c>
      <c r="BY42" s="144">
        <v>31.31</v>
      </c>
      <c r="BZ42" s="144">
        <v>31.995000000000001</v>
      </c>
      <c r="CA42" s="144">
        <v>32.664000000000001</v>
      </c>
      <c r="CB42" s="144">
        <v>33.314999999999998</v>
      </c>
      <c r="CC42" s="144">
        <v>33.948</v>
      </c>
      <c r="CD42" s="144">
        <v>34.56</v>
      </c>
      <c r="CE42" s="144">
        <v>35.15</v>
      </c>
      <c r="CF42" s="144">
        <v>35.716999999999999</v>
      </c>
      <c r="CG42" s="144">
        <v>36.256999999999998</v>
      </c>
      <c r="CH42" s="144">
        <v>36.770000000000003</v>
      </c>
      <c r="CI42" s="144">
        <v>37.252000000000002</v>
      </c>
      <c r="CJ42" s="144">
        <v>37.701999999999998</v>
      </c>
      <c r="CK42" s="144">
        <v>38.116999999999997</v>
      </c>
      <c r="CL42" s="144">
        <v>38.496000000000002</v>
      </c>
      <c r="CM42" s="144">
        <v>38.835999999999999</v>
      </c>
      <c r="CN42" s="144">
        <v>39.136000000000003</v>
      </c>
      <c r="CO42" s="144">
        <v>39.395000000000003</v>
      </c>
      <c r="CP42" s="144">
        <v>39.616</v>
      </c>
      <c r="CQ42" s="144">
        <v>39.798000000000002</v>
      </c>
      <c r="CR42" s="144">
        <v>39.945999999999998</v>
      </c>
      <c r="CS42" s="144">
        <v>40.061</v>
      </c>
      <c r="CT42" s="144">
        <v>40.15</v>
      </c>
      <c r="CU42" s="144">
        <v>40.215000000000003</v>
      </c>
      <c r="CV42" s="144">
        <v>40.261000000000003</v>
      </c>
      <c r="CW42" s="144">
        <v>40.292999999999999</v>
      </c>
      <c r="CX42" s="144">
        <v>40.314</v>
      </c>
      <c r="CY42" s="144">
        <v>40.328000000000003</v>
      </c>
      <c r="CZ42" s="144">
        <v>40.335999999999999</v>
      </c>
      <c r="DA42" s="144">
        <v>40.341000000000001</v>
      </c>
      <c r="DB42" s="144">
        <v>40.341000000000001</v>
      </c>
      <c r="DC42" s="144">
        <v>40.341000000000001</v>
      </c>
      <c r="DD42" s="144">
        <v>40.341000000000001</v>
      </c>
      <c r="DE42" s="144">
        <v>40.341000000000001</v>
      </c>
      <c r="DF42" s="144">
        <v>40.341000000000001</v>
      </c>
      <c r="DG42" s="144">
        <v>40.341000000000001</v>
      </c>
      <c r="DH42" s="144">
        <v>40.341000000000001</v>
      </c>
      <c r="DI42" s="144">
        <v>40.341000000000001</v>
      </c>
      <c r="DJ42" s="144">
        <v>40.341000000000001</v>
      </c>
      <c r="DK42" s="144">
        <v>40.341000000000001</v>
      </c>
      <c r="DL42" s="144">
        <v>40.341000000000001</v>
      </c>
      <c r="DM42" s="144">
        <v>40.341000000000001</v>
      </c>
      <c r="DN42" s="144">
        <v>40.341000000000001</v>
      </c>
      <c r="DO42" s="144">
        <v>40.341000000000001</v>
      </c>
      <c r="DP42" s="144">
        <v>40.341000000000001</v>
      </c>
      <c r="DQ42" s="144">
        <v>40.341000000000001</v>
      </c>
      <c r="DR42" s="144">
        <v>40.341000000000001</v>
      </c>
      <c r="DS42" s="144">
        <v>40.341000000000001</v>
      </c>
      <c r="DT42" s="144">
        <v>40.341000000000001</v>
      </c>
      <c r="DU42" s="144">
        <v>40.341000000000001</v>
      </c>
      <c r="DV42" s="144">
        <v>40.341000000000001</v>
      </c>
      <c r="DW42" s="144">
        <v>40.341000000000001</v>
      </c>
      <c r="DX42" s="144">
        <v>40.341000000000001</v>
      </c>
      <c r="DY42" s="144">
        <v>40.341000000000001</v>
      </c>
      <c r="DZ42" s="144">
        <v>40.341000000000001</v>
      </c>
      <c r="EA42" s="144">
        <v>40.341000000000001</v>
      </c>
    </row>
    <row r="43" spans="1:131" ht="15" customHeight="1" x14ac:dyDescent="0.25">
      <c r="A43" s="43">
        <v>41</v>
      </c>
      <c r="B43" s="144"/>
      <c r="C43" s="144"/>
      <c r="D43" s="144"/>
      <c r="E43" s="144"/>
      <c r="F43" s="144"/>
      <c r="G43" s="144"/>
      <c r="H43" s="144"/>
      <c r="I43" s="144"/>
      <c r="J43" s="144"/>
      <c r="K43" s="144"/>
      <c r="L43" s="144"/>
      <c r="M43" s="144"/>
      <c r="N43" s="144"/>
      <c r="O43" s="144"/>
      <c r="P43" s="144"/>
      <c r="Q43" s="144"/>
      <c r="R43" s="144"/>
      <c r="S43" s="144"/>
      <c r="T43" s="144"/>
      <c r="U43" s="144"/>
      <c r="V43" s="144"/>
      <c r="W43" s="144"/>
      <c r="X43" s="144"/>
      <c r="Y43" s="144"/>
      <c r="Z43" s="144"/>
      <c r="AA43" s="144"/>
      <c r="AB43" s="144"/>
      <c r="AC43" s="144"/>
      <c r="AD43" s="144"/>
      <c r="AE43" s="144"/>
      <c r="AF43" s="144"/>
      <c r="AG43" s="144"/>
      <c r="AH43" s="144"/>
      <c r="AI43" s="144"/>
      <c r="AJ43" s="144"/>
      <c r="AK43" s="144"/>
      <c r="AL43" s="144"/>
      <c r="AM43" s="144"/>
      <c r="AN43" s="144"/>
      <c r="AO43" s="144"/>
      <c r="AP43" s="144"/>
      <c r="AQ43" s="144">
        <v>0.99399999999999999</v>
      </c>
      <c r="AR43" s="144">
        <v>1.9830000000000001</v>
      </c>
      <c r="AS43" s="144">
        <v>2.9649999999999999</v>
      </c>
      <c r="AT43" s="144">
        <v>3.9420000000000002</v>
      </c>
      <c r="AU43" s="144">
        <v>4.9130000000000003</v>
      </c>
      <c r="AV43" s="144">
        <v>5.8780000000000001</v>
      </c>
      <c r="AW43" s="144">
        <v>6.8360000000000003</v>
      </c>
      <c r="AX43" s="144">
        <v>7.7889999999999997</v>
      </c>
      <c r="AY43" s="144">
        <v>8.7349999999999994</v>
      </c>
      <c r="AZ43" s="144">
        <v>9.6739999999999995</v>
      </c>
      <c r="BA43" s="144">
        <v>10.606999999999999</v>
      </c>
      <c r="BB43" s="144">
        <v>11.532999999999999</v>
      </c>
      <c r="BC43" s="144">
        <v>12.452</v>
      </c>
      <c r="BD43" s="144">
        <v>13.365</v>
      </c>
      <c r="BE43" s="144">
        <v>14.269</v>
      </c>
      <c r="BF43" s="144">
        <v>15.167</v>
      </c>
      <c r="BG43" s="144">
        <v>16.056999999999999</v>
      </c>
      <c r="BH43" s="144">
        <v>16.940000000000001</v>
      </c>
      <c r="BI43" s="144">
        <v>17.814</v>
      </c>
      <c r="BJ43" s="144">
        <v>18.68</v>
      </c>
      <c r="BK43" s="144">
        <v>19.538</v>
      </c>
      <c r="BL43" s="144">
        <v>20.387</v>
      </c>
      <c r="BM43" s="144">
        <v>21.227</v>
      </c>
      <c r="BN43" s="144">
        <v>22.058</v>
      </c>
      <c r="BO43" s="144">
        <v>22.879000000000001</v>
      </c>
      <c r="BP43" s="144">
        <v>23.69</v>
      </c>
      <c r="BQ43" s="144">
        <v>24.492000000000001</v>
      </c>
      <c r="BR43" s="144">
        <v>25.282</v>
      </c>
      <c r="BS43" s="144">
        <v>26.062000000000001</v>
      </c>
      <c r="BT43" s="144">
        <v>26.831</v>
      </c>
      <c r="BU43" s="144">
        <v>27.588000000000001</v>
      </c>
      <c r="BV43" s="144">
        <v>28.332999999999998</v>
      </c>
      <c r="BW43" s="144">
        <v>29.065000000000001</v>
      </c>
      <c r="BX43" s="144">
        <v>29.783999999999999</v>
      </c>
      <c r="BY43" s="144">
        <v>30.488</v>
      </c>
      <c r="BZ43" s="144">
        <v>31.177</v>
      </c>
      <c r="CA43" s="144">
        <v>31.849</v>
      </c>
      <c r="CB43" s="144">
        <v>32.503999999999998</v>
      </c>
      <c r="CC43" s="144">
        <v>33.140999999999998</v>
      </c>
      <c r="CD43" s="144">
        <v>33.756</v>
      </c>
      <c r="CE43" s="144">
        <v>34.35</v>
      </c>
      <c r="CF43" s="144">
        <v>34.92</v>
      </c>
      <c r="CG43" s="144">
        <v>35.463000000000001</v>
      </c>
      <c r="CH43" s="144">
        <v>35.978999999999999</v>
      </c>
      <c r="CI43" s="144">
        <v>36.463999999999999</v>
      </c>
      <c r="CJ43" s="144">
        <v>36.915999999999997</v>
      </c>
      <c r="CK43" s="144">
        <v>37.334000000000003</v>
      </c>
      <c r="CL43" s="144">
        <v>37.713999999999999</v>
      </c>
      <c r="CM43" s="144">
        <v>38.055999999999997</v>
      </c>
      <c r="CN43" s="144">
        <v>38.357999999999997</v>
      </c>
      <c r="CO43" s="144">
        <v>38.619</v>
      </c>
      <c r="CP43" s="144">
        <v>38.841000000000001</v>
      </c>
      <c r="CQ43" s="144">
        <v>39.024000000000001</v>
      </c>
      <c r="CR43" s="144">
        <v>39.173000000000002</v>
      </c>
      <c r="CS43" s="144">
        <v>39.289000000000001</v>
      </c>
      <c r="CT43" s="144">
        <v>39.378</v>
      </c>
      <c r="CU43" s="144">
        <v>39.442999999999998</v>
      </c>
      <c r="CV43" s="144">
        <v>39.49</v>
      </c>
      <c r="CW43" s="144">
        <v>39.521999999999998</v>
      </c>
      <c r="CX43" s="144">
        <v>39.542999999999999</v>
      </c>
      <c r="CY43" s="144">
        <v>39.557000000000002</v>
      </c>
      <c r="CZ43" s="144">
        <v>39.564999999999998</v>
      </c>
      <c r="DA43" s="144">
        <v>39.57</v>
      </c>
      <c r="DB43" s="144">
        <v>39.57</v>
      </c>
      <c r="DC43" s="144">
        <v>39.57</v>
      </c>
      <c r="DD43" s="144">
        <v>39.57</v>
      </c>
      <c r="DE43" s="144">
        <v>39.57</v>
      </c>
      <c r="DF43" s="144">
        <v>39.57</v>
      </c>
      <c r="DG43" s="144">
        <v>39.57</v>
      </c>
      <c r="DH43" s="144">
        <v>39.57</v>
      </c>
      <c r="DI43" s="144">
        <v>39.57</v>
      </c>
      <c r="DJ43" s="144">
        <v>39.57</v>
      </c>
      <c r="DK43" s="144">
        <v>39.57</v>
      </c>
      <c r="DL43" s="144">
        <v>39.57</v>
      </c>
      <c r="DM43" s="144">
        <v>39.57</v>
      </c>
      <c r="DN43" s="144">
        <v>39.57</v>
      </c>
      <c r="DO43" s="144">
        <v>39.57</v>
      </c>
      <c r="DP43" s="144">
        <v>39.57</v>
      </c>
      <c r="DQ43" s="144">
        <v>39.57</v>
      </c>
      <c r="DR43" s="144">
        <v>39.57</v>
      </c>
      <c r="DS43" s="144">
        <v>39.57</v>
      </c>
      <c r="DT43" s="144">
        <v>39.57</v>
      </c>
      <c r="DU43" s="144">
        <v>39.57</v>
      </c>
      <c r="DV43" s="144">
        <v>39.57</v>
      </c>
      <c r="DW43" s="144">
        <v>39.57</v>
      </c>
      <c r="DX43" s="144">
        <v>39.57</v>
      </c>
      <c r="DY43" s="144">
        <v>39.57</v>
      </c>
      <c r="DZ43" s="144">
        <v>39.57</v>
      </c>
      <c r="EA43" s="144">
        <v>39.57</v>
      </c>
    </row>
    <row r="44" spans="1:131" ht="15" customHeight="1" x14ac:dyDescent="0.25">
      <c r="A44" s="43">
        <v>42</v>
      </c>
      <c r="B44" s="144"/>
      <c r="C44" s="144"/>
      <c r="D44" s="144"/>
      <c r="E44" s="144"/>
      <c r="F44" s="144"/>
      <c r="G44" s="144"/>
      <c r="H44" s="144"/>
      <c r="I44" s="144"/>
      <c r="J44" s="144"/>
      <c r="K44" s="144"/>
      <c r="L44" s="144"/>
      <c r="M44" s="144"/>
      <c r="N44" s="144"/>
      <c r="O44" s="144"/>
      <c r="P44" s="144"/>
      <c r="Q44" s="144"/>
      <c r="R44" s="144"/>
      <c r="S44" s="144"/>
      <c r="T44" s="144"/>
      <c r="U44" s="144"/>
      <c r="V44" s="144"/>
      <c r="W44" s="144"/>
      <c r="X44" s="144"/>
      <c r="Y44" s="144"/>
      <c r="Z44" s="144"/>
      <c r="AA44" s="144"/>
      <c r="AB44" s="144"/>
      <c r="AC44" s="144"/>
      <c r="AD44" s="144"/>
      <c r="AE44" s="144"/>
      <c r="AF44" s="144"/>
      <c r="AG44" s="144"/>
      <c r="AH44" s="144"/>
      <c r="AI44" s="144"/>
      <c r="AJ44" s="144"/>
      <c r="AK44" s="144"/>
      <c r="AL44" s="144"/>
      <c r="AM44" s="144"/>
      <c r="AN44" s="144"/>
      <c r="AO44" s="144"/>
      <c r="AP44" s="144"/>
      <c r="AQ44" s="144"/>
      <c r="AR44" s="144">
        <v>0.99399999999999999</v>
      </c>
      <c r="AS44" s="144">
        <v>1.982</v>
      </c>
      <c r="AT44" s="144">
        <v>2.9649999999999999</v>
      </c>
      <c r="AU44" s="144">
        <v>3.9409999999999998</v>
      </c>
      <c r="AV44" s="144">
        <v>4.9119999999999999</v>
      </c>
      <c r="AW44" s="144">
        <v>5.8760000000000003</v>
      </c>
      <c r="AX44" s="144">
        <v>6.8339999999999996</v>
      </c>
      <c r="AY44" s="144">
        <v>7.7850000000000001</v>
      </c>
      <c r="AZ44" s="144">
        <v>8.73</v>
      </c>
      <c r="BA44" s="144">
        <v>9.6690000000000005</v>
      </c>
      <c r="BB44" s="144">
        <v>10.6</v>
      </c>
      <c r="BC44" s="144">
        <v>11.525</v>
      </c>
      <c r="BD44" s="144">
        <v>12.442</v>
      </c>
      <c r="BE44" s="144">
        <v>13.352</v>
      </c>
      <c r="BF44" s="144">
        <v>14.255000000000001</v>
      </c>
      <c r="BG44" s="144">
        <v>15.15</v>
      </c>
      <c r="BH44" s="144">
        <v>16.038</v>
      </c>
      <c r="BI44" s="144">
        <v>16.917000000000002</v>
      </c>
      <c r="BJ44" s="144">
        <v>17.788</v>
      </c>
      <c r="BK44" s="144">
        <v>18.651</v>
      </c>
      <c r="BL44" s="144">
        <v>19.504999999999999</v>
      </c>
      <c r="BM44" s="144">
        <v>20.350000000000001</v>
      </c>
      <c r="BN44" s="144">
        <v>21.186</v>
      </c>
      <c r="BO44" s="144">
        <v>22.012</v>
      </c>
      <c r="BP44" s="144">
        <v>22.827999999999999</v>
      </c>
      <c r="BQ44" s="144">
        <v>23.634</v>
      </c>
      <c r="BR44" s="144">
        <v>24.428999999999998</v>
      </c>
      <c r="BS44" s="144">
        <v>25.213999999999999</v>
      </c>
      <c r="BT44" s="144">
        <v>25.986999999999998</v>
      </c>
      <c r="BU44" s="144">
        <v>26.748000000000001</v>
      </c>
      <c r="BV44" s="144">
        <v>27.497</v>
      </c>
      <c r="BW44" s="144">
        <v>28.234000000000002</v>
      </c>
      <c r="BX44" s="144">
        <v>28.956</v>
      </c>
      <c r="BY44" s="144">
        <v>29.664999999999999</v>
      </c>
      <c r="BZ44" s="144">
        <v>30.356999999999999</v>
      </c>
      <c r="CA44" s="144">
        <v>31.033999999999999</v>
      </c>
      <c r="CB44" s="144">
        <v>31.693000000000001</v>
      </c>
      <c r="CC44" s="144">
        <v>32.332999999999998</v>
      </c>
      <c r="CD44" s="144">
        <v>32.951999999999998</v>
      </c>
      <c r="CE44" s="144">
        <v>33.548999999999999</v>
      </c>
      <c r="CF44" s="144">
        <v>34.122</v>
      </c>
      <c r="CG44" s="144">
        <v>34.668999999999997</v>
      </c>
      <c r="CH44" s="144">
        <v>35.186999999999998</v>
      </c>
      <c r="CI44" s="144">
        <v>35.674999999999997</v>
      </c>
      <c r="CJ44" s="144">
        <v>36.130000000000003</v>
      </c>
      <c r="CK44" s="144">
        <v>36.549999999999997</v>
      </c>
      <c r="CL44" s="144">
        <v>36.933</v>
      </c>
      <c r="CM44" s="144">
        <v>37.277000000000001</v>
      </c>
      <c r="CN44" s="144">
        <v>37.58</v>
      </c>
      <c r="CO44" s="144">
        <v>37.843000000000004</v>
      </c>
      <c r="CP44" s="144">
        <v>38.066000000000003</v>
      </c>
      <c r="CQ44" s="144">
        <v>38.25</v>
      </c>
      <c r="CR44" s="144">
        <v>38.4</v>
      </c>
      <c r="CS44" s="144">
        <v>38.517000000000003</v>
      </c>
      <c r="CT44" s="144">
        <v>38.606000000000002</v>
      </c>
      <c r="CU44" s="144">
        <v>38.671999999999997</v>
      </c>
      <c r="CV44" s="144">
        <v>38.719000000000001</v>
      </c>
      <c r="CW44" s="144">
        <v>38.750999999999998</v>
      </c>
      <c r="CX44" s="144">
        <v>38.771999999999998</v>
      </c>
      <c r="CY44" s="144">
        <v>38.786000000000001</v>
      </c>
      <c r="CZ44" s="144">
        <v>38.793999999999997</v>
      </c>
      <c r="DA44" s="144">
        <v>38.798999999999999</v>
      </c>
      <c r="DB44" s="144">
        <v>38.798999999999999</v>
      </c>
      <c r="DC44" s="144">
        <v>38.798999999999999</v>
      </c>
      <c r="DD44" s="144">
        <v>38.798999999999999</v>
      </c>
      <c r="DE44" s="144">
        <v>38.798999999999999</v>
      </c>
      <c r="DF44" s="144">
        <v>38.798999999999999</v>
      </c>
      <c r="DG44" s="144">
        <v>38.798999999999999</v>
      </c>
      <c r="DH44" s="144">
        <v>38.798999999999999</v>
      </c>
      <c r="DI44" s="144">
        <v>38.798999999999999</v>
      </c>
      <c r="DJ44" s="144">
        <v>38.798999999999999</v>
      </c>
      <c r="DK44" s="144">
        <v>38.798999999999999</v>
      </c>
      <c r="DL44" s="144">
        <v>38.798999999999999</v>
      </c>
      <c r="DM44" s="144">
        <v>38.798999999999999</v>
      </c>
      <c r="DN44" s="144">
        <v>38.798999999999999</v>
      </c>
      <c r="DO44" s="144">
        <v>38.798999999999999</v>
      </c>
      <c r="DP44" s="144">
        <v>38.798999999999999</v>
      </c>
      <c r="DQ44" s="144">
        <v>38.798999999999999</v>
      </c>
      <c r="DR44" s="144">
        <v>38.798999999999999</v>
      </c>
      <c r="DS44" s="144">
        <v>38.798999999999999</v>
      </c>
      <c r="DT44" s="144">
        <v>38.798999999999999</v>
      </c>
      <c r="DU44" s="144">
        <v>38.798999999999999</v>
      </c>
      <c r="DV44" s="144">
        <v>38.798999999999999</v>
      </c>
      <c r="DW44" s="144">
        <v>38.798999999999999</v>
      </c>
      <c r="DX44" s="144">
        <v>38.798999999999999</v>
      </c>
      <c r="DY44" s="144">
        <v>38.798999999999999</v>
      </c>
      <c r="DZ44" s="144">
        <v>38.798999999999999</v>
      </c>
      <c r="EA44" s="144">
        <v>38.798999999999999</v>
      </c>
    </row>
    <row r="45" spans="1:131" ht="15" customHeight="1" x14ac:dyDescent="0.25">
      <c r="A45" s="43">
        <v>43</v>
      </c>
      <c r="B45" s="144"/>
      <c r="C45" s="144"/>
      <c r="D45" s="144"/>
      <c r="E45" s="144"/>
      <c r="F45" s="144"/>
      <c r="G45" s="144"/>
      <c r="H45" s="144"/>
      <c r="I45" s="144"/>
      <c r="J45" s="144"/>
      <c r="K45" s="144"/>
      <c r="L45" s="144"/>
      <c r="M45" s="144"/>
      <c r="N45" s="144"/>
      <c r="O45" s="144"/>
      <c r="P45" s="144"/>
      <c r="Q45" s="144"/>
      <c r="R45" s="144"/>
      <c r="S45" s="144"/>
      <c r="T45" s="144"/>
      <c r="U45" s="144"/>
      <c r="V45" s="144"/>
      <c r="W45" s="144"/>
      <c r="X45" s="144"/>
      <c r="Y45" s="144"/>
      <c r="Z45" s="144"/>
      <c r="AA45" s="144"/>
      <c r="AB45" s="144"/>
      <c r="AC45" s="144"/>
      <c r="AD45" s="144"/>
      <c r="AE45" s="144"/>
      <c r="AF45" s="144"/>
      <c r="AG45" s="144"/>
      <c r="AH45" s="144"/>
      <c r="AI45" s="144"/>
      <c r="AJ45" s="144"/>
      <c r="AK45" s="144"/>
      <c r="AL45" s="144"/>
      <c r="AM45" s="144"/>
      <c r="AN45" s="144"/>
      <c r="AO45" s="144"/>
      <c r="AP45" s="144"/>
      <c r="AQ45" s="144"/>
      <c r="AR45" s="144"/>
      <c r="AS45" s="144">
        <v>0.99399999999999999</v>
      </c>
      <c r="AT45" s="144">
        <v>1.982</v>
      </c>
      <c r="AU45" s="144">
        <v>2.964</v>
      </c>
      <c r="AV45" s="144">
        <v>3.94</v>
      </c>
      <c r="AW45" s="144">
        <v>4.91</v>
      </c>
      <c r="AX45" s="144">
        <v>5.8739999999999997</v>
      </c>
      <c r="AY45" s="144">
        <v>6.8310000000000004</v>
      </c>
      <c r="AZ45" s="144">
        <v>7.7809999999999997</v>
      </c>
      <c r="BA45" s="144">
        <v>8.7249999999999996</v>
      </c>
      <c r="BB45" s="144">
        <v>9.6620000000000008</v>
      </c>
      <c r="BC45" s="144">
        <v>10.592000000000001</v>
      </c>
      <c r="BD45" s="144">
        <v>11.515000000000001</v>
      </c>
      <c r="BE45" s="144">
        <v>12.43</v>
      </c>
      <c r="BF45" s="144">
        <v>13.337999999999999</v>
      </c>
      <c r="BG45" s="144">
        <v>14.239000000000001</v>
      </c>
      <c r="BH45" s="144">
        <v>15.132</v>
      </c>
      <c r="BI45" s="144">
        <v>16.015999999999998</v>
      </c>
      <c r="BJ45" s="144">
        <v>16.893000000000001</v>
      </c>
      <c r="BK45" s="144">
        <v>17.760000000000002</v>
      </c>
      <c r="BL45" s="144">
        <v>18.619</v>
      </c>
      <c r="BM45" s="144">
        <v>19.469000000000001</v>
      </c>
      <c r="BN45" s="144">
        <v>20.309999999999999</v>
      </c>
      <c r="BO45" s="144">
        <v>21.140999999999998</v>
      </c>
      <c r="BP45" s="144">
        <v>21.960999999999999</v>
      </c>
      <c r="BQ45" s="144">
        <v>22.771999999999998</v>
      </c>
      <c r="BR45" s="144">
        <v>23.571999999999999</v>
      </c>
      <c r="BS45" s="144">
        <v>24.361000000000001</v>
      </c>
      <c r="BT45" s="144">
        <v>25.138999999999999</v>
      </c>
      <c r="BU45" s="144">
        <v>25.905000000000001</v>
      </c>
      <c r="BV45" s="144">
        <v>26.658000000000001</v>
      </c>
      <c r="BW45" s="144">
        <v>27.399000000000001</v>
      </c>
      <c r="BX45" s="144">
        <v>28.126000000000001</v>
      </c>
      <c r="BY45" s="144">
        <v>28.838000000000001</v>
      </c>
      <c r="BZ45" s="144">
        <v>29.535</v>
      </c>
      <c r="CA45" s="144">
        <v>30.215</v>
      </c>
      <c r="CB45" s="144">
        <v>30.878</v>
      </c>
      <c r="CC45" s="144">
        <v>31.521999999999998</v>
      </c>
      <c r="CD45" s="144">
        <v>32.145000000000003</v>
      </c>
      <c r="CE45" s="144">
        <v>32.746000000000002</v>
      </c>
      <c r="CF45" s="144">
        <v>33.322000000000003</v>
      </c>
      <c r="CG45" s="144">
        <v>33.872</v>
      </c>
      <c r="CH45" s="144">
        <v>34.393000000000001</v>
      </c>
      <c r="CI45" s="144">
        <v>34.884</v>
      </c>
      <c r="CJ45" s="144">
        <v>35.341999999999999</v>
      </c>
      <c r="CK45" s="144">
        <v>35.764000000000003</v>
      </c>
      <c r="CL45" s="144">
        <v>36.149000000000001</v>
      </c>
      <c r="CM45" s="144">
        <v>36.494999999999997</v>
      </c>
      <c r="CN45" s="144">
        <v>36.801000000000002</v>
      </c>
      <c r="CO45" s="144">
        <v>37.064999999999998</v>
      </c>
      <c r="CP45" s="144">
        <v>37.289000000000001</v>
      </c>
      <c r="CQ45" s="144">
        <v>37.473999999999997</v>
      </c>
      <c r="CR45" s="144">
        <v>37.624000000000002</v>
      </c>
      <c r="CS45" s="144">
        <v>37.741999999999997</v>
      </c>
      <c r="CT45" s="144">
        <v>37.832000000000001</v>
      </c>
      <c r="CU45" s="144">
        <v>37.898000000000003</v>
      </c>
      <c r="CV45" s="144">
        <v>37.945</v>
      </c>
      <c r="CW45" s="144">
        <v>37.978000000000002</v>
      </c>
      <c r="CX45" s="144">
        <v>37.999000000000002</v>
      </c>
      <c r="CY45" s="144">
        <v>38.012999999999998</v>
      </c>
      <c r="CZ45" s="144">
        <v>38.021999999999998</v>
      </c>
      <c r="DA45" s="144">
        <v>38.027000000000001</v>
      </c>
      <c r="DB45" s="144">
        <v>38.027000000000001</v>
      </c>
      <c r="DC45" s="144">
        <v>38.027000000000001</v>
      </c>
      <c r="DD45" s="144">
        <v>38.027000000000001</v>
      </c>
      <c r="DE45" s="144">
        <v>38.027000000000001</v>
      </c>
      <c r="DF45" s="144">
        <v>38.027000000000001</v>
      </c>
      <c r="DG45" s="144">
        <v>38.027000000000001</v>
      </c>
      <c r="DH45" s="144">
        <v>38.027000000000001</v>
      </c>
      <c r="DI45" s="144">
        <v>38.027000000000001</v>
      </c>
      <c r="DJ45" s="144">
        <v>38.027000000000001</v>
      </c>
      <c r="DK45" s="144">
        <v>38.027000000000001</v>
      </c>
      <c r="DL45" s="144">
        <v>38.027000000000001</v>
      </c>
      <c r="DM45" s="144">
        <v>38.027000000000001</v>
      </c>
      <c r="DN45" s="144">
        <v>38.027000000000001</v>
      </c>
      <c r="DO45" s="144">
        <v>38.027000000000001</v>
      </c>
      <c r="DP45" s="144">
        <v>38.027000000000001</v>
      </c>
      <c r="DQ45" s="144">
        <v>38.027000000000001</v>
      </c>
      <c r="DR45" s="144">
        <v>38.027000000000001</v>
      </c>
      <c r="DS45" s="144">
        <v>38.027000000000001</v>
      </c>
      <c r="DT45" s="144">
        <v>38.027000000000001</v>
      </c>
      <c r="DU45" s="144">
        <v>38.027000000000001</v>
      </c>
      <c r="DV45" s="144">
        <v>38.027000000000001</v>
      </c>
      <c r="DW45" s="144">
        <v>38.027000000000001</v>
      </c>
      <c r="DX45" s="144">
        <v>38.027000000000001</v>
      </c>
      <c r="DY45" s="144">
        <v>38.027000000000001</v>
      </c>
      <c r="DZ45" s="144">
        <v>38.027000000000001</v>
      </c>
      <c r="EA45" s="144">
        <v>38.027000000000001</v>
      </c>
    </row>
    <row r="46" spans="1:131" ht="15" customHeight="1" x14ac:dyDescent="0.25">
      <c r="A46" s="43">
        <v>44</v>
      </c>
      <c r="B46" s="144"/>
      <c r="C46" s="144"/>
      <c r="D46" s="144"/>
      <c r="E46" s="144"/>
      <c r="F46" s="144"/>
      <c r="G46" s="144"/>
      <c r="H46" s="144"/>
      <c r="I46" s="144"/>
      <c r="J46" s="144"/>
      <c r="K46" s="144"/>
      <c r="L46" s="144"/>
      <c r="M46" s="144"/>
      <c r="N46" s="144"/>
      <c r="O46" s="144"/>
      <c r="P46" s="144"/>
      <c r="Q46" s="144"/>
      <c r="R46" s="144"/>
      <c r="S46" s="144"/>
      <c r="T46" s="144"/>
      <c r="U46" s="144"/>
      <c r="V46" s="144"/>
      <c r="W46" s="144"/>
      <c r="X46" s="144"/>
      <c r="Y46" s="144"/>
      <c r="Z46" s="144"/>
      <c r="AA46" s="144"/>
      <c r="AB46" s="144"/>
      <c r="AC46" s="144"/>
      <c r="AD46" s="144"/>
      <c r="AE46" s="144"/>
      <c r="AF46" s="144"/>
      <c r="AG46" s="144"/>
      <c r="AH46" s="144"/>
      <c r="AI46" s="144"/>
      <c r="AJ46" s="144"/>
      <c r="AK46" s="144"/>
      <c r="AL46" s="144"/>
      <c r="AM46" s="144"/>
      <c r="AN46" s="144"/>
      <c r="AO46" s="144"/>
      <c r="AP46" s="144"/>
      <c r="AQ46" s="144"/>
      <c r="AR46" s="144"/>
      <c r="AS46" s="144"/>
      <c r="AT46" s="144">
        <v>0.99399999999999999</v>
      </c>
      <c r="AU46" s="144">
        <v>1.982</v>
      </c>
      <c r="AV46" s="144">
        <v>2.964</v>
      </c>
      <c r="AW46" s="144">
        <v>3.9390000000000001</v>
      </c>
      <c r="AX46" s="144">
        <v>4.9089999999999998</v>
      </c>
      <c r="AY46" s="144">
        <v>5.8710000000000004</v>
      </c>
      <c r="AZ46" s="144">
        <v>6.8280000000000003</v>
      </c>
      <c r="BA46" s="144">
        <v>7.7770000000000001</v>
      </c>
      <c r="BB46" s="144">
        <v>8.7200000000000006</v>
      </c>
      <c r="BC46" s="144">
        <v>9.6549999999999994</v>
      </c>
      <c r="BD46" s="144">
        <v>10.583</v>
      </c>
      <c r="BE46" s="144">
        <v>11.504</v>
      </c>
      <c r="BF46" s="144">
        <v>12.417999999999999</v>
      </c>
      <c r="BG46" s="144">
        <v>13.324</v>
      </c>
      <c r="BH46" s="144">
        <v>14.221</v>
      </c>
      <c r="BI46" s="144">
        <v>15.111000000000001</v>
      </c>
      <c r="BJ46" s="144">
        <v>15.993</v>
      </c>
      <c r="BK46" s="144">
        <v>16.866</v>
      </c>
      <c r="BL46" s="144">
        <v>17.73</v>
      </c>
      <c r="BM46" s="144">
        <v>18.585000000000001</v>
      </c>
      <c r="BN46" s="144">
        <v>19.43</v>
      </c>
      <c r="BO46" s="144">
        <v>20.265999999999998</v>
      </c>
      <c r="BP46" s="144">
        <v>21.091999999999999</v>
      </c>
      <c r="BQ46" s="144">
        <v>21.907</v>
      </c>
      <c r="BR46" s="144">
        <v>22.712</v>
      </c>
      <c r="BS46" s="144">
        <v>23.506</v>
      </c>
      <c r="BT46" s="144">
        <v>24.288</v>
      </c>
      <c r="BU46" s="144">
        <v>25.058</v>
      </c>
      <c r="BV46" s="144">
        <v>25.815999999999999</v>
      </c>
      <c r="BW46" s="144">
        <v>26.562000000000001</v>
      </c>
      <c r="BX46" s="144">
        <v>27.292999999999999</v>
      </c>
      <c r="BY46" s="144">
        <v>28.01</v>
      </c>
      <c r="BZ46" s="144">
        <v>28.710999999999999</v>
      </c>
      <c r="CA46" s="144">
        <v>29.395</v>
      </c>
      <c r="CB46" s="144">
        <v>30.061</v>
      </c>
      <c r="CC46" s="144">
        <v>30.709</v>
      </c>
      <c r="CD46" s="144">
        <v>31.335999999999999</v>
      </c>
      <c r="CE46" s="144">
        <v>31.94</v>
      </c>
      <c r="CF46" s="144">
        <v>32.520000000000003</v>
      </c>
      <c r="CG46" s="144">
        <v>33.073</v>
      </c>
      <c r="CH46" s="144">
        <v>33.597999999999999</v>
      </c>
      <c r="CI46" s="144">
        <v>34.091000000000001</v>
      </c>
      <c r="CJ46" s="144">
        <v>34.552</v>
      </c>
      <c r="CK46" s="144">
        <v>34.976999999999997</v>
      </c>
      <c r="CL46" s="144">
        <v>35.363999999999997</v>
      </c>
      <c r="CM46" s="144">
        <v>35.712000000000003</v>
      </c>
      <c r="CN46" s="144">
        <v>36.018999999999998</v>
      </c>
      <c r="CO46" s="144">
        <v>36.284999999999997</v>
      </c>
      <c r="CP46" s="144">
        <v>36.51</v>
      </c>
      <c r="CQ46" s="144">
        <v>36.697000000000003</v>
      </c>
      <c r="CR46" s="144">
        <v>36.847999999999999</v>
      </c>
      <c r="CS46" s="144">
        <v>36.966000000000001</v>
      </c>
      <c r="CT46" s="144">
        <v>37.057000000000002</v>
      </c>
      <c r="CU46" s="144">
        <v>37.122999999999998</v>
      </c>
      <c r="CV46" s="144">
        <v>37.170999999999999</v>
      </c>
      <c r="CW46" s="144">
        <v>37.204000000000001</v>
      </c>
      <c r="CX46" s="144">
        <v>37.225000000000001</v>
      </c>
      <c r="CY46" s="144">
        <v>37.238999999999997</v>
      </c>
      <c r="CZ46" s="144">
        <v>37.247</v>
      </c>
      <c r="DA46" s="144">
        <v>37.252000000000002</v>
      </c>
      <c r="DB46" s="144">
        <v>37.252000000000002</v>
      </c>
      <c r="DC46" s="144">
        <v>37.252000000000002</v>
      </c>
      <c r="DD46" s="144">
        <v>37.252000000000002</v>
      </c>
      <c r="DE46" s="144">
        <v>37.252000000000002</v>
      </c>
      <c r="DF46" s="144">
        <v>37.252000000000002</v>
      </c>
      <c r="DG46" s="144">
        <v>37.252000000000002</v>
      </c>
      <c r="DH46" s="144">
        <v>37.252000000000002</v>
      </c>
      <c r="DI46" s="144">
        <v>37.252000000000002</v>
      </c>
      <c r="DJ46" s="144">
        <v>37.252000000000002</v>
      </c>
      <c r="DK46" s="144">
        <v>37.252000000000002</v>
      </c>
      <c r="DL46" s="144">
        <v>37.252000000000002</v>
      </c>
      <c r="DM46" s="144">
        <v>37.252000000000002</v>
      </c>
      <c r="DN46" s="144">
        <v>37.252000000000002</v>
      </c>
      <c r="DO46" s="144">
        <v>37.252000000000002</v>
      </c>
      <c r="DP46" s="144">
        <v>37.252000000000002</v>
      </c>
      <c r="DQ46" s="144">
        <v>37.252000000000002</v>
      </c>
      <c r="DR46" s="144">
        <v>37.252000000000002</v>
      </c>
      <c r="DS46" s="144">
        <v>37.252000000000002</v>
      </c>
      <c r="DT46" s="144">
        <v>37.252000000000002</v>
      </c>
      <c r="DU46" s="144">
        <v>37.252000000000002</v>
      </c>
      <c r="DV46" s="144">
        <v>37.252000000000002</v>
      </c>
      <c r="DW46" s="144">
        <v>37.252000000000002</v>
      </c>
      <c r="DX46" s="144">
        <v>37.252000000000002</v>
      </c>
      <c r="DY46" s="144">
        <v>37.252000000000002</v>
      </c>
      <c r="DZ46" s="144">
        <v>37.252000000000002</v>
      </c>
      <c r="EA46" s="144">
        <v>37.252000000000002</v>
      </c>
    </row>
    <row r="47" spans="1:131" ht="15" customHeight="1" x14ac:dyDescent="0.25">
      <c r="A47" s="43">
        <v>45</v>
      </c>
      <c r="B47" s="144"/>
      <c r="C47" s="144"/>
      <c r="D47" s="144"/>
      <c r="E47" s="144"/>
      <c r="F47" s="144"/>
      <c r="G47" s="144"/>
      <c r="H47" s="144"/>
      <c r="I47" s="144"/>
      <c r="J47" s="144"/>
      <c r="K47" s="144"/>
      <c r="L47" s="144"/>
      <c r="M47" s="144"/>
      <c r="N47" s="144"/>
      <c r="O47" s="144"/>
      <c r="P47" s="144"/>
      <c r="Q47" s="144"/>
      <c r="R47" s="144"/>
      <c r="S47" s="144"/>
      <c r="T47" s="144"/>
      <c r="U47" s="144"/>
      <c r="V47" s="144"/>
      <c r="W47" s="144"/>
      <c r="X47" s="144"/>
      <c r="Y47" s="144"/>
      <c r="Z47" s="144"/>
      <c r="AA47" s="144"/>
      <c r="AB47" s="144"/>
      <c r="AC47" s="144"/>
      <c r="AD47" s="144"/>
      <c r="AE47" s="144"/>
      <c r="AF47" s="144"/>
      <c r="AG47" s="144"/>
      <c r="AH47" s="144"/>
      <c r="AI47" s="144"/>
      <c r="AJ47" s="144"/>
      <c r="AK47" s="144"/>
      <c r="AL47" s="144"/>
      <c r="AM47" s="144"/>
      <c r="AN47" s="144"/>
      <c r="AO47" s="144"/>
      <c r="AP47" s="144"/>
      <c r="AQ47" s="144"/>
      <c r="AR47" s="144"/>
      <c r="AS47" s="144"/>
      <c r="AT47" s="144"/>
      <c r="AU47" s="144">
        <v>0.99399999999999999</v>
      </c>
      <c r="AV47" s="144">
        <v>1.982</v>
      </c>
      <c r="AW47" s="144">
        <v>2.9630000000000001</v>
      </c>
      <c r="AX47" s="144">
        <v>3.9380000000000002</v>
      </c>
      <c r="AY47" s="144">
        <v>4.907</v>
      </c>
      <c r="AZ47" s="144">
        <v>5.8689999999999998</v>
      </c>
      <c r="BA47" s="144">
        <v>6.8239999999999998</v>
      </c>
      <c r="BB47" s="144">
        <v>7.7720000000000002</v>
      </c>
      <c r="BC47" s="144">
        <v>8.7129999999999992</v>
      </c>
      <c r="BD47" s="144">
        <v>9.6470000000000002</v>
      </c>
      <c r="BE47" s="144">
        <v>10.573</v>
      </c>
      <c r="BF47" s="144">
        <v>11.492000000000001</v>
      </c>
      <c r="BG47" s="144">
        <v>12.404</v>
      </c>
      <c r="BH47" s="144">
        <v>13.307</v>
      </c>
      <c r="BI47" s="144">
        <v>14.202</v>
      </c>
      <c r="BJ47" s="144">
        <v>15.089</v>
      </c>
      <c r="BK47" s="144">
        <v>15.967000000000001</v>
      </c>
      <c r="BL47" s="144">
        <v>16.837</v>
      </c>
      <c r="BM47" s="144">
        <v>17.696999999999999</v>
      </c>
      <c r="BN47" s="144">
        <v>18.547000000000001</v>
      </c>
      <c r="BO47" s="144">
        <v>19.388000000000002</v>
      </c>
      <c r="BP47" s="144">
        <v>20.219000000000001</v>
      </c>
      <c r="BQ47" s="144">
        <v>21.039000000000001</v>
      </c>
      <c r="BR47" s="144">
        <v>21.849</v>
      </c>
      <c r="BS47" s="144">
        <v>22.646999999999998</v>
      </c>
      <c r="BT47" s="144">
        <v>23.434000000000001</v>
      </c>
      <c r="BU47" s="144">
        <v>24.209</v>
      </c>
      <c r="BV47" s="144">
        <v>24.972000000000001</v>
      </c>
      <c r="BW47" s="144">
        <v>25.722000000000001</v>
      </c>
      <c r="BX47" s="144">
        <v>26.457000000000001</v>
      </c>
      <c r="BY47" s="144">
        <v>27.178000000000001</v>
      </c>
      <c r="BZ47" s="144">
        <v>27.882999999999999</v>
      </c>
      <c r="CA47" s="144">
        <v>28.571999999999999</v>
      </c>
      <c r="CB47" s="144">
        <v>29.242999999999999</v>
      </c>
      <c r="CC47" s="144">
        <v>29.893999999999998</v>
      </c>
      <c r="CD47" s="144">
        <v>30.524999999999999</v>
      </c>
      <c r="CE47" s="144">
        <v>31.132000000000001</v>
      </c>
      <c r="CF47" s="144">
        <v>31.716000000000001</v>
      </c>
      <c r="CG47" s="144">
        <v>32.271999999999998</v>
      </c>
      <c r="CH47" s="144">
        <v>32.799999999999997</v>
      </c>
      <c r="CI47" s="144">
        <v>33.296999999999997</v>
      </c>
      <c r="CJ47" s="144">
        <v>33.76</v>
      </c>
      <c r="CK47" s="144">
        <v>34.186999999999998</v>
      </c>
      <c r="CL47" s="144">
        <v>34.576999999999998</v>
      </c>
      <c r="CM47" s="144">
        <v>34.927</v>
      </c>
      <c r="CN47" s="144">
        <v>35.235999999999997</v>
      </c>
      <c r="CO47" s="144">
        <v>35.503</v>
      </c>
      <c r="CP47" s="144">
        <v>35.729999999999997</v>
      </c>
      <c r="CQ47" s="144">
        <v>35.917999999999999</v>
      </c>
      <c r="CR47" s="144">
        <v>36.07</v>
      </c>
      <c r="CS47" s="144">
        <v>36.189</v>
      </c>
      <c r="CT47" s="144">
        <v>36.28</v>
      </c>
      <c r="CU47" s="144">
        <v>36.347000000000001</v>
      </c>
      <c r="CV47" s="144">
        <v>36.395000000000003</v>
      </c>
      <c r="CW47" s="144">
        <v>36.427999999999997</v>
      </c>
      <c r="CX47" s="144">
        <v>36.448999999999998</v>
      </c>
      <c r="CY47" s="144">
        <v>36.463000000000001</v>
      </c>
      <c r="CZ47" s="144">
        <v>36.472000000000001</v>
      </c>
      <c r="DA47" s="144">
        <v>36.476999999999997</v>
      </c>
      <c r="DB47" s="144">
        <v>36.476999999999997</v>
      </c>
      <c r="DC47" s="144">
        <v>36.476999999999997</v>
      </c>
      <c r="DD47" s="144">
        <v>36.476999999999997</v>
      </c>
      <c r="DE47" s="144">
        <v>36.476999999999997</v>
      </c>
      <c r="DF47" s="144">
        <v>36.476999999999997</v>
      </c>
      <c r="DG47" s="144">
        <v>36.476999999999997</v>
      </c>
      <c r="DH47" s="144">
        <v>36.476999999999997</v>
      </c>
      <c r="DI47" s="144">
        <v>36.476999999999997</v>
      </c>
      <c r="DJ47" s="144">
        <v>36.476999999999997</v>
      </c>
      <c r="DK47" s="144">
        <v>36.476999999999997</v>
      </c>
      <c r="DL47" s="144">
        <v>36.476999999999997</v>
      </c>
      <c r="DM47" s="144">
        <v>36.476999999999997</v>
      </c>
      <c r="DN47" s="144">
        <v>36.476999999999997</v>
      </c>
      <c r="DO47" s="144">
        <v>36.476999999999997</v>
      </c>
      <c r="DP47" s="144">
        <v>36.476999999999997</v>
      </c>
      <c r="DQ47" s="144">
        <v>36.476999999999997</v>
      </c>
      <c r="DR47" s="144">
        <v>36.476999999999997</v>
      </c>
      <c r="DS47" s="144">
        <v>36.476999999999997</v>
      </c>
      <c r="DT47" s="144">
        <v>36.476999999999997</v>
      </c>
      <c r="DU47" s="144">
        <v>36.476999999999997</v>
      </c>
      <c r="DV47" s="144">
        <v>36.476999999999997</v>
      </c>
      <c r="DW47" s="144">
        <v>36.476999999999997</v>
      </c>
      <c r="DX47" s="144">
        <v>36.476999999999997</v>
      </c>
      <c r="DY47" s="144">
        <v>36.476999999999997</v>
      </c>
      <c r="DZ47" s="144">
        <v>36.476999999999997</v>
      </c>
      <c r="EA47" s="144">
        <v>36.476999999999997</v>
      </c>
    </row>
    <row r="48" spans="1:131" ht="15" customHeight="1" x14ac:dyDescent="0.25">
      <c r="A48" s="43">
        <v>46</v>
      </c>
      <c r="B48" s="144"/>
      <c r="C48" s="144"/>
      <c r="D48" s="144"/>
      <c r="E48" s="144"/>
      <c r="F48" s="144"/>
      <c r="G48" s="144"/>
      <c r="H48" s="144"/>
      <c r="I48" s="144"/>
      <c r="J48" s="144"/>
      <c r="K48" s="144"/>
      <c r="L48" s="144"/>
      <c r="M48" s="144"/>
      <c r="N48" s="144"/>
      <c r="O48" s="144"/>
      <c r="P48" s="144"/>
      <c r="Q48" s="144"/>
      <c r="R48" s="144"/>
      <c r="S48" s="144"/>
      <c r="T48" s="144"/>
      <c r="U48" s="144"/>
      <c r="V48" s="144"/>
      <c r="W48" s="144"/>
      <c r="X48" s="144"/>
      <c r="Y48" s="144"/>
      <c r="Z48" s="144"/>
      <c r="AA48" s="144"/>
      <c r="AB48" s="144"/>
      <c r="AC48" s="144"/>
      <c r="AD48" s="144"/>
      <c r="AE48" s="144"/>
      <c r="AF48" s="144"/>
      <c r="AG48" s="144"/>
      <c r="AH48" s="144"/>
      <c r="AI48" s="144"/>
      <c r="AJ48" s="144"/>
      <c r="AK48" s="144"/>
      <c r="AL48" s="144"/>
      <c r="AM48" s="144"/>
      <c r="AN48" s="144"/>
      <c r="AO48" s="144"/>
      <c r="AP48" s="144"/>
      <c r="AQ48" s="144"/>
      <c r="AR48" s="144"/>
      <c r="AS48" s="144"/>
      <c r="AT48" s="144"/>
      <c r="AU48" s="144"/>
      <c r="AV48" s="144">
        <v>0.99399999999999999</v>
      </c>
      <c r="AW48" s="144">
        <v>1.9810000000000001</v>
      </c>
      <c r="AX48" s="144">
        <v>2.9620000000000002</v>
      </c>
      <c r="AY48" s="144">
        <v>3.9369999999999998</v>
      </c>
      <c r="AZ48" s="144">
        <v>4.9050000000000002</v>
      </c>
      <c r="BA48" s="144">
        <v>5.8659999999999997</v>
      </c>
      <c r="BB48" s="144">
        <v>6.82</v>
      </c>
      <c r="BC48" s="144">
        <v>7.7670000000000003</v>
      </c>
      <c r="BD48" s="144">
        <v>8.7059999999999995</v>
      </c>
      <c r="BE48" s="144">
        <v>9.6379999999999999</v>
      </c>
      <c r="BF48" s="144">
        <v>10.563000000000001</v>
      </c>
      <c r="BG48" s="144">
        <v>11.48</v>
      </c>
      <c r="BH48" s="144">
        <v>12.388999999999999</v>
      </c>
      <c r="BI48" s="144">
        <v>13.29</v>
      </c>
      <c r="BJ48" s="144">
        <v>14.182</v>
      </c>
      <c r="BK48" s="144">
        <v>15.066000000000001</v>
      </c>
      <c r="BL48" s="144">
        <v>15.94</v>
      </c>
      <c r="BM48" s="144">
        <v>16.806000000000001</v>
      </c>
      <c r="BN48" s="144">
        <v>17.661000000000001</v>
      </c>
      <c r="BO48" s="144">
        <v>18.507000000000001</v>
      </c>
      <c r="BP48" s="144">
        <v>19.343</v>
      </c>
      <c r="BQ48" s="144">
        <v>20.167999999999999</v>
      </c>
      <c r="BR48" s="144">
        <v>20.983000000000001</v>
      </c>
      <c r="BS48" s="144">
        <v>21.786999999999999</v>
      </c>
      <c r="BT48" s="144">
        <v>22.577999999999999</v>
      </c>
      <c r="BU48" s="144">
        <v>23.358000000000001</v>
      </c>
      <c r="BV48" s="144">
        <v>24.125</v>
      </c>
      <c r="BW48" s="144">
        <v>24.88</v>
      </c>
      <c r="BX48" s="144">
        <v>25.62</v>
      </c>
      <c r="BY48" s="144">
        <v>26.344999999999999</v>
      </c>
      <c r="BZ48" s="144">
        <v>27.055</v>
      </c>
      <c r="CA48" s="144">
        <v>27.747</v>
      </c>
      <c r="CB48" s="144">
        <v>28.422000000000001</v>
      </c>
      <c r="CC48" s="144">
        <v>29.077999999999999</v>
      </c>
      <c r="CD48" s="144">
        <v>29.712</v>
      </c>
      <c r="CE48" s="144">
        <v>30.324000000000002</v>
      </c>
      <c r="CF48" s="144">
        <v>30.911000000000001</v>
      </c>
      <c r="CG48" s="144">
        <v>31.471</v>
      </c>
      <c r="CH48" s="144">
        <v>32.002000000000002</v>
      </c>
      <c r="CI48" s="144">
        <v>32.500999999999998</v>
      </c>
      <c r="CJ48" s="144">
        <v>32.966999999999999</v>
      </c>
      <c r="CK48" s="144">
        <v>33.396999999999998</v>
      </c>
      <c r="CL48" s="144">
        <v>33.789000000000001</v>
      </c>
      <c r="CM48" s="144">
        <v>34.140999999999998</v>
      </c>
      <c r="CN48" s="144">
        <v>34.451999999999998</v>
      </c>
      <c r="CO48" s="144">
        <v>34.720999999999997</v>
      </c>
      <c r="CP48" s="144">
        <v>34.950000000000003</v>
      </c>
      <c r="CQ48" s="144">
        <v>35.139000000000003</v>
      </c>
      <c r="CR48" s="144">
        <v>35.290999999999997</v>
      </c>
      <c r="CS48" s="144">
        <v>35.411000000000001</v>
      </c>
      <c r="CT48" s="144">
        <v>35.503</v>
      </c>
      <c r="CU48" s="144">
        <v>35.57</v>
      </c>
      <c r="CV48" s="144">
        <v>35.618000000000002</v>
      </c>
      <c r="CW48" s="144">
        <v>35.651000000000003</v>
      </c>
      <c r="CX48" s="144">
        <v>35.673000000000002</v>
      </c>
      <c r="CY48" s="144">
        <v>35.686999999999998</v>
      </c>
      <c r="CZ48" s="144">
        <v>35.695999999999998</v>
      </c>
      <c r="DA48" s="144">
        <v>35.701000000000001</v>
      </c>
      <c r="DB48" s="144">
        <v>35.701000000000001</v>
      </c>
      <c r="DC48" s="144">
        <v>35.701000000000001</v>
      </c>
      <c r="DD48" s="144">
        <v>35.701000000000001</v>
      </c>
      <c r="DE48" s="144">
        <v>35.701000000000001</v>
      </c>
      <c r="DF48" s="144">
        <v>35.701000000000001</v>
      </c>
      <c r="DG48" s="144">
        <v>35.701000000000001</v>
      </c>
      <c r="DH48" s="144">
        <v>35.701000000000001</v>
      </c>
      <c r="DI48" s="144">
        <v>35.701000000000001</v>
      </c>
      <c r="DJ48" s="144">
        <v>35.701000000000001</v>
      </c>
      <c r="DK48" s="144">
        <v>35.701000000000001</v>
      </c>
      <c r="DL48" s="144">
        <v>35.701000000000001</v>
      </c>
      <c r="DM48" s="144">
        <v>35.701000000000001</v>
      </c>
      <c r="DN48" s="144">
        <v>35.701000000000001</v>
      </c>
      <c r="DO48" s="144">
        <v>35.701000000000001</v>
      </c>
      <c r="DP48" s="144">
        <v>35.701000000000001</v>
      </c>
      <c r="DQ48" s="144">
        <v>35.701000000000001</v>
      </c>
      <c r="DR48" s="144">
        <v>35.701000000000001</v>
      </c>
      <c r="DS48" s="144">
        <v>35.701000000000001</v>
      </c>
      <c r="DT48" s="144">
        <v>35.701000000000001</v>
      </c>
      <c r="DU48" s="144">
        <v>35.701000000000001</v>
      </c>
      <c r="DV48" s="144">
        <v>35.701000000000001</v>
      </c>
      <c r="DW48" s="144">
        <v>35.701000000000001</v>
      </c>
      <c r="DX48" s="144">
        <v>35.701000000000001</v>
      </c>
      <c r="DY48" s="144">
        <v>35.701000000000001</v>
      </c>
      <c r="DZ48" s="144">
        <v>35.701000000000001</v>
      </c>
      <c r="EA48" s="144">
        <v>35.701000000000001</v>
      </c>
    </row>
    <row r="49" spans="1:131" ht="15" customHeight="1" x14ac:dyDescent="0.25">
      <c r="A49" s="43">
        <v>47</v>
      </c>
      <c r="B49" s="144"/>
      <c r="C49" s="144"/>
      <c r="D49" s="144"/>
      <c r="E49" s="144"/>
      <c r="F49" s="144"/>
      <c r="G49" s="144"/>
      <c r="H49" s="144"/>
      <c r="I49" s="144"/>
      <c r="J49" s="144"/>
      <c r="K49" s="144"/>
      <c r="L49" s="144"/>
      <c r="M49" s="144"/>
      <c r="N49" s="144"/>
      <c r="O49" s="144"/>
      <c r="P49" s="144"/>
      <c r="Q49" s="144"/>
      <c r="R49" s="144"/>
      <c r="S49" s="144"/>
      <c r="T49" s="144"/>
      <c r="U49" s="144"/>
      <c r="V49" s="144"/>
      <c r="W49" s="144"/>
      <c r="X49" s="144"/>
      <c r="Y49" s="144"/>
      <c r="Z49" s="144"/>
      <c r="AA49" s="144"/>
      <c r="AB49" s="144"/>
      <c r="AC49" s="144"/>
      <c r="AD49" s="144"/>
      <c r="AE49" s="144"/>
      <c r="AF49" s="144"/>
      <c r="AG49" s="144"/>
      <c r="AH49" s="144"/>
      <c r="AI49" s="144"/>
      <c r="AJ49" s="144"/>
      <c r="AK49" s="144"/>
      <c r="AL49" s="144"/>
      <c r="AM49" s="144"/>
      <c r="AN49" s="144"/>
      <c r="AO49" s="144"/>
      <c r="AP49" s="144"/>
      <c r="AQ49" s="144"/>
      <c r="AR49" s="144"/>
      <c r="AS49" s="144"/>
      <c r="AT49" s="144"/>
      <c r="AU49" s="144"/>
      <c r="AV49" s="144"/>
      <c r="AW49" s="144">
        <v>0.99399999999999999</v>
      </c>
      <c r="AX49" s="144">
        <v>1.9810000000000001</v>
      </c>
      <c r="AY49" s="144">
        <v>2.9620000000000002</v>
      </c>
      <c r="AZ49" s="144">
        <v>3.9350000000000001</v>
      </c>
      <c r="BA49" s="144">
        <v>4.9020000000000001</v>
      </c>
      <c r="BB49" s="144">
        <v>5.8620000000000001</v>
      </c>
      <c r="BC49" s="144">
        <v>6.8150000000000004</v>
      </c>
      <c r="BD49" s="144">
        <v>7.76</v>
      </c>
      <c r="BE49" s="144">
        <v>8.6980000000000004</v>
      </c>
      <c r="BF49" s="144">
        <v>9.6289999999999996</v>
      </c>
      <c r="BG49" s="144">
        <v>10.551</v>
      </c>
      <c r="BH49" s="144">
        <v>11.465999999999999</v>
      </c>
      <c r="BI49" s="144">
        <v>12.372</v>
      </c>
      <c r="BJ49" s="144">
        <v>13.27</v>
      </c>
      <c r="BK49" s="144">
        <v>14.159000000000001</v>
      </c>
      <c r="BL49" s="144">
        <v>15.039</v>
      </c>
      <c r="BM49" s="144">
        <v>15.91</v>
      </c>
      <c r="BN49" s="144">
        <v>16.771000000000001</v>
      </c>
      <c r="BO49" s="144">
        <v>17.623000000000001</v>
      </c>
      <c r="BP49" s="144">
        <v>18.463999999999999</v>
      </c>
      <c r="BQ49" s="144">
        <v>19.294</v>
      </c>
      <c r="BR49" s="144">
        <v>20.114000000000001</v>
      </c>
      <c r="BS49" s="144">
        <v>20.922000000000001</v>
      </c>
      <c r="BT49" s="144">
        <v>21.719000000000001</v>
      </c>
      <c r="BU49" s="144">
        <v>22.504000000000001</v>
      </c>
      <c r="BV49" s="144">
        <v>23.276</v>
      </c>
      <c r="BW49" s="144">
        <v>24.035</v>
      </c>
      <c r="BX49" s="144">
        <v>24.779</v>
      </c>
      <c r="BY49" s="144">
        <v>25.509</v>
      </c>
      <c r="BZ49" s="144">
        <v>26.222999999999999</v>
      </c>
      <c r="CA49" s="144">
        <v>26.92</v>
      </c>
      <c r="CB49" s="144">
        <v>27.599</v>
      </c>
      <c r="CC49" s="144">
        <v>28.259</v>
      </c>
      <c r="CD49" s="144">
        <v>28.896999999999998</v>
      </c>
      <c r="CE49" s="144">
        <v>29.513000000000002</v>
      </c>
      <c r="CF49" s="144">
        <v>30.103000000000002</v>
      </c>
      <c r="CG49" s="144">
        <v>30.667000000000002</v>
      </c>
      <c r="CH49" s="144">
        <v>31.201000000000001</v>
      </c>
      <c r="CI49" s="144">
        <v>31.704000000000001</v>
      </c>
      <c r="CJ49" s="144">
        <v>32.173000000000002</v>
      </c>
      <c r="CK49" s="144">
        <v>32.604999999999997</v>
      </c>
      <c r="CL49" s="144">
        <v>33</v>
      </c>
      <c r="CM49" s="144">
        <v>33.353999999999999</v>
      </c>
      <c r="CN49" s="144">
        <v>33.667000000000002</v>
      </c>
      <c r="CO49" s="144">
        <v>33.938000000000002</v>
      </c>
      <c r="CP49" s="144">
        <v>34.167000000000002</v>
      </c>
      <c r="CQ49" s="144">
        <v>34.357999999999997</v>
      </c>
      <c r="CR49" s="144">
        <v>34.511000000000003</v>
      </c>
      <c r="CS49" s="144">
        <v>34.631999999999998</v>
      </c>
      <c r="CT49" s="144">
        <v>34.723999999999997</v>
      </c>
      <c r="CU49" s="144">
        <v>34.792000000000002</v>
      </c>
      <c r="CV49" s="144">
        <v>34.840000000000003</v>
      </c>
      <c r="CW49" s="144">
        <v>34.872999999999998</v>
      </c>
      <c r="CX49" s="144">
        <v>34.896000000000001</v>
      </c>
      <c r="CY49" s="144">
        <v>34.909999999999997</v>
      </c>
      <c r="CZ49" s="144">
        <v>34.917999999999999</v>
      </c>
      <c r="DA49" s="144">
        <v>34.923000000000002</v>
      </c>
      <c r="DB49" s="144">
        <v>34.923000000000002</v>
      </c>
      <c r="DC49" s="144">
        <v>34.923000000000002</v>
      </c>
      <c r="DD49" s="144">
        <v>34.923000000000002</v>
      </c>
      <c r="DE49" s="144">
        <v>34.923000000000002</v>
      </c>
      <c r="DF49" s="144">
        <v>34.923000000000002</v>
      </c>
      <c r="DG49" s="144">
        <v>34.923000000000002</v>
      </c>
      <c r="DH49" s="144">
        <v>34.923000000000002</v>
      </c>
      <c r="DI49" s="144">
        <v>34.923000000000002</v>
      </c>
      <c r="DJ49" s="144">
        <v>34.923000000000002</v>
      </c>
      <c r="DK49" s="144">
        <v>34.923000000000002</v>
      </c>
      <c r="DL49" s="144">
        <v>34.923000000000002</v>
      </c>
      <c r="DM49" s="144">
        <v>34.923000000000002</v>
      </c>
      <c r="DN49" s="144">
        <v>34.923000000000002</v>
      </c>
      <c r="DO49" s="144">
        <v>34.923000000000002</v>
      </c>
      <c r="DP49" s="144">
        <v>34.923000000000002</v>
      </c>
      <c r="DQ49" s="144">
        <v>34.923000000000002</v>
      </c>
      <c r="DR49" s="144">
        <v>34.923000000000002</v>
      </c>
      <c r="DS49" s="144">
        <v>34.923000000000002</v>
      </c>
      <c r="DT49" s="144">
        <v>34.923000000000002</v>
      </c>
      <c r="DU49" s="144">
        <v>34.923000000000002</v>
      </c>
      <c r="DV49" s="144">
        <v>34.923000000000002</v>
      </c>
      <c r="DW49" s="144">
        <v>34.923000000000002</v>
      </c>
      <c r="DX49" s="144">
        <v>34.923000000000002</v>
      </c>
      <c r="DY49" s="144">
        <v>34.923000000000002</v>
      </c>
      <c r="DZ49" s="144">
        <v>34.923000000000002</v>
      </c>
      <c r="EA49" s="144">
        <v>34.923000000000002</v>
      </c>
    </row>
    <row r="50" spans="1:131" ht="15" customHeight="1" x14ac:dyDescent="0.25">
      <c r="A50" s="43">
        <v>48</v>
      </c>
      <c r="B50" s="144"/>
      <c r="C50" s="144"/>
      <c r="D50" s="144"/>
      <c r="E50" s="144"/>
      <c r="F50" s="144"/>
      <c r="G50" s="144"/>
      <c r="H50" s="144"/>
      <c r="I50" s="144"/>
      <c r="J50" s="144"/>
      <c r="K50" s="144"/>
      <c r="L50" s="144"/>
      <c r="M50" s="144"/>
      <c r="N50" s="144"/>
      <c r="O50" s="144"/>
      <c r="P50" s="144"/>
      <c r="Q50" s="144"/>
      <c r="R50" s="144"/>
      <c r="S50" s="144"/>
      <c r="T50" s="144"/>
      <c r="U50" s="144"/>
      <c r="V50" s="144"/>
      <c r="W50" s="144"/>
      <c r="X50" s="144"/>
      <c r="Y50" s="144"/>
      <c r="Z50" s="144"/>
      <c r="AA50" s="144"/>
      <c r="AB50" s="144"/>
      <c r="AC50" s="144"/>
      <c r="AD50" s="144"/>
      <c r="AE50" s="144"/>
      <c r="AF50" s="144"/>
      <c r="AG50" s="144"/>
      <c r="AH50" s="144"/>
      <c r="AI50" s="144"/>
      <c r="AJ50" s="144"/>
      <c r="AK50" s="144"/>
      <c r="AL50" s="144"/>
      <c r="AM50" s="144"/>
      <c r="AN50" s="144"/>
      <c r="AO50" s="144"/>
      <c r="AP50" s="144"/>
      <c r="AQ50" s="144"/>
      <c r="AR50" s="144"/>
      <c r="AS50" s="144"/>
      <c r="AT50" s="144"/>
      <c r="AU50" s="144"/>
      <c r="AV50" s="144"/>
      <c r="AW50" s="144"/>
      <c r="AX50" s="144">
        <v>0.99399999999999999</v>
      </c>
      <c r="AY50" s="144">
        <v>1.98</v>
      </c>
      <c r="AZ50" s="144">
        <v>2.96</v>
      </c>
      <c r="BA50" s="144">
        <v>3.9340000000000002</v>
      </c>
      <c r="BB50" s="144">
        <v>4.9000000000000004</v>
      </c>
      <c r="BC50" s="144">
        <v>5.8579999999999997</v>
      </c>
      <c r="BD50" s="144">
        <v>6.81</v>
      </c>
      <c r="BE50" s="144">
        <v>7.7539999999999996</v>
      </c>
      <c r="BF50" s="144">
        <v>8.69</v>
      </c>
      <c r="BG50" s="144">
        <v>9.6189999999999998</v>
      </c>
      <c r="BH50" s="144">
        <v>10.539</v>
      </c>
      <c r="BI50" s="144">
        <v>11.451000000000001</v>
      </c>
      <c r="BJ50" s="144">
        <v>12.355</v>
      </c>
      <c r="BK50" s="144">
        <v>13.25</v>
      </c>
      <c r="BL50" s="144">
        <v>14.135</v>
      </c>
      <c r="BM50" s="144">
        <v>15.012</v>
      </c>
      <c r="BN50" s="144">
        <v>15.878</v>
      </c>
      <c r="BO50" s="144">
        <v>16.734999999999999</v>
      </c>
      <c r="BP50" s="144">
        <v>17.581</v>
      </c>
      <c r="BQ50" s="144">
        <v>18.417000000000002</v>
      </c>
      <c r="BR50" s="144">
        <v>19.242000000000001</v>
      </c>
      <c r="BS50" s="144">
        <v>20.056000000000001</v>
      </c>
      <c r="BT50" s="144">
        <v>20.856999999999999</v>
      </c>
      <c r="BU50" s="144">
        <v>21.646999999999998</v>
      </c>
      <c r="BV50" s="144">
        <v>22.423999999999999</v>
      </c>
      <c r="BW50" s="144">
        <v>23.187999999999999</v>
      </c>
      <c r="BX50" s="144">
        <v>23.937000000000001</v>
      </c>
      <c r="BY50" s="144">
        <v>24.672000000000001</v>
      </c>
      <c r="BZ50" s="144">
        <v>25.39</v>
      </c>
      <c r="CA50" s="144">
        <v>26.091999999999999</v>
      </c>
      <c r="CB50" s="144">
        <v>26.774999999999999</v>
      </c>
      <c r="CC50" s="144">
        <v>27.439</v>
      </c>
      <c r="CD50" s="144">
        <v>28.081</v>
      </c>
      <c r="CE50" s="144">
        <v>28.701000000000001</v>
      </c>
      <c r="CF50" s="144">
        <v>29.295000000000002</v>
      </c>
      <c r="CG50" s="144">
        <v>29.861999999999998</v>
      </c>
      <c r="CH50" s="144">
        <v>30.4</v>
      </c>
      <c r="CI50" s="144">
        <v>30.905999999999999</v>
      </c>
      <c r="CJ50" s="144">
        <v>31.378</v>
      </c>
      <c r="CK50" s="144">
        <v>31.812999999999999</v>
      </c>
      <c r="CL50" s="144">
        <v>32.21</v>
      </c>
      <c r="CM50" s="144">
        <v>32.567</v>
      </c>
      <c r="CN50" s="144">
        <v>32.881999999999998</v>
      </c>
      <c r="CO50" s="144">
        <v>33.154000000000003</v>
      </c>
      <c r="CP50" s="144">
        <v>33.384999999999998</v>
      </c>
      <c r="CQ50" s="144">
        <v>33.576999999999998</v>
      </c>
      <c r="CR50" s="144">
        <v>33.731000000000002</v>
      </c>
      <c r="CS50" s="144">
        <v>33.853000000000002</v>
      </c>
      <c r="CT50" s="144">
        <v>33.945</v>
      </c>
      <c r="CU50" s="144">
        <v>34.014000000000003</v>
      </c>
      <c r="CV50" s="144">
        <v>34.061999999999998</v>
      </c>
      <c r="CW50" s="144">
        <v>34.095999999999997</v>
      </c>
      <c r="CX50" s="144">
        <v>34.118000000000002</v>
      </c>
      <c r="CY50" s="144">
        <v>34.131999999999998</v>
      </c>
      <c r="CZ50" s="144">
        <v>34.140999999999998</v>
      </c>
      <c r="DA50" s="144">
        <v>34.146000000000001</v>
      </c>
      <c r="DB50" s="144">
        <v>34.146000000000001</v>
      </c>
      <c r="DC50" s="144">
        <v>34.146000000000001</v>
      </c>
      <c r="DD50" s="144">
        <v>34.146000000000001</v>
      </c>
      <c r="DE50" s="144">
        <v>34.146000000000001</v>
      </c>
      <c r="DF50" s="144">
        <v>34.146000000000001</v>
      </c>
      <c r="DG50" s="144">
        <v>34.146000000000001</v>
      </c>
      <c r="DH50" s="144">
        <v>34.146000000000001</v>
      </c>
      <c r="DI50" s="144">
        <v>34.146000000000001</v>
      </c>
      <c r="DJ50" s="144">
        <v>34.146000000000001</v>
      </c>
      <c r="DK50" s="144">
        <v>34.146000000000001</v>
      </c>
      <c r="DL50" s="144">
        <v>34.146000000000001</v>
      </c>
      <c r="DM50" s="144">
        <v>34.146000000000001</v>
      </c>
      <c r="DN50" s="144">
        <v>34.146000000000001</v>
      </c>
      <c r="DO50" s="144">
        <v>34.146000000000001</v>
      </c>
      <c r="DP50" s="144">
        <v>34.146000000000001</v>
      </c>
      <c r="DQ50" s="144">
        <v>34.146000000000001</v>
      </c>
      <c r="DR50" s="144">
        <v>34.146000000000001</v>
      </c>
      <c r="DS50" s="144">
        <v>34.146000000000001</v>
      </c>
      <c r="DT50" s="144">
        <v>34.146000000000001</v>
      </c>
      <c r="DU50" s="144">
        <v>34.146000000000001</v>
      </c>
      <c r="DV50" s="144">
        <v>34.146000000000001</v>
      </c>
      <c r="DW50" s="144">
        <v>34.146000000000001</v>
      </c>
      <c r="DX50" s="144">
        <v>34.146000000000001</v>
      </c>
      <c r="DY50" s="144">
        <v>34.146000000000001</v>
      </c>
      <c r="DZ50" s="144">
        <v>34.146000000000001</v>
      </c>
      <c r="EA50" s="144">
        <v>34.146000000000001</v>
      </c>
    </row>
    <row r="51" spans="1:131" ht="15" customHeight="1" x14ac:dyDescent="0.25">
      <c r="A51" s="43">
        <v>49</v>
      </c>
      <c r="B51" s="144"/>
      <c r="C51" s="144"/>
      <c r="D51" s="144"/>
      <c r="E51" s="144"/>
      <c r="F51" s="144"/>
      <c r="G51" s="144"/>
      <c r="H51" s="144"/>
      <c r="I51" s="144"/>
      <c r="J51" s="144"/>
      <c r="K51" s="144"/>
      <c r="L51" s="144"/>
      <c r="M51" s="144"/>
      <c r="N51" s="144"/>
      <c r="O51" s="144"/>
      <c r="P51" s="144"/>
      <c r="Q51" s="144"/>
      <c r="R51" s="144"/>
      <c r="S51" s="144"/>
      <c r="T51" s="144"/>
      <c r="U51" s="144"/>
      <c r="V51" s="144"/>
      <c r="W51" s="144"/>
      <c r="X51" s="144"/>
      <c r="Y51" s="144"/>
      <c r="Z51" s="144"/>
      <c r="AA51" s="144"/>
      <c r="AB51" s="144"/>
      <c r="AC51" s="144"/>
      <c r="AD51" s="144"/>
      <c r="AE51" s="144"/>
      <c r="AF51" s="144"/>
      <c r="AG51" s="144"/>
      <c r="AH51" s="144"/>
      <c r="AI51" s="144"/>
      <c r="AJ51" s="144"/>
      <c r="AK51" s="144"/>
      <c r="AL51" s="144"/>
      <c r="AM51" s="144"/>
      <c r="AN51" s="144"/>
      <c r="AO51" s="144"/>
      <c r="AP51" s="144"/>
      <c r="AQ51" s="144"/>
      <c r="AR51" s="144"/>
      <c r="AS51" s="144"/>
      <c r="AT51" s="144"/>
      <c r="AU51" s="144"/>
      <c r="AV51" s="144"/>
      <c r="AW51" s="144"/>
      <c r="AX51" s="144"/>
      <c r="AY51" s="144">
        <v>0.99299999999999999</v>
      </c>
      <c r="AZ51" s="144">
        <v>1.98</v>
      </c>
      <c r="BA51" s="144">
        <v>2.9590000000000001</v>
      </c>
      <c r="BB51" s="144">
        <v>3.9319999999999999</v>
      </c>
      <c r="BC51" s="144">
        <v>4.8970000000000002</v>
      </c>
      <c r="BD51" s="144">
        <v>5.8540000000000001</v>
      </c>
      <c r="BE51" s="144">
        <v>6.8040000000000003</v>
      </c>
      <c r="BF51" s="144">
        <v>7.7469999999999999</v>
      </c>
      <c r="BG51" s="144">
        <v>8.6809999999999992</v>
      </c>
      <c r="BH51" s="144">
        <v>9.6080000000000005</v>
      </c>
      <c r="BI51" s="144">
        <v>10.526</v>
      </c>
      <c r="BJ51" s="144">
        <v>11.435</v>
      </c>
      <c r="BK51" s="144">
        <v>12.336</v>
      </c>
      <c r="BL51" s="144">
        <v>13.227</v>
      </c>
      <c r="BM51" s="144">
        <v>14.11</v>
      </c>
      <c r="BN51" s="144">
        <v>14.981999999999999</v>
      </c>
      <c r="BO51" s="144">
        <v>15.843999999999999</v>
      </c>
      <c r="BP51" s="144">
        <v>16.696000000000002</v>
      </c>
      <c r="BQ51" s="144">
        <v>17.536999999999999</v>
      </c>
      <c r="BR51" s="144">
        <v>18.367000000000001</v>
      </c>
      <c r="BS51" s="144">
        <v>19.186</v>
      </c>
      <c r="BT51" s="144">
        <v>19.992999999999999</v>
      </c>
      <c r="BU51" s="144">
        <v>20.788</v>
      </c>
      <c r="BV51" s="144">
        <v>21.57</v>
      </c>
      <c r="BW51" s="144">
        <v>22.338999999999999</v>
      </c>
      <c r="BX51" s="144">
        <v>23.093</v>
      </c>
      <c r="BY51" s="144">
        <v>23.832999999999998</v>
      </c>
      <c r="BZ51" s="144">
        <v>24.556000000000001</v>
      </c>
      <c r="CA51" s="144">
        <v>25.262</v>
      </c>
      <c r="CB51" s="144">
        <v>25.95</v>
      </c>
      <c r="CC51" s="144">
        <v>26.617999999999999</v>
      </c>
      <c r="CD51" s="144">
        <v>27.265000000000001</v>
      </c>
      <c r="CE51" s="144">
        <v>27.888000000000002</v>
      </c>
      <c r="CF51" s="144">
        <v>28.486000000000001</v>
      </c>
      <c r="CG51" s="144">
        <v>29.056999999999999</v>
      </c>
      <c r="CH51" s="144">
        <v>29.597999999999999</v>
      </c>
      <c r="CI51" s="144">
        <v>30.106999999999999</v>
      </c>
      <c r="CJ51" s="144">
        <v>30.582000000000001</v>
      </c>
      <c r="CK51" s="144">
        <v>31.02</v>
      </c>
      <c r="CL51" s="144">
        <v>31.42</v>
      </c>
      <c r="CM51" s="144">
        <v>31.779</v>
      </c>
      <c r="CN51" s="144">
        <v>32.095999999999997</v>
      </c>
      <c r="CO51" s="144">
        <v>32.369999999999997</v>
      </c>
      <c r="CP51" s="144">
        <v>32.603000000000002</v>
      </c>
      <c r="CQ51" s="144">
        <v>32.795000000000002</v>
      </c>
      <c r="CR51" s="144">
        <v>32.951000000000001</v>
      </c>
      <c r="CS51" s="144">
        <v>33.073</v>
      </c>
      <c r="CT51" s="144">
        <v>33.167000000000002</v>
      </c>
      <c r="CU51" s="144">
        <v>33.234999999999999</v>
      </c>
      <c r="CV51" s="144">
        <v>33.283999999999999</v>
      </c>
      <c r="CW51" s="144">
        <v>33.317999999999998</v>
      </c>
      <c r="CX51" s="144">
        <v>33.340000000000003</v>
      </c>
      <c r="CY51" s="144">
        <v>33.354999999999997</v>
      </c>
      <c r="CZ51" s="144">
        <v>33.363</v>
      </c>
      <c r="DA51" s="144">
        <v>33.368000000000002</v>
      </c>
      <c r="DB51" s="144">
        <v>33.368000000000002</v>
      </c>
      <c r="DC51" s="144">
        <v>33.368000000000002</v>
      </c>
      <c r="DD51" s="144">
        <v>33.368000000000002</v>
      </c>
      <c r="DE51" s="144">
        <v>33.368000000000002</v>
      </c>
      <c r="DF51" s="144">
        <v>33.368000000000002</v>
      </c>
      <c r="DG51" s="144">
        <v>33.368000000000002</v>
      </c>
      <c r="DH51" s="144">
        <v>33.368000000000002</v>
      </c>
      <c r="DI51" s="144">
        <v>33.368000000000002</v>
      </c>
      <c r="DJ51" s="144">
        <v>33.368000000000002</v>
      </c>
      <c r="DK51" s="144">
        <v>33.368000000000002</v>
      </c>
      <c r="DL51" s="144">
        <v>33.368000000000002</v>
      </c>
      <c r="DM51" s="144">
        <v>33.368000000000002</v>
      </c>
      <c r="DN51" s="144">
        <v>33.368000000000002</v>
      </c>
      <c r="DO51" s="144">
        <v>33.368000000000002</v>
      </c>
      <c r="DP51" s="144">
        <v>33.368000000000002</v>
      </c>
      <c r="DQ51" s="144">
        <v>33.368000000000002</v>
      </c>
      <c r="DR51" s="144">
        <v>33.368000000000002</v>
      </c>
      <c r="DS51" s="144">
        <v>33.368000000000002</v>
      </c>
      <c r="DT51" s="144">
        <v>33.368000000000002</v>
      </c>
      <c r="DU51" s="144">
        <v>33.368000000000002</v>
      </c>
      <c r="DV51" s="144">
        <v>33.368000000000002</v>
      </c>
      <c r="DW51" s="144">
        <v>33.368000000000002</v>
      </c>
      <c r="DX51" s="144">
        <v>33.368000000000002</v>
      </c>
      <c r="DY51" s="144">
        <v>33.368000000000002</v>
      </c>
      <c r="DZ51" s="144">
        <v>33.368000000000002</v>
      </c>
      <c r="EA51" s="144">
        <v>33.368000000000002</v>
      </c>
    </row>
    <row r="52" spans="1:131" ht="15" customHeight="1" x14ac:dyDescent="0.25">
      <c r="A52" s="43">
        <v>50</v>
      </c>
      <c r="B52" s="144"/>
      <c r="C52" s="144"/>
      <c r="D52" s="144"/>
      <c r="E52" s="144"/>
      <c r="F52" s="144"/>
      <c r="G52" s="144"/>
      <c r="H52" s="144"/>
      <c r="I52" s="144"/>
      <c r="J52" s="144"/>
      <c r="K52" s="144"/>
      <c r="L52" s="144"/>
      <c r="M52" s="144"/>
      <c r="N52" s="144"/>
      <c r="O52" s="144"/>
      <c r="P52" s="144"/>
      <c r="Q52" s="144"/>
      <c r="R52" s="144"/>
      <c r="S52" s="144"/>
      <c r="T52" s="144"/>
      <c r="U52" s="144"/>
      <c r="V52" s="144"/>
      <c r="W52" s="144"/>
      <c r="X52" s="144"/>
      <c r="Y52" s="144"/>
      <c r="Z52" s="144"/>
      <c r="AA52" s="144"/>
      <c r="AB52" s="144"/>
      <c r="AC52" s="144"/>
      <c r="AD52" s="144"/>
      <c r="AE52" s="144"/>
      <c r="AF52" s="144"/>
      <c r="AG52" s="144"/>
      <c r="AH52" s="144"/>
      <c r="AI52" s="144"/>
      <c r="AJ52" s="144"/>
      <c r="AK52" s="144"/>
      <c r="AL52" s="144"/>
      <c r="AM52" s="144"/>
      <c r="AN52" s="144"/>
      <c r="AO52" s="144"/>
      <c r="AP52" s="144"/>
      <c r="AQ52" s="144"/>
      <c r="AR52" s="144"/>
      <c r="AS52" s="144"/>
      <c r="AT52" s="144"/>
      <c r="AU52" s="144"/>
      <c r="AV52" s="144"/>
      <c r="AW52" s="144"/>
      <c r="AX52" s="144"/>
      <c r="AY52" s="144"/>
      <c r="AZ52" s="144">
        <v>0.99299999999999999</v>
      </c>
      <c r="BA52" s="144">
        <v>1.9790000000000001</v>
      </c>
      <c r="BB52" s="144">
        <v>2.9580000000000002</v>
      </c>
      <c r="BC52" s="144">
        <v>3.93</v>
      </c>
      <c r="BD52" s="144">
        <v>4.8940000000000001</v>
      </c>
      <c r="BE52" s="144">
        <v>5.85</v>
      </c>
      <c r="BF52" s="144">
        <v>6.7990000000000004</v>
      </c>
      <c r="BG52" s="144">
        <v>7.74</v>
      </c>
      <c r="BH52" s="144">
        <v>8.673</v>
      </c>
      <c r="BI52" s="144">
        <v>9.5969999999999995</v>
      </c>
      <c r="BJ52" s="144">
        <v>10.513</v>
      </c>
      <c r="BK52" s="144">
        <v>11.419</v>
      </c>
      <c r="BL52" s="144">
        <v>12.317</v>
      </c>
      <c r="BM52" s="144">
        <v>13.205</v>
      </c>
      <c r="BN52" s="144">
        <v>14.083</v>
      </c>
      <c r="BO52" s="144">
        <v>14.951000000000001</v>
      </c>
      <c r="BP52" s="144">
        <v>15.808999999999999</v>
      </c>
      <c r="BQ52" s="144">
        <v>16.655000000000001</v>
      </c>
      <c r="BR52" s="144">
        <v>17.491</v>
      </c>
      <c r="BS52" s="144">
        <v>18.315999999999999</v>
      </c>
      <c r="BT52" s="144">
        <v>19.128</v>
      </c>
      <c r="BU52" s="144">
        <v>19.928000000000001</v>
      </c>
      <c r="BV52" s="144">
        <v>20.716000000000001</v>
      </c>
      <c r="BW52" s="144">
        <v>21.49</v>
      </c>
      <c r="BX52" s="144">
        <v>22.248999999999999</v>
      </c>
      <c r="BY52" s="144">
        <v>22.994</v>
      </c>
      <c r="BZ52" s="144">
        <v>23.722000000000001</v>
      </c>
      <c r="CA52" s="144">
        <v>24.431999999999999</v>
      </c>
      <c r="CB52" s="144">
        <v>25.125</v>
      </c>
      <c r="CC52" s="144">
        <v>25.797000000000001</v>
      </c>
      <c r="CD52" s="144">
        <v>26.449000000000002</v>
      </c>
      <c r="CE52" s="144">
        <v>27.076000000000001</v>
      </c>
      <c r="CF52" s="144">
        <v>27.678000000000001</v>
      </c>
      <c r="CG52" s="144">
        <v>28.253</v>
      </c>
      <c r="CH52" s="144">
        <v>28.797999999999998</v>
      </c>
      <c r="CI52" s="144">
        <v>29.31</v>
      </c>
      <c r="CJ52" s="144">
        <v>29.789000000000001</v>
      </c>
      <c r="CK52" s="144">
        <v>30.23</v>
      </c>
      <c r="CL52" s="144">
        <v>30.632000000000001</v>
      </c>
      <c r="CM52" s="144">
        <v>30.992999999999999</v>
      </c>
      <c r="CN52" s="144">
        <v>31.312999999999999</v>
      </c>
      <c r="CO52" s="144">
        <v>31.588999999999999</v>
      </c>
      <c r="CP52" s="144">
        <v>31.823</v>
      </c>
      <c r="CQ52" s="144">
        <v>32.017000000000003</v>
      </c>
      <c r="CR52" s="144">
        <v>32.173999999999999</v>
      </c>
      <c r="CS52" s="144">
        <v>32.296999999999997</v>
      </c>
      <c r="CT52" s="144">
        <v>32.39</v>
      </c>
      <c r="CU52" s="144">
        <v>32.46</v>
      </c>
      <c r="CV52" s="144">
        <v>32.509</v>
      </c>
      <c r="CW52" s="144">
        <v>32.542999999999999</v>
      </c>
      <c r="CX52" s="144">
        <v>32.564999999999998</v>
      </c>
      <c r="CY52" s="144">
        <v>32.58</v>
      </c>
      <c r="CZ52" s="144">
        <v>32.588000000000001</v>
      </c>
      <c r="DA52" s="144">
        <v>32.594000000000001</v>
      </c>
      <c r="DB52" s="144">
        <v>32.594000000000001</v>
      </c>
      <c r="DC52" s="144">
        <v>32.594000000000001</v>
      </c>
      <c r="DD52" s="144">
        <v>32.594000000000001</v>
      </c>
      <c r="DE52" s="144">
        <v>32.594000000000001</v>
      </c>
      <c r="DF52" s="144">
        <v>32.594000000000001</v>
      </c>
      <c r="DG52" s="144">
        <v>32.594000000000001</v>
      </c>
      <c r="DH52" s="144">
        <v>32.594000000000001</v>
      </c>
      <c r="DI52" s="144">
        <v>32.594000000000001</v>
      </c>
      <c r="DJ52" s="144">
        <v>32.594000000000001</v>
      </c>
      <c r="DK52" s="144">
        <v>32.594000000000001</v>
      </c>
      <c r="DL52" s="144">
        <v>32.594000000000001</v>
      </c>
      <c r="DM52" s="144">
        <v>32.594000000000001</v>
      </c>
      <c r="DN52" s="144">
        <v>32.594000000000001</v>
      </c>
      <c r="DO52" s="144">
        <v>32.594000000000001</v>
      </c>
      <c r="DP52" s="144">
        <v>32.594000000000001</v>
      </c>
      <c r="DQ52" s="144">
        <v>32.594000000000001</v>
      </c>
      <c r="DR52" s="144">
        <v>32.594000000000001</v>
      </c>
      <c r="DS52" s="144">
        <v>32.594000000000001</v>
      </c>
      <c r="DT52" s="144">
        <v>32.594000000000001</v>
      </c>
      <c r="DU52" s="144">
        <v>32.594000000000001</v>
      </c>
      <c r="DV52" s="144">
        <v>32.594000000000001</v>
      </c>
      <c r="DW52" s="144">
        <v>32.594000000000001</v>
      </c>
      <c r="DX52" s="144">
        <v>32.594000000000001</v>
      </c>
      <c r="DY52" s="144">
        <v>32.594000000000001</v>
      </c>
      <c r="DZ52" s="144">
        <v>32.594000000000001</v>
      </c>
      <c r="EA52" s="144">
        <v>32.594000000000001</v>
      </c>
    </row>
    <row r="53" spans="1:131" ht="15" customHeight="1" x14ac:dyDescent="0.25">
      <c r="A53" s="43">
        <v>51</v>
      </c>
      <c r="B53" s="144"/>
      <c r="C53" s="144"/>
      <c r="D53" s="144"/>
      <c r="E53" s="144"/>
      <c r="F53" s="144"/>
      <c r="G53" s="144"/>
      <c r="H53" s="144"/>
      <c r="I53" s="144"/>
      <c r="J53" s="144"/>
      <c r="K53" s="144"/>
      <c r="L53" s="144"/>
      <c r="M53" s="144"/>
      <c r="N53" s="144"/>
      <c r="O53" s="144"/>
      <c r="P53" s="144"/>
      <c r="Q53" s="144"/>
      <c r="R53" s="144"/>
      <c r="S53" s="144"/>
      <c r="T53" s="144"/>
      <c r="U53" s="144"/>
      <c r="V53" s="144"/>
      <c r="W53" s="144"/>
      <c r="X53" s="144"/>
      <c r="Y53" s="144"/>
      <c r="Z53" s="144"/>
      <c r="AA53" s="144"/>
      <c r="AB53" s="144"/>
      <c r="AC53" s="144"/>
      <c r="AD53" s="144"/>
      <c r="AE53" s="144"/>
      <c r="AF53" s="144"/>
      <c r="AG53" s="144"/>
      <c r="AH53" s="144"/>
      <c r="AI53" s="144"/>
      <c r="AJ53" s="144"/>
      <c r="AK53" s="144"/>
      <c r="AL53" s="144"/>
      <c r="AM53" s="144"/>
      <c r="AN53" s="144"/>
      <c r="AO53" s="144"/>
      <c r="AP53" s="144"/>
      <c r="AQ53" s="144"/>
      <c r="AR53" s="144"/>
      <c r="AS53" s="144"/>
      <c r="AT53" s="144"/>
      <c r="AU53" s="144"/>
      <c r="AV53" s="144"/>
      <c r="AW53" s="144"/>
      <c r="AX53" s="144"/>
      <c r="AY53" s="144"/>
      <c r="AZ53" s="144"/>
      <c r="BA53" s="144">
        <v>0.99299999999999999</v>
      </c>
      <c r="BB53" s="144">
        <v>1.9790000000000001</v>
      </c>
      <c r="BC53" s="144">
        <v>2.9569999999999999</v>
      </c>
      <c r="BD53" s="144">
        <v>3.9279999999999999</v>
      </c>
      <c r="BE53" s="144">
        <v>4.891</v>
      </c>
      <c r="BF53" s="144">
        <v>5.8460000000000001</v>
      </c>
      <c r="BG53" s="144">
        <v>6.7939999999999996</v>
      </c>
      <c r="BH53" s="144">
        <v>7.7329999999999997</v>
      </c>
      <c r="BI53" s="144">
        <v>8.6630000000000003</v>
      </c>
      <c r="BJ53" s="144">
        <v>9.5850000000000009</v>
      </c>
      <c r="BK53" s="144">
        <v>10.497999999999999</v>
      </c>
      <c r="BL53" s="144">
        <v>11.401999999999999</v>
      </c>
      <c r="BM53" s="144">
        <v>12.295999999999999</v>
      </c>
      <c r="BN53" s="144">
        <v>13.18</v>
      </c>
      <c r="BO53" s="144">
        <v>14.054</v>
      </c>
      <c r="BP53" s="144">
        <v>14.917999999999999</v>
      </c>
      <c r="BQ53" s="144">
        <v>15.771000000000001</v>
      </c>
      <c r="BR53" s="144">
        <v>16.611999999999998</v>
      </c>
      <c r="BS53" s="144">
        <v>17.443000000000001</v>
      </c>
      <c r="BT53" s="144">
        <v>18.260999999999999</v>
      </c>
      <c r="BU53" s="144">
        <v>19.065999999999999</v>
      </c>
      <c r="BV53" s="144">
        <v>19.859000000000002</v>
      </c>
      <c r="BW53" s="144">
        <v>20.638000000000002</v>
      </c>
      <c r="BX53" s="144">
        <v>21.402999999999999</v>
      </c>
      <c r="BY53" s="144">
        <v>22.152999999999999</v>
      </c>
      <c r="BZ53" s="144">
        <v>22.885999999999999</v>
      </c>
      <c r="CA53" s="144">
        <v>23.600999999999999</v>
      </c>
      <c r="CB53" s="144">
        <v>24.298999999999999</v>
      </c>
      <c r="CC53" s="144">
        <v>24.975999999999999</v>
      </c>
      <c r="CD53" s="144">
        <v>25.631</v>
      </c>
      <c r="CE53" s="144">
        <v>26.263000000000002</v>
      </c>
      <c r="CF53" s="144">
        <v>26.87</v>
      </c>
      <c r="CG53" s="144">
        <v>27.448</v>
      </c>
      <c r="CH53" s="144">
        <v>27.997</v>
      </c>
      <c r="CI53" s="144">
        <v>28.513000000000002</v>
      </c>
      <c r="CJ53" s="144">
        <v>28.995000000000001</v>
      </c>
      <c r="CK53" s="144">
        <v>29.439</v>
      </c>
      <c r="CL53" s="144">
        <v>29.844000000000001</v>
      </c>
      <c r="CM53" s="144">
        <v>30.207999999999998</v>
      </c>
      <c r="CN53" s="144">
        <v>30.529</v>
      </c>
      <c r="CO53" s="144">
        <v>30.806999999999999</v>
      </c>
      <c r="CP53" s="144">
        <v>31.042999999999999</v>
      </c>
      <c r="CQ53" s="144">
        <v>31.238</v>
      </c>
      <c r="CR53" s="144">
        <v>31.396000000000001</v>
      </c>
      <c r="CS53" s="144">
        <v>31.52</v>
      </c>
      <c r="CT53" s="144">
        <v>31.614999999999998</v>
      </c>
      <c r="CU53" s="144">
        <v>31.684000000000001</v>
      </c>
      <c r="CV53" s="144">
        <v>31.734000000000002</v>
      </c>
      <c r="CW53" s="144">
        <v>31.768000000000001</v>
      </c>
      <c r="CX53" s="144">
        <v>31.791</v>
      </c>
      <c r="CY53" s="144">
        <v>31.805</v>
      </c>
      <c r="CZ53" s="144">
        <v>31.814</v>
      </c>
      <c r="DA53" s="144">
        <v>31.818999999999999</v>
      </c>
      <c r="DB53" s="144">
        <v>31.818999999999999</v>
      </c>
      <c r="DC53" s="144">
        <v>31.818999999999999</v>
      </c>
      <c r="DD53" s="144">
        <v>31.818999999999999</v>
      </c>
      <c r="DE53" s="144">
        <v>31.818999999999999</v>
      </c>
      <c r="DF53" s="144">
        <v>31.818999999999999</v>
      </c>
      <c r="DG53" s="144">
        <v>31.818999999999999</v>
      </c>
      <c r="DH53" s="144">
        <v>31.818999999999999</v>
      </c>
      <c r="DI53" s="144">
        <v>31.818999999999999</v>
      </c>
      <c r="DJ53" s="144">
        <v>31.818999999999999</v>
      </c>
      <c r="DK53" s="144">
        <v>31.818999999999999</v>
      </c>
      <c r="DL53" s="144">
        <v>31.818999999999999</v>
      </c>
      <c r="DM53" s="144">
        <v>31.818999999999999</v>
      </c>
      <c r="DN53" s="144">
        <v>31.818999999999999</v>
      </c>
      <c r="DO53" s="144">
        <v>31.818999999999999</v>
      </c>
      <c r="DP53" s="144">
        <v>31.818999999999999</v>
      </c>
      <c r="DQ53" s="144">
        <v>31.818999999999999</v>
      </c>
      <c r="DR53" s="144">
        <v>31.818999999999999</v>
      </c>
      <c r="DS53" s="144">
        <v>31.818999999999999</v>
      </c>
      <c r="DT53" s="144">
        <v>31.818999999999999</v>
      </c>
      <c r="DU53" s="144">
        <v>31.818999999999999</v>
      </c>
      <c r="DV53" s="144">
        <v>31.818999999999999</v>
      </c>
      <c r="DW53" s="144">
        <v>31.818999999999999</v>
      </c>
      <c r="DX53" s="144">
        <v>31.818999999999999</v>
      </c>
      <c r="DY53" s="144">
        <v>31.818999999999999</v>
      </c>
      <c r="DZ53" s="144">
        <v>31.818999999999999</v>
      </c>
      <c r="EA53" s="144">
        <v>31.818999999999999</v>
      </c>
    </row>
    <row r="54" spans="1:131" ht="15" customHeight="1" x14ac:dyDescent="0.25">
      <c r="A54" s="43">
        <v>52</v>
      </c>
      <c r="B54" s="144"/>
      <c r="C54" s="144"/>
      <c r="D54" s="144"/>
      <c r="E54" s="144"/>
      <c r="F54" s="144"/>
      <c r="G54" s="144"/>
      <c r="H54" s="144"/>
      <c r="I54" s="144"/>
      <c r="J54" s="144"/>
      <c r="K54" s="144"/>
      <c r="L54" s="144"/>
      <c r="M54" s="144"/>
      <c r="N54" s="144"/>
      <c r="O54" s="144"/>
      <c r="P54" s="144"/>
      <c r="Q54" s="144"/>
      <c r="R54" s="144"/>
      <c r="S54" s="144"/>
      <c r="T54" s="144"/>
      <c r="U54" s="144"/>
      <c r="V54" s="144"/>
      <c r="W54" s="144"/>
      <c r="X54" s="144"/>
      <c r="Y54" s="144"/>
      <c r="Z54" s="144"/>
      <c r="AA54" s="144"/>
      <c r="AB54" s="144"/>
      <c r="AC54" s="144"/>
      <c r="AD54" s="144"/>
      <c r="AE54" s="144"/>
      <c r="AF54" s="144"/>
      <c r="AG54" s="144"/>
      <c r="AH54" s="144"/>
      <c r="AI54" s="144"/>
      <c r="AJ54" s="144"/>
      <c r="AK54" s="144"/>
      <c r="AL54" s="144"/>
      <c r="AM54" s="144"/>
      <c r="AN54" s="144"/>
      <c r="AO54" s="144"/>
      <c r="AP54" s="144"/>
      <c r="AQ54" s="144"/>
      <c r="AR54" s="144"/>
      <c r="AS54" s="144"/>
      <c r="AT54" s="144"/>
      <c r="AU54" s="144"/>
      <c r="AV54" s="144"/>
      <c r="AW54" s="144"/>
      <c r="AX54" s="144"/>
      <c r="AY54" s="144"/>
      <c r="AZ54" s="144"/>
      <c r="BA54" s="144"/>
      <c r="BB54" s="144">
        <v>0.99299999999999999</v>
      </c>
      <c r="BC54" s="144">
        <v>1.978</v>
      </c>
      <c r="BD54" s="144">
        <v>2.956</v>
      </c>
      <c r="BE54" s="144">
        <v>3.9260000000000002</v>
      </c>
      <c r="BF54" s="144">
        <v>4.8879999999999999</v>
      </c>
      <c r="BG54" s="144">
        <v>5.8419999999999996</v>
      </c>
      <c r="BH54" s="144">
        <v>6.7880000000000003</v>
      </c>
      <c r="BI54" s="144">
        <v>7.7249999999999996</v>
      </c>
      <c r="BJ54" s="144">
        <v>8.6539999999999999</v>
      </c>
      <c r="BK54" s="144">
        <v>9.5730000000000004</v>
      </c>
      <c r="BL54" s="144">
        <v>10.484</v>
      </c>
      <c r="BM54" s="144">
        <v>11.384</v>
      </c>
      <c r="BN54" s="144">
        <v>12.275</v>
      </c>
      <c r="BO54" s="144">
        <v>13.154999999999999</v>
      </c>
      <c r="BP54" s="144">
        <v>14.025</v>
      </c>
      <c r="BQ54" s="144">
        <v>14.884</v>
      </c>
      <c r="BR54" s="144">
        <v>15.731</v>
      </c>
      <c r="BS54" s="144">
        <v>16.567</v>
      </c>
      <c r="BT54" s="144">
        <v>17.390999999999998</v>
      </c>
      <c r="BU54" s="144">
        <v>18.202999999999999</v>
      </c>
      <c r="BV54" s="144">
        <v>19.001000000000001</v>
      </c>
      <c r="BW54" s="144">
        <v>19.786000000000001</v>
      </c>
      <c r="BX54" s="144">
        <v>20.556000000000001</v>
      </c>
      <c r="BY54" s="144">
        <v>21.311</v>
      </c>
      <c r="BZ54" s="144">
        <v>22.05</v>
      </c>
      <c r="CA54" s="144">
        <v>22.77</v>
      </c>
      <c r="CB54" s="144">
        <v>23.472999999999999</v>
      </c>
      <c r="CC54" s="144">
        <v>24.155000000000001</v>
      </c>
      <c r="CD54" s="144">
        <v>24.815000000000001</v>
      </c>
      <c r="CE54" s="144">
        <v>25.451000000000001</v>
      </c>
      <c r="CF54" s="144">
        <v>26.062000000000001</v>
      </c>
      <c r="CG54" s="144">
        <v>26.645</v>
      </c>
      <c r="CH54" s="144">
        <v>27.196999999999999</v>
      </c>
      <c r="CI54" s="144">
        <v>27.716999999999999</v>
      </c>
      <c r="CJ54" s="144">
        <v>28.202000000000002</v>
      </c>
      <c r="CK54" s="144">
        <v>28.65</v>
      </c>
      <c r="CL54" s="144">
        <v>29.058</v>
      </c>
      <c r="CM54" s="144">
        <v>29.423999999999999</v>
      </c>
      <c r="CN54" s="144">
        <v>29.748000000000001</v>
      </c>
      <c r="CO54" s="144">
        <v>30.027999999999999</v>
      </c>
      <c r="CP54" s="144">
        <v>30.265000000000001</v>
      </c>
      <c r="CQ54" s="144">
        <v>30.462</v>
      </c>
      <c r="CR54" s="144">
        <v>30.620999999999999</v>
      </c>
      <c r="CS54" s="144">
        <v>30.745999999999999</v>
      </c>
      <c r="CT54" s="144">
        <v>30.841000000000001</v>
      </c>
      <c r="CU54" s="144">
        <v>30.911000000000001</v>
      </c>
      <c r="CV54" s="144">
        <v>30.960999999999999</v>
      </c>
      <c r="CW54" s="144">
        <v>30.995000000000001</v>
      </c>
      <c r="CX54" s="144">
        <v>31.018000000000001</v>
      </c>
      <c r="CY54" s="144">
        <v>31.033000000000001</v>
      </c>
      <c r="CZ54" s="144">
        <v>31.042000000000002</v>
      </c>
      <c r="DA54" s="144">
        <v>31.047000000000001</v>
      </c>
      <c r="DB54" s="144">
        <v>31.047000000000001</v>
      </c>
      <c r="DC54" s="144">
        <v>31.047000000000001</v>
      </c>
      <c r="DD54" s="144">
        <v>31.047000000000001</v>
      </c>
      <c r="DE54" s="144">
        <v>31.047000000000001</v>
      </c>
      <c r="DF54" s="144">
        <v>31.047000000000001</v>
      </c>
      <c r="DG54" s="144">
        <v>31.047000000000001</v>
      </c>
      <c r="DH54" s="144">
        <v>31.047000000000001</v>
      </c>
      <c r="DI54" s="144">
        <v>31.047000000000001</v>
      </c>
      <c r="DJ54" s="144">
        <v>31.047000000000001</v>
      </c>
      <c r="DK54" s="144">
        <v>31.047000000000001</v>
      </c>
      <c r="DL54" s="144">
        <v>31.047000000000001</v>
      </c>
      <c r="DM54" s="144">
        <v>31.047000000000001</v>
      </c>
      <c r="DN54" s="144">
        <v>31.047000000000001</v>
      </c>
      <c r="DO54" s="144">
        <v>31.047000000000001</v>
      </c>
      <c r="DP54" s="144">
        <v>31.047000000000001</v>
      </c>
      <c r="DQ54" s="144">
        <v>31.047000000000001</v>
      </c>
      <c r="DR54" s="144">
        <v>31.047000000000001</v>
      </c>
      <c r="DS54" s="144">
        <v>31.047000000000001</v>
      </c>
      <c r="DT54" s="144">
        <v>31.047000000000001</v>
      </c>
      <c r="DU54" s="144">
        <v>31.047000000000001</v>
      </c>
      <c r="DV54" s="144">
        <v>31.047000000000001</v>
      </c>
      <c r="DW54" s="144">
        <v>31.047000000000001</v>
      </c>
      <c r="DX54" s="144">
        <v>31.047000000000001</v>
      </c>
      <c r="DY54" s="144">
        <v>31.047000000000001</v>
      </c>
      <c r="DZ54" s="144">
        <v>31.047000000000001</v>
      </c>
      <c r="EA54" s="144">
        <v>31.047000000000001</v>
      </c>
    </row>
    <row r="55" spans="1:131" ht="15" customHeight="1" x14ac:dyDescent="0.25">
      <c r="A55" s="43">
        <v>53</v>
      </c>
      <c r="B55" s="144"/>
      <c r="C55" s="144"/>
      <c r="D55" s="144"/>
      <c r="E55" s="144"/>
      <c r="F55" s="144"/>
      <c r="G55" s="144"/>
      <c r="H55" s="144"/>
      <c r="I55" s="144"/>
      <c r="J55" s="144"/>
      <c r="K55" s="144"/>
      <c r="L55" s="144"/>
      <c r="M55" s="144"/>
      <c r="N55" s="144"/>
      <c r="O55" s="144"/>
      <c r="P55" s="144"/>
      <c r="Q55" s="144"/>
      <c r="R55" s="144"/>
      <c r="S55" s="144"/>
      <c r="T55" s="144"/>
      <c r="U55" s="144"/>
      <c r="V55" s="144"/>
      <c r="W55" s="144"/>
      <c r="X55" s="144"/>
      <c r="Y55" s="144"/>
      <c r="Z55" s="144"/>
      <c r="AA55" s="144"/>
      <c r="AB55" s="144"/>
      <c r="AC55" s="144"/>
      <c r="AD55" s="144"/>
      <c r="AE55" s="144"/>
      <c r="AF55" s="144"/>
      <c r="AG55" s="144"/>
      <c r="AH55" s="144"/>
      <c r="AI55" s="144"/>
      <c r="AJ55" s="144"/>
      <c r="AK55" s="144"/>
      <c r="AL55" s="144"/>
      <c r="AM55" s="144"/>
      <c r="AN55" s="144"/>
      <c r="AO55" s="144"/>
      <c r="AP55" s="144"/>
      <c r="AQ55" s="144"/>
      <c r="AR55" s="144"/>
      <c r="AS55" s="144"/>
      <c r="AT55" s="144"/>
      <c r="AU55" s="144"/>
      <c r="AV55" s="144"/>
      <c r="AW55" s="144"/>
      <c r="AX55" s="144"/>
      <c r="AY55" s="144"/>
      <c r="AZ55" s="144"/>
      <c r="BA55" s="144"/>
      <c r="BB55" s="144"/>
      <c r="BC55" s="144">
        <v>0.99299999999999999</v>
      </c>
      <c r="BD55" s="144">
        <v>1.9770000000000001</v>
      </c>
      <c r="BE55" s="144">
        <v>2.9550000000000001</v>
      </c>
      <c r="BF55" s="144">
        <v>3.9239999999999999</v>
      </c>
      <c r="BG55" s="144">
        <v>4.8849999999999998</v>
      </c>
      <c r="BH55" s="144">
        <v>5.8380000000000001</v>
      </c>
      <c r="BI55" s="144">
        <v>6.782</v>
      </c>
      <c r="BJ55" s="144">
        <v>7.7169999999999996</v>
      </c>
      <c r="BK55" s="144">
        <v>8.6430000000000007</v>
      </c>
      <c r="BL55" s="144">
        <v>9.56</v>
      </c>
      <c r="BM55" s="144">
        <v>10.467000000000001</v>
      </c>
      <c r="BN55" s="144">
        <v>11.364000000000001</v>
      </c>
      <c r="BO55" s="144">
        <v>12.250999999999999</v>
      </c>
      <c r="BP55" s="144">
        <v>13.127000000000001</v>
      </c>
      <c r="BQ55" s="144">
        <v>13.992000000000001</v>
      </c>
      <c r="BR55" s="144">
        <v>14.846</v>
      </c>
      <c r="BS55" s="144">
        <v>15.689</v>
      </c>
      <c r="BT55" s="144">
        <v>16.518999999999998</v>
      </c>
      <c r="BU55" s="144">
        <v>17.335999999999999</v>
      </c>
      <c r="BV55" s="144">
        <v>18.14</v>
      </c>
      <c r="BW55" s="144">
        <v>18.931000000000001</v>
      </c>
      <c r="BX55" s="144">
        <v>19.707000000000001</v>
      </c>
      <c r="BY55" s="144">
        <v>20.466999999999999</v>
      </c>
      <c r="BZ55" s="144">
        <v>21.210999999999999</v>
      </c>
      <c r="CA55" s="144">
        <v>21.937000000000001</v>
      </c>
      <c r="CB55" s="144">
        <v>22.643999999999998</v>
      </c>
      <c r="CC55" s="144">
        <v>23.331</v>
      </c>
      <c r="CD55" s="144">
        <v>23.995999999999999</v>
      </c>
      <c r="CE55" s="144">
        <v>24.637</v>
      </c>
      <c r="CF55" s="144">
        <v>25.253</v>
      </c>
      <c r="CG55" s="144">
        <v>25.838999999999999</v>
      </c>
      <c r="CH55" s="144">
        <v>26.396000000000001</v>
      </c>
      <c r="CI55" s="144">
        <v>26.92</v>
      </c>
      <c r="CJ55" s="144">
        <v>27.408000000000001</v>
      </c>
      <c r="CK55" s="144">
        <v>27.859000000000002</v>
      </c>
      <c r="CL55" s="144">
        <v>28.27</v>
      </c>
      <c r="CM55" s="144">
        <v>28.638999999999999</v>
      </c>
      <c r="CN55" s="144">
        <v>28.965</v>
      </c>
      <c r="CO55" s="144">
        <v>29.247</v>
      </c>
      <c r="CP55" s="144">
        <v>29.486000000000001</v>
      </c>
      <c r="CQ55" s="144">
        <v>29.684999999999999</v>
      </c>
      <c r="CR55" s="144">
        <v>29.844999999999999</v>
      </c>
      <c r="CS55" s="144">
        <v>29.97</v>
      </c>
      <c r="CT55" s="144">
        <v>30.065999999999999</v>
      </c>
      <c r="CU55" s="144">
        <v>30.137</v>
      </c>
      <c r="CV55" s="144">
        <v>30.187000000000001</v>
      </c>
      <c r="CW55" s="144">
        <v>30.222000000000001</v>
      </c>
      <c r="CX55" s="144">
        <v>30.245000000000001</v>
      </c>
      <c r="CY55" s="144">
        <v>30.26</v>
      </c>
      <c r="CZ55" s="144">
        <v>30.268000000000001</v>
      </c>
      <c r="DA55" s="144">
        <v>30.274000000000001</v>
      </c>
      <c r="DB55" s="144">
        <v>30.274000000000001</v>
      </c>
      <c r="DC55" s="144">
        <v>30.274000000000001</v>
      </c>
      <c r="DD55" s="144">
        <v>30.274000000000001</v>
      </c>
      <c r="DE55" s="144">
        <v>30.274000000000001</v>
      </c>
      <c r="DF55" s="144">
        <v>30.274000000000001</v>
      </c>
      <c r="DG55" s="144">
        <v>30.274000000000001</v>
      </c>
      <c r="DH55" s="144">
        <v>30.274000000000001</v>
      </c>
      <c r="DI55" s="144">
        <v>30.274000000000001</v>
      </c>
      <c r="DJ55" s="144">
        <v>30.274000000000001</v>
      </c>
      <c r="DK55" s="144">
        <v>30.274000000000001</v>
      </c>
      <c r="DL55" s="144">
        <v>30.274000000000001</v>
      </c>
      <c r="DM55" s="144">
        <v>30.274000000000001</v>
      </c>
      <c r="DN55" s="144">
        <v>30.274000000000001</v>
      </c>
      <c r="DO55" s="144">
        <v>30.274000000000001</v>
      </c>
      <c r="DP55" s="144">
        <v>30.274000000000001</v>
      </c>
      <c r="DQ55" s="144">
        <v>30.274000000000001</v>
      </c>
      <c r="DR55" s="144">
        <v>30.274000000000001</v>
      </c>
      <c r="DS55" s="144">
        <v>30.274000000000001</v>
      </c>
      <c r="DT55" s="144">
        <v>30.274000000000001</v>
      </c>
      <c r="DU55" s="144">
        <v>30.274000000000001</v>
      </c>
      <c r="DV55" s="144">
        <v>30.274000000000001</v>
      </c>
      <c r="DW55" s="144">
        <v>30.274000000000001</v>
      </c>
      <c r="DX55" s="144">
        <v>30.274000000000001</v>
      </c>
      <c r="DY55" s="144">
        <v>30.274000000000001</v>
      </c>
      <c r="DZ55" s="144">
        <v>30.274000000000001</v>
      </c>
      <c r="EA55" s="144">
        <v>30.274000000000001</v>
      </c>
    </row>
    <row r="56" spans="1:131" ht="15" customHeight="1" x14ac:dyDescent="0.25">
      <c r="A56" s="43">
        <v>54</v>
      </c>
      <c r="B56" s="144"/>
      <c r="C56" s="144"/>
      <c r="D56" s="144"/>
      <c r="E56" s="144"/>
      <c r="F56" s="144"/>
      <c r="G56" s="144"/>
      <c r="H56" s="144"/>
      <c r="I56" s="144"/>
      <c r="J56" s="144"/>
      <c r="K56" s="144"/>
      <c r="L56" s="144"/>
      <c r="M56" s="144"/>
      <c r="N56" s="144"/>
      <c r="O56" s="144"/>
      <c r="P56" s="144"/>
      <c r="Q56" s="144"/>
      <c r="R56" s="144"/>
      <c r="S56" s="144"/>
      <c r="T56" s="144"/>
      <c r="U56" s="144"/>
      <c r="V56" s="144"/>
      <c r="W56" s="144"/>
      <c r="X56" s="144"/>
      <c r="Y56" s="144"/>
      <c r="Z56" s="144"/>
      <c r="AA56" s="144"/>
      <c r="AB56" s="144"/>
      <c r="AC56" s="144"/>
      <c r="AD56" s="144"/>
      <c r="AE56" s="144"/>
      <c r="AF56" s="144"/>
      <c r="AG56" s="144"/>
      <c r="AH56" s="144"/>
      <c r="AI56" s="144"/>
      <c r="AJ56" s="144"/>
      <c r="AK56" s="144"/>
      <c r="AL56" s="144"/>
      <c r="AM56" s="144"/>
      <c r="AN56" s="144"/>
      <c r="AO56" s="144"/>
      <c r="AP56" s="144"/>
      <c r="AQ56" s="144"/>
      <c r="AR56" s="144"/>
      <c r="AS56" s="144"/>
      <c r="AT56" s="144"/>
      <c r="AU56" s="144"/>
      <c r="AV56" s="144"/>
      <c r="AW56" s="144"/>
      <c r="AX56" s="144"/>
      <c r="AY56" s="144"/>
      <c r="AZ56" s="144"/>
      <c r="BA56" s="144"/>
      <c r="BB56" s="144"/>
      <c r="BC56" s="144"/>
      <c r="BD56" s="144">
        <v>0.99199999999999999</v>
      </c>
      <c r="BE56" s="144">
        <v>1.9770000000000001</v>
      </c>
      <c r="BF56" s="144">
        <v>2.9529999999999998</v>
      </c>
      <c r="BG56" s="144">
        <v>3.9220000000000002</v>
      </c>
      <c r="BH56" s="144">
        <v>4.8819999999999997</v>
      </c>
      <c r="BI56" s="144">
        <v>5.8330000000000002</v>
      </c>
      <c r="BJ56" s="144">
        <v>6.7750000000000004</v>
      </c>
      <c r="BK56" s="144">
        <v>7.7089999999999996</v>
      </c>
      <c r="BL56" s="144">
        <v>8.6319999999999997</v>
      </c>
      <c r="BM56" s="144">
        <v>9.5459999999999994</v>
      </c>
      <c r="BN56" s="144">
        <v>10.45</v>
      </c>
      <c r="BO56" s="144">
        <v>11.343999999999999</v>
      </c>
      <c r="BP56" s="144">
        <v>12.226000000000001</v>
      </c>
      <c r="BQ56" s="144">
        <v>13.098000000000001</v>
      </c>
      <c r="BR56" s="144">
        <v>13.958</v>
      </c>
      <c r="BS56" s="144">
        <v>14.807</v>
      </c>
      <c r="BT56" s="144">
        <v>15.643000000000001</v>
      </c>
      <c r="BU56" s="144">
        <v>16.466999999999999</v>
      </c>
      <c r="BV56" s="144">
        <v>17.277000000000001</v>
      </c>
      <c r="BW56" s="144">
        <v>18.073</v>
      </c>
      <c r="BX56" s="144">
        <v>18.855</v>
      </c>
      <c r="BY56" s="144">
        <v>19.620999999999999</v>
      </c>
      <c r="BZ56" s="144">
        <v>20.370999999999999</v>
      </c>
      <c r="CA56" s="144">
        <v>21.102</v>
      </c>
      <c r="CB56" s="144">
        <v>21.815000000000001</v>
      </c>
      <c r="CC56" s="144">
        <v>22.507000000000001</v>
      </c>
      <c r="CD56" s="144">
        <v>23.177</v>
      </c>
      <c r="CE56" s="144">
        <v>23.823</v>
      </c>
      <c r="CF56" s="144">
        <v>24.443000000000001</v>
      </c>
      <c r="CG56" s="144">
        <v>25.033999999999999</v>
      </c>
      <c r="CH56" s="144">
        <v>25.594999999999999</v>
      </c>
      <c r="CI56" s="144">
        <v>26.123000000000001</v>
      </c>
      <c r="CJ56" s="144">
        <v>26.614999999999998</v>
      </c>
      <c r="CK56" s="144">
        <v>27.068999999999999</v>
      </c>
      <c r="CL56" s="144">
        <v>27.483000000000001</v>
      </c>
      <c r="CM56" s="144">
        <v>27.855</v>
      </c>
      <c r="CN56" s="144">
        <v>28.184000000000001</v>
      </c>
      <c r="CO56" s="144">
        <v>28.468</v>
      </c>
      <c r="CP56" s="144">
        <v>28.709</v>
      </c>
      <c r="CQ56" s="144">
        <v>28.908000000000001</v>
      </c>
      <c r="CR56" s="144">
        <v>29.07</v>
      </c>
      <c r="CS56" s="144">
        <v>29.196000000000002</v>
      </c>
      <c r="CT56" s="144">
        <v>29.292999999999999</v>
      </c>
      <c r="CU56" s="144">
        <v>29.364000000000001</v>
      </c>
      <c r="CV56" s="144">
        <v>29.414999999999999</v>
      </c>
      <c r="CW56" s="144">
        <v>29.45</v>
      </c>
      <c r="CX56" s="144">
        <v>29.472999999999999</v>
      </c>
      <c r="CY56" s="144">
        <v>29.488</v>
      </c>
      <c r="CZ56" s="144">
        <v>29.497</v>
      </c>
      <c r="DA56" s="144">
        <v>29.501999999999999</v>
      </c>
      <c r="DB56" s="144">
        <v>29.501999999999999</v>
      </c>
      <c r="DC56" s="144">
        <v>29.501999999999999</v>
      </c>
      <c r="DD56" s="144">
        <v>29.501999999999999</v>
      </c>
      <c r="DE56" s="144">
        <v>29.501999999999999</v>
      </c>
      <c r="DF56" s="144">
        <v>29.501999999999999</v>
      </c>
      <c r="DG56" s="144">
        <v>29.501999999999999</v>
      </c>
      <c r="DH56" s="144">
        <v>29.501999999999999</v>
      </c>
      <c r="DI56" s="144">
        <v>29.501999999999999</v>
      </c>
      <c r="DJ56" s="144">
        <v>29.501999999999999</v>
      </c>
      <c r="DK56" s="144">
        <v>29.501999999999999</v>
      </c>
      <c r="DL56" s="144">
        <v>29.501999999999999</v>
      </c>
      <c r="DM56" s="144">
        <v>29.501999999999999</v>
      </c>
      <c r="DN56" s="144">
        <v>29.501999999999999</v>
      </c>
      <c r="DO56" s="144">
        <v>29.501999999999999</v>
      </c>
      <c r="DP56" s="144">
        <v>29.501999999999999</v>
      </c>
      <c r="DQ56" s="144">
        <v>29.501999999999999</v>
      </c>
      <c r="DR56" s="144">
        <v>29.501999999999999</v>
      </c>
      <c r="DS56" s="144">
        <v>29.501999999999999</v>
      </c>
      <c r="DT56" s="144">
        <v>29.501999999999999</v>
      </c>
      <c r="DU56" s="144">
        <v>29.501999999999999</v>
      </c>
      <c r="DV56" s="144">
        <v>29.501999999999999</v>
      </c>
      <c r="DW56" s="144">
        <v>29.501999999999999</v>
      </c>
      <c r="DX56" s="144">
        <v>29.501999999999999</v>
      </c>
      <c r="DY56" s="144">
        <v>29.501999999999999</v>
      </c>
      <c r="DZ56" s="144">
        <v>29.501999999999999</v>
      </c>
      <c r="EA56" s="144">
        <v>29.501999999999999</v>
      </c>
    </row>
    <row r="57" spans="1:131" ht="15" customHeight="1" x14ac:dyDescent="0.25">
      <c r="A57" s="43">
        <v>55</v>
      </c>
      <c r="B57" s="144"/>
      <c r="C57" s="144"/>
      <c r="D57" s="144"/>
      <c r="E57" s="144"/>
      <c r="F57" s="144"/>
      <c r="G57" s="144"/>
      <c r="H57" s="144"/>
      <c r="I57" s="144"/>
      <c r="J57" s="144"/>
      <c r="K57" s="144"/>
      <c r="L57" s="144"/>
      <c r="M57" s="144"/>
      <c r="N57" s="144"/>
      <c r="O57" s="144"/>
      <c r="P57" s="144"/>
      <c r="Q57" s="144"/>
      <c r="R57" s="144"/>
      <c r="S57" s="144"/>
      <c r="T57" s="144"/>
      <c r="U57" s="144"/>
      <c r="V57" s="144"/>
      <c r="W57" s="144"/>
      <c r="X57" s="144"/>
      <c r="Y57" s="144"/>
      <c r="Z57" s="144"/>
      <c r="AA57" s="144"/>
      <c r="AB57" s="144"/>
      <c r="AC57" s="144"/>
      <c r="AD57" s="144"/>
      <c r="AE57" s="144"/>
      <c r="AF57" s="144"/>
      <c r="AG57" s="144"/>
      <c r="AH57" s="144"/>
      <c r="AI57" s="144"/>
      <c r="AJ57" s="144"/>
      <c r="AK57" s="144"/>
      <c r="AL57" s="144"/>
      <c r="AM57" s="144"/>
      <c r="AN57" s="144"/>
      <c r="AO57" s="144"/>
      <c r="AP57" s="144"/>
      <c r="AQ57" s="144"/>
      <c r="AR57" s="144"/>
      <c r="AS57" s="144"/>
      <c r="AT57" s="144"/>
      <c r="AU57" s="144"/>
      <c r="AV57" s="144"/>
      <c r="AW57" s="144"/>
      <c r="AX57" s="144"/>
      <c r="AY57" s="144"/>
      <c r="AZ57" s="144"/>
      <c r="BA57" s="144"/>
      <c r="BB57" s="144"/>
      <c r="BC57" s="144"/>
      <c r="BD57" s="144"/>
      <c r="BE57" s="144">
        <v>0.99199999999999999</v>
      </c>
      <c r="BF57" s="144">
        <v>1.976</v>
      </c>
      <c r="BG57" s="144">
        <v>2.952</v>
      </c>
      <c r="BH57" s="144">
        <v>3.919</v>
      </c>
      <c r="BI57" s="144">
        <v>4.8780000000000001</v>
      </c>
      <c r="BJ57" s="144">
        <v>5.8280000000000003</v>
      </c>
      <c r="BK57" s="144">
        <v>6.7679999999999998</v>
      </c>
      <c r="BL57" s="144">
        <v>7.6989999999999998</v>
      </c>
      <c r="BM57" s="144">
        <v>8.6199999999999992</v>
      </c>
      <c r="BN57" s="144">
        <v>9.5310000000000006</v>
      </c>
      <c r="BO57" s="144">
        <v>10.430999999999999</v>
      </c>
      <c r="BP57" s="144">
        <v>11.321</v>
      </c>
      <c r="BQ57" s="144">
        <v>12.199</v>
      </c>
      <c r="BR57" s="144">
        <v>13.066000000000001</v>
      </c>
      <c r="BS57" s="144">
        <v>13.920999999999999</v>
      </c>
      <c r="BT57" s="144">
        <v>14.763999999999999</v>
      </c>
      <c r="BU57" s="144">
        <v>15.593999999999999</v>
      </c>
      <c r="BV57" s="144">
        <v>16.41</v>
      </c>
      <c r="BW57" s="144">
        <v>17.213000000000001</v>
      </c>
      <c r="BX57" s="144">
        <v>18.001000000000001</v>
      </c>
      <c r="BY57" s="144">
        <v>18.773</v>
      </c>
      <c r="BZ57" s="144">
        <v>19.527999999999999</v>
      </c>
      <c r="CA57" s="144">
        <v>20.265000000000001</v>
      </c>
      <c r="CB57" s="144">
        <v>20.983000000000001</v>
      </c>
      <c r="CC57" s="144">
        <v>21.681000000000001</v>
      </c>
      <c r="CD57" s="144">
        <v>22.356000000000002</v>
      </c>
      <c r="CE57" s="144">
        <v>23.007000000000001</v>
      </c>
      <c r="CF57" s="144">
        <v>23.632000000000001</v>
      </c>
      <c r="CG57" s="144">
        <v>24.228000000000002</v>
      </c>
      <c r="CH57" s="144">
        <v>24.792999999999999</v>
      </c>
      <c r="CI57" s="144">
        <v>25.324999999999999</v>
      </c>
      <c r="CJ57" s="144">
        <v>25.821000000000002</v>
      </c>
      <c r="CK57" s="144">
        <v>26.277999999999999</v>
      </c>
      <c r="CL57" s="144">
        <v>26.695</v>
      </c>
      <c r="CM57" s="144">
        <v>27.07</v>
      </c>
      <c r="CN57" s="144">
        <v>27.401</v>
      </c>
      <c r="CO57" s="144">
        <v>27.687999999999999</v>
      </c>
      <c r="CP57" s="144">
        <v>27.931000000000001</v>
      </c>
      <c r="CQ57" s="144">
        <v>28.132000000000001</v>
      </c>
      <c r="CR57" s="144">
        <v>28.294</v>
      </c>
      <c r="CS57" s="144">
        <v>28.422000000000001</v>
      </c>
      <c r="CT57" s="144">
        <v>28.518999999999998</v>
      </c>
      <c r="CU57" s="144">
        <v>28.591000000000001</v>
      </c>
      <c r="CV57" s="144">
        <v>28.641999999999999</v>
      </c>
      <c r="CW57" s="144">
        <v>28.677</v>
      </c>
      <c r="CX57" s="144">
        <v>28.701000000000001</v>
      </c>
      <c r="CY57" s="144">
        <v>28.716000000000001</v>
      </c>
      <c r="CZ57" s="144">
        <v>28.725000000000001</v>
      </c>
      <c r="DA57" s="144">
        <v>28.73</v>
      </c>
      <c r="DB57" s="144">
        <v>28.73</v>
      </c>
      <c r="DC57" s="144">
        <v>28.73</v>
      </c>
      <c r="DD57" s="144">
        <v>28.73</v>
      </c>
      <c r="DE57" s="144">
        <v>28.73</v>
      </c>
      <c r="DF57" s="144">
        <v>28.73</v>
      </c>
      <c r="DG57" s="144">
        <v>28.73</v>
      </c>
      <c r="DH57" s="144">
        <v>28.73</v>
      </c>
      <c r="DI57" s="144">
        <v>28.73</v>
      </c>
      <c r="DJ57" s="144">
        <v>28.73</v>
      </c>
      <c r="DK57" s="144">
        <v>28.73</v>
      </c>
      <c r="DL57" s="144">
        <v>28.73</v>
      </c>
      <c r="DM57" s="144">
        <v>28.73</v>
      </c>
      <c r="DN57" s="144">
        <v>28.73</v>
      </c>
      <c r="DO57" s="144">
        <v>28.73</v>
      </c>
      <c r="DP57" s="144">
        <v>28.73</v>
      </c>
      <c r="DQ57" s="144">
        <v>28.73</v>
      </c>
      <c r="DR57" s="144">
        <v>28.73</v>
      </c>
      <c r="DS57" s="144">
        <v>28.73</v>
      </c>
      <c r="DT57" s="144">
        <v>28.73</v>
      </c>
      <c r="DU57" s="144">
        <v>28.73</v>
      </c>
      <c r="DV57" s="144">
        <v>28.73</v>
      </c>
      <c r="DW57" s="144">
        <v>28.73</v>
      </c>
      <c r="DX57" s="144">
        <v>28.73</v>
      </c>
      <c r="DY57" s="144">
        <v>28.73</v>
      </c>
      <c r="DZ57" s="144">
        <v>28.73</v>
      </c>
      <c r="EA57" s="144">
        <v>28.73</v>
      </c>
    </row>
    <row r="58" spans="1:131" ht="15" customHeight="1" x14ac:dyDescent="0.25">
      <c r="A58" s="43">
        <v>56</v>
      </c>
      <c r="B58" s="144"/>
      <c r="C58" s="144"/>
      <c r="D58" s="144"/>
      <c r="E58" s="144"/>
      <c r="F58" s="144"/>
      <c r="G58" s="144"/>
      <c r="H58" s="144"/>
      <c r="I58" s="144"/>
      <c r="J58" s="144"/>
      <c r="K58" s="144"/>
      <c r="L58" s="144"/>
      <c r="M58" s="144"/>
      <c r="N58" s="144"/>
      <c r="O58" s="144"/>
      <c r="P58" s="144"/>
      <c r="Q58" s="144"/>
      <c r="R58" s="144"/>
      <c r="S58" s="144"/>
      <c r="T58" s="144"/>
      <c r="U58" s="144"/>
      <c r="V58" s="144"/>
      <c r="W58" s="144"/>
      <c r="X58" s="144"/>
      <c r="Y58" s="144"/>
      <c r="Z58" s="144"/>
      <c r="AA58" s="144"/>
      <c r="AB58" s="144"/>
      <c r="AC58" s="144"/>
      <c r="AD58" s="144"/>
      <c r="AE58" s="144"/>
      <c r="AF58" s="144"/>
      <c r="AG58" s="144"/>
      <c r="AH58" s="144"/>
      <c r="AI58" s="144"/>
      <c r="AJ58" s="144"/>
      <c r="AK58" s="144"/>
      <c r="AL58" s="144"/>
      <c r="AM58" s="144"/>
      <c r="AN58" s="144"/>
      <c r="AO58" s="144"/>
      <c r="AP58" s="144"/>
      <c r="AQ58" s="144"/>
      <c r="AR58" s="144"/>
      <c r="AS58" s="144"/>
      <c r="AT58" s="144"/>
      <c r="AU58" s="144"/>
      <c r="AV58" s="144"/>
      <c r="AW58" s="144"/>
      <c r="AX58" s="144"/>
      <c r="AY58" s="144"/>
      <c r="AZ58" s="144"/>
      <c r="BA58" s="144"/>
      <c r="BB58" s="144"/>
      <c r="BC58" s="144"/>
      <c r="BD58" s="144"/>
      <c r="BE58" s="144"/>
      <c r="BF58" s="144">
        <v>0.99199999999999999</v>
      </c>
      <c r="BG58" s="144">
        <v>1.976</v>
      </c>
      <c r="BH58" s="144">
        <v>2.9510000000000001</v>
      </c>
      <c r="BI58" s="144">
        <v>3.9169999999999998</v>
      </c>
      <c r="BJ58" s="144">
        <v>4.8739999999999997</v>
      </c>
      <c r="BK58" s="144">
        <v>5.8220000000000001</v>
      </c>
      <c r="BL58" s="144">
        <v>6.76</v>
      </c>
      <c r="BM58" s="144">
        <v>7.6890000000000001</v>
      </c>
      <c r="BN58" s="144">
        <v>8.6069999999999993</v>
      </c>
      <c r="BO58" s="144">
        <v>9.5139999999999993</v>
      </c>
      <c r="BP58" s="144">
        <v>10.411</v>
      </c>
      <c r="BQ58" s="144">
        <v>11.295999999999999</v>
      </c>
      <c r="BR58" s="144">
        <v>12.17</v>
      </c>
      <c r="BS58" s="144">
        <v>13.032</v>
      </c>
      <c r="BT58" s="144">
        <v>13.881</v>
      </c>
      <c r="BU58" s="144">
        <v>14.718</v>
      </c>
      <c r="BV58" s="144">
        <v>15.541</v>
      </c>
      <c r="BW58" s="144">
        <v>16.350000000000001</v>
      </c>
      <c r="BX58" s="144">
        <v>17.143999999999998</v>
      </c>
      <c r="BY58" s="144">
        <v>17.922000000000001</v>
      </c>
      <c r="BZ58" s="144">
        <v>18.683</v>
      </c>
      <c r="CA58" s="144">
        <v>19.427</v>
      </c>
      <c r="CB58" s="144">
        <v>20.149999999999999</v>
      </c>
      <c r="CC58" s="144">
        <v>20.853999999999999</v>
      </c>
      <c r="CD58" s="144">
        <v>21.533999999999999</v>
      </c>
      <c r="CE58" s="144">
        <v>22.19</v>
      </c>
      <c r="CF58" s="144">
        <v>22.82</v>
      </c>
      <c r="CG58" s="144">
        <v>23.420999999999999</v>
      </c>
      <c r="CH58" s="144">
        <v>23.99</v>
      </c>
      <c r="CI58" s="144">
        <v>24.526</v>
      </c>
      <c r="CJ58" s="144">
        <v>25.026</v>
      </c>
      <c r="CK58" s="144">
        <v>25.486999999999998</v>
      </c>
      <c r="CL58" s="144">
        <v>25.908000000000001</v>
      </c>
      <c r="CM58" s="144">
        <v>26.286000000000001</v>
      </c>
      <c r="CN58" s="144">
        <v>26.619</v>
      </c>
      <c r="CO58" s="144">
        <v>26.908000000000001</v>
      </c>
      <c r="CP58" s="144">
        <v>27.152999999999999</v>
      </c>
      <c r="CQ58" s="144">
        <v>27.356000000000002</v>
      </c>
      <c r="CR58" s="144">
        <v>27.518999999999998</v>
      </c>
      <c r="CS58" s="144">
        <v>27.648</v>
      </c>
      <c r="CT58" s="144">
        <v>27.745999999999999</v>
      </c>
      <c r="CU58" s="144">
        <v>27.818999999999999</v>
      </c>
      <c r="CV58" s="144">
        <v>27.87</v>
      </c>
      <c r="CW58" s="144">
        <v>27.905999999999999</v>
      </c>
      <c r="CX58" s="144">
        <v>27.928999999999998</v>
      </c>
      <c r="CY58" s="144">
        <v>27.943999999999999</v>
      </c>
      <c r="CZ58" s="144">
        <v>27.952999999999999</v>
      </c>
      <c r="DA58" s="144">
        <v>27.959</v>
      </c>
      <c r="DB58" s="144">
        <v>27.959</v>
      </c>
      <c r="DC58" s="144">
        <v>27.959</v>
      </c>
      <c r="DD58" s="144">
        <v>27.959</v>
      </c>
      <c r="DE58" s="144">
        <v>27.959</v>
      </c>
      <c r="DF58" s="144">
        <v>27.959</v>
      </c>
      <c r="DG58" s="144">
        <v>27.959</v>
      </c>
      <c r="DH58" s="144">
        <v>27.959</v>
      </c>
      <c r="DI58" s="144">
        <v>27.959</v>
      </c>
      <c r="DJ58" s="144">
        <v>27.959</v>
      </c>
      <c r="DK58" s="144">
        <v>27.959</v>
      </c>
      <c r="DL58" s="144">
        <v>27.959</v>
      </c>
      <c r="DM58" s="144">
        <v>27.959</v>
      </c>
      <c r="DN58" s="144">
        <v>27.959</v>
      </c>
      <c r="DO58" s="144">
        <v>27.959</v>
      </c>
      <c r="DP58" s="144">
        <v>27.959</v>
      </c>
      <c r="DQ58" s="144">
        <v>27.959</v>
      </c>
      <c r="DR58" s="144">
        <v>27.959</v>
      </c>
      <c r="DS58" s="144">
        <v>27.959</v>
      </c>
      <c r="DT58" s="144">
        <v>27.959</v>
      </c>
      <c r="DU58" s="144">
        <v>27.959</v>
      </c>
      <c r="DV58" s="144">
        <v>27.959</v>
      </c>
      <c r="DW58" s="144">
        <v>27.959</v>
      </c>
      <c r="DX58" s="144">
        <v>27.959</v>
      </c>
      <c r="DY58" s="144">
        <v>27.959</v>
      </c>
      <c r="DZ58" s="144">
        <v>27.959</v>
      </c>
      <c r="EA58" s="144">
        <v>27.959</v>
      </c>
    </row>
    <row r="59" spans="1:131" ht="15" customHeight="1" x14ac:dyDescent="0.25">
      <c r="A59" s="43">
        <v>57</v>
      </c>
      <c r="B59" s="144"/>
      <c r="C59" s="144"/>
      <c r="D59" s="144"/>
      <c r="E59" s="144"/>
      <c r="F59" s="144"/>
      <c r="G59" s="144"/>
      <c r="H59" s="144"/>
      <c r="I59" s="144"/>
      <c r="J59" s="144"/>
      <c r="K59" s="144"/>
      <c r="L59" s="144"/>
      <c r="M59" s="144"/>
      <c r="N59" s="144"/>
      <c r="O59" s="144"/>
      <c r="P59" s="144"/>
      <c r="Q59" s="144"/>
      <c r="R59" s="144"/>
      <c r="S59" s="144"/>
      <c r="T59" s="144"/>
      <c r="U59" s="144"/>
      <c r="V59" s="144"/>
      <c r="W59" s="144"/>
      <c r="X59" s="144"/>
      <c r="Y59" s="144"/>
      <c r="Z59" s="144"/>
      <c r="AA59" s="144"/>
      <c r="AB59" s="144"/>
      <c r="AC59" s="144"/>
      <c r="AD59" s="144"/>
      <c r="AE59" s="144"/>
      <c r="AF59" s="144"/>
      <c r="AG59" s="144"/>
      <c r="AH59" s="144"/>
      <c r="AI59" s="144"/>
      <c r="AJ59" s="144"/>
      <c r="AK59" s="144"/>
      <c r="AL59" s="144"/>
      <c r="AM59" s="144"/>
      <c r="AN59" s="144"/>
      <c r="AO59" s="144"/>
      <c r="AP59" s="144"/>
      <c r="AQ59" s="144"/>
      <c r="AR59" s="144"/>
      <c r="AS59" s="144"/>
      <c r="AT59" s="144"/>
      <c r="AU59" s="144"/>
      <c r="AV59" s="144"/>
      <c r="AW59" s="144"/>
      <c r="AX59" s="144"/>
      <c r="AY59" s="144"/>
      <c r="AZ59" s="144"/>
      <c r="BA59" s="144"/>
      <c r="BB59" s="144"/>
      <c r="BC59" s="144"/>
      <c r="BD59" s="144"/>
      <c r="BE59" s="144"/>
      <c r="BF59" s="144"/>
      <c r="BG59" s="144">
        <v>0.99199999999999999</v>
      </c>
      <c r="BH59" s="144">
        <v>1.9750000000000001</v>
      </c>
      <c r="BI59" s="144">
        <v>2.9489999999999998</v>
      </c>
      <c r="BJ59" s="144">
        <v>3.9140000000000001</v>
      </c>
      <c r="BK59" s="144">
        <v>4.8689999999999998</v>
      </c>
      <c r="BL59" s="144">
        <v>5.8150000000000004</v>
      </c>
      <c r="BM59" s="144">
        <v>6.7510000000000003</v>
      </c>
      <c r="BN59" s="144">
        <v>7.6769999999999996</v>
      </c>
      <c r="BO59" s="144">
        <v>8.5920000000000005</v>
      </c>
      <c r="BP59" s="144">
        <v>9.4960000000000004</v>
      </c>
      <c r="BQ59" s="144">
        <v>10.388</v>
      </c>
      <c r="BR59" s="144">
        <v>11.269</v>
      </c>
      <c r="BS59" s="144">
        <v>12.138</v>
      </c>
      <c r="BT59" s="144">
        <v>12.994999999999999</v>
      </c>
      <c r="BU59" s="144">
        <v>13.837999999999999</v>
      </c>
      <c r="BV59" s="144">
        <v>14.667999999999999</v>
      </c>
      <c r="BW59" s="144">
        <v>15.483000000000001</v>
      </c>
      <c r="BX59" s="144">
        <v>16.283999999999999</v>
      </c>
      <c r="BY59" s="144">
        <v>17.068000000000001</v>
      </c>
      <c r="BZ59" s="144">
        <v>17.835999999999999</v>
      </c>
      <c r="CA59" s="144">
        <v>18.585000000000001</v>
      </c>
      <c r="CB59" s="144">
        <v>19.315000000000001</v>
      </c>
      <c r="CC59" s="144">
        <v>20.024000000000001</v>
      </c>
      <c r="CD59" s="144">
        <v>20.71</v>
      </c>
      <c r="CE59" s="144">
        <v>21.370999999999999</v>
      </c>
      <c r="CF59" s="144">
        <v>22.006</v>
      </c>
      <c r="CG59" s="144">
        <v>22.611000000000001</v>
      </c>
      <c r="CH59" s="144">
        <v>23.186</v>
      </c>
      <c r="CI59" s="144">
        <v>23.725999999999999</v>
      </c>
      <c r="CJ59" s="144">
        <v>24.23</v>
      </c>
      <c r="CK59" s="144">
        <v>24.695</v>
      </c>
      <c r="CL59" s="144">
        <v>25.119</v>
      </c>
      <c r="CM59" s="144">
        <v>25.5</v>
      </c>
      <c r="CN59" s="144">
        <v>25.835999999999999</v>
      </c>
      <c r="CO59" s="144">
        <v>26.126999999999999</v>
      </c>
      <c r="CP59" s="144">
        <v>26.373999999999999</v>
      </c>
      <c r="CQ59" s="144">
        <v>26.579000000000001</v>
      </c>
      <c r="CR59" s="144">
        <v>26.744</v>
      </c>
      <c r="CS59" s="144">
        <v>26.873000000000001</v>
      </c>
      <c r="CT59" s="144">
        <v>26.972000000000001</v>
      </c>
      <c r="CU59" s="144">
        <v>27.045000000000002</v>
      </c>
      <c r="CV59" s="144">
        <v>27.097000000000001</v>
      </c>
      <c r="CW59" s="144">
        <v>27.132999999999999</v>
      </c>
      <c r="CX59" s="144">
        <v>27.157</v>
      </c>
      <c r="CY59" s="144">
        <v>27.172000000000001</v>
      </c>
      <c r="CZ59" s="144">
        <v>27.181000000000001</v>
      </c>
      <c r="DA59" s="144">
        <v>27.186</v>
      </c>
      <c r="DB59" s="144">
        <v>27.186</v>
      </c>
      <c r="DC59" s="144">
        <v>27.186</v>
      </c>
      <c r="DD59" s="144">
        <v>27.186</v>
      </c>
      <c r="DE59" s="144">
        <v>27.186</v>
      </c>
      <c r="DF59" s="144">
        <v>27.186</v>
      </c>
      <c r="DG59" s="144">
        <v>27.186</v>
      </c>
      <c r="DH59" s="144">
        <v>27.186</v>
      </c>
      <c r="DI59" s="144">
        <v>27.186</v>
      </c>
      <c r="DJ59" s="144">
        <v>27.186</v>
      </c>
      <c r="DK59" s="144">
        <v>27.186</v>
      </c>
      <c r="DL59" s="144">
        <v>27.186</v>
      </c>
      <c r="DM59" s="144">
        <v>27.186</v>
      </c>
      <c r="DN59" s="144">
        <v>27.186</v>
      </c>
      <c r="DO59" s="144">
        <v>27.186</v>
      </c>
      <c r="DP59" s="144">
        <v>27.186</v>
      </c>
      <c r="DQ59" s="144">
        <v>27.186</v>
      </c>
      <c r="DR59" s="144">
        <v>27.186</v>
      </c>
      <c r="DS59" s="144">
        <v>27.186</v>
      </c>
      <c r="DT59" s="144">
        <v>27.186</v>
      </c>
      <c r="DU59" s="144">
        <v>27.186</v>
      </c>
      <c r="DV59" s="144">
        <v>27.186</v>
      </c>
      <c r="DW59" s="144">
        <v>27.186</v>
      </c>
      <c r="DX59" s="144">
        <v>27.186</v>
      </c>
      <c r="DY59" s="144">
        <v>27.186</v>
      </c>
      <c r="DZ59" s="144">
        <v>27.186</v>
      </c>
      <c r="EA59" s="144">
        <v>27.186</v>
      </c>
    </row>
    <row r="60" spans="1:131" ht="15" customHeight="1" x14ac:dyDescent="0.25">
      <c r="A60" s="43">
        <v>58</v>
      </c>
      <c r="B60" s="144"/>
      <c r="C60" s="144"/>
      <c r="D60" s="144"/>
      <c r="E60" s="144"/>
      <c r="F60" s="144"/>
      <c r="G60" s="144"/>
      <c r="H60" s="144"/>
      <c r="I60" s="144"/>
      <c r="J60" s="144"/>
      <c r="K60" s="144"/>
      <c r="L60" s="144"/>
      <c r="M60" s="144"/>
      <c r="N60" s="144"/>
      <c r="O60" s="144"/>
      <c r="P60" s="144"/>
      <c r="Q60" s="144"/>
      <c r="R60" s="144"/>
      <c r="S60" s="144"/>
      <c r="T60" s="144"/>
      <c r="U60" s="144"/>
      <c r="V60" s="144"/>
      <c r="W60" s="144"/>
      <c r="X60" s="144"/>
      <c r="Y60" s="144"/>
      <c r="Z60" s="144"/>
      <c r="AA60" s="144"/>
      <c r="AB60" s="144"/>
      <c r="AC60" s="144"/>
      <c r="AD60" s="144"/>
      <c r="AE60" s="144"/>
      <c r="AF60" s="144"/>
      <c r="AG60" s="144"/>
      <c r="AH60" s="144"/>
      <c r="AI60" s="144"/>
      <c r="AJ60" s="144"/>
      <c r="AK60" s="144"/>
      <c r="AL60" s="144"/>
      <c r="AM60" s="144"/>
      <c r="AN60" s="144"/>
      <c r="AO60" s="144"/>
      <c r="AP60" s="144"/>
      <c r="AQ60" s="144"/>
      <c r="AR60" s="144"/>
      <c r="AS60" s="144"/>
      <c r="AT60" s="144"/>
      <c r="AU60" s="144"/>
      <c r="AV60" s="144"/>
      <c r="AW60" s="144"/>
      <c r="AX60" s="144"/>
      <c r="AY60" s="144"/>
      <c r="AZ60" s="144"/>
      <c r="BA60" s="144"/>
      <c r="BB60" s="144"/>
      <c r="BC60" s="144"/>
      <c r="BD60" s="144"/>
      <c r="BE60" s="144"/>
      <c r="BF60" s="144"/>
      <c r="BG60" s="144"/>
      <c r="BH60" s="144">
        <v>0.99099999999999999</v>
      </c>
      <c r="BI60" s="144">
        <v>1.974</v>
      </c>
      <c r="BJ60" s="144">
        <v>2.9470000000000001</v>
      </c>
      <c r="BK60" s="144">
        <v>3.911</v>
      </c>
      <c r="BL60" s="144">
        <v>4.8650000000000002</v>
      </c>
      <c r="BM60" s="144">
        <v>5.8079999999999998</v>
      </c>
      <c r="BN60" s="144">
        <v>6.742</v>
      </c>
      <c r="BO60" s="144">
        <v>7.6639999999999997</v>
      </c>
      <c r="BP60" s="144">
        <v>8.5760000000000005</v>
      </c>
      <c r="BQ60" s="144">
        <v>9.4760000000000009</v>
      </c>
      <c r="BR60" s="144">
        <v>10.365</v>
      </c>
      <c r="BS60" s="144">
        <v>11.241</v>
      </c>
      <c r="BT60" s="144">
        <v>12.105</v>
      </c>
      <c r="BU60" s="144">
        <v>12.955</v>
      </c>
      <c r="BV60" s="144">
        <v>13.792</v>
      </c>
      <c r="BW60" s="144">
        <v>14.614000000000001</v>
      </c>
      <c r="BX60" s="144">
        <v>15.422000000000001</v>
      </c>
      <c r="BY60" s="144">
        <v>16.213000000000001</v>
      </c>
      <c r="BZ60" s="144">
        <v>16.986999999999998</v>
      </c>
      <c r="CA60" s="144">
        <v>17.742000000000001</v>
      </c>
      <c r="CB60" s="144">
        <v>18.478000000000002</v>
      </c>
      <c r="CC60" s="144">
        <v>19.193000000000001</v>
      </c>
      <c r="CD60" s="144">
        <v>19.885000000000002</v>
      </c>
      <c r="CE60" s="144">
        <v>20.552</v>
      </c>
      <c r="CF60" s="144">
        <v>21.192</v>
      </c>
      <c r="CG60" s="144">
        <v>21.803000000000001</v>
      </c>
      <c r="CH60" s="144">
        <v>22.382000000000001</v>
      </c>
      <c r="CI60" s="144">
        <v>22.927</v>
      </c>
      <c r="CJ60" s="144">
        <v>23.434999999999999</v>
      </c>
      <c r="CK60" s="144">
        <v>23.904</v>
      </c>
      <c r="CL60" s="144">
        <v>24.332000000000001</v>
      </c>
      <c r="CM60" s="144">
        <v>24.716000000000001</v>
      </c>
      <c r="CN60" s="144">
        <v>25.055</v>
      </c>
      <c r="CO60" s="144">
        <v>25.347999999999999</v>
      </c>
      <c r="CP60" s="144">
        <v>25.597000000000001</v>
      </c>
      <c r="CQ60" s="144">
        <v>25.803999999999998</v>
      </c>
      <c r="CR60" s="144">
        <v>25.97</v>
      </c>
      <c r="CS60" s="144">
        <v>26.100999999999999</v>
      </c>
      <c r="CT60" s="144">
        <v>26.201000000000001</v>
      </c>
      <c r="CU60" s="144">
        <v>26.274000000000001</v>
      </c>
      <c r="CV60" s="144">
        <v>26.327000000000002</v>
      </c>
      <c r="CW60" s="144">
        <v>26.363</v>
      </c>
      <c r="CX60" s="144">
        <v>26.387</v>
      </c>
      <c r="CY60" s="144">
        <v>26.402000000000001</v>
      </c>
      <c r="CZ60" s="144">
        <v>26.411000000000001</v>
      </c>
      <c r="DA60" s="144">
        <v>26.417000000000002</v>
      </c>
      <c r="DB60" s="144">
        <v>26.417000000000002</v>
      </c>
      <c r="DC60" s="144">
        <v>26.417000000000002</v>
      </c>
      <c r="DD60" s="144">
        <v>26.417000000000002</v>
      </c>
      <c r="DE60" s="144">
        <v>26.417000000000002</v>
      </c>
      <c r="DF60" s="144">
        <v>26.417000000000002</v>
      </c>
      <c r="DG60" s="144">
        <v>26.417000000000002</v>
      </c>
      <c r="DH60" s="144">
        <v>26.417000000000002</v>
      </c>
      <c r="DI60" s="144">
        <v>26.417000000000002</v>
      </c>
      <c r="DJ60" s="144">
        <v>26.417000000000002</v>
      </c>
      <c r="DK60" s="144">
        <v>26.417000000000002</v>
      </c>
      <c r="DL60" s="144">
        <v>26.417000000000002</v>
      </c>
      <c r="DM60" s="144">
        <v>26.417000000000002</v>
      </c>
      <c r="DN60" s="144">
        <v>26.417000000000002</v>
      </c>
      <c r="DO60" s="144">
        <v>26.417000000000002</v>
      </c>
      <c r="DP60" s="144">
        <v>26.417000000000002</v>
      </c>
      <c r="DQ60" s="144">
        <v>26.417000000000002</v>
      </c>
      <c r="DR60" s="144">
        <v>26.417000000000002</v>
      </c>
      <c r="DS60" s="144">
        <v>26.417000000000002</v>
      </c>
      <c r="DT60" s="144">
        <v>26.417000000000002</v>
      </c>
      <c r="DU60" s="144">
        <v>26.417000000000002</v>
      </c>
      <c r="DV60" s="144">
        <v>26.417000000000002</v>
      </c>
      <c r="DW60" s="144">
        <v>26.417000000000002</v>
      </c>
      <c r="DX60" s="144">
        <v>26.417000000000002</v>
      </c>
      <c r="DY60" s="144">
        <v>26.417000000000002</v>
      </c>
      <c r="DZ60" s="144">
        <v>26.417000000000002</v>
      </c>
      <c r="EA60" s="144">
        <v>26.417000000000002</v>
      </c>
    </row>
    <row r="61" spans="1:131" ht="15" customHeight="1" x14ac:dyDescent="0.25">
      <c r="A61" s="43">
        <v>59</v>
      </c>
      <c r="B61" s="144"/>
      <c r="C61" s="144"/>
      <c r="D61" s="144"/>
      <c r="E61" s="144"/>
      <c r="F61" s="144"/>
      <c r="G61" s="144"/>
      <c r="H61" s="144"/>
      <c r="I61" s="144"/>
      <c r="J61" s="144"/>
      <c r="K61" s="144"/>
      <c r="L61" s="144"/>
      <c r="M61" s="144"/>
      <c r="N61" s="144"/>
      <c r="O61" s="144"/>
      <c r="P61" s="144"/>
      <c r="Q61" s="144"/>
      <c r="R61" s="144"/>
      <c r="S61" s="144"/>
      <c r="T61" s="144"/>
      <c r="U61" s="144"/>
      <c r="V61" s="144"/>
      <c r="W61" s="144"/>
      <c r="X61" s="144"/>
      <c r="Y61" s="144"/>
      <c r="Z61" s="144"/>
      <c r="AA61" s="144"/>
      <c r="AB61" s="144"/>
      <c r="AC61" s="144"/>
      <c r="AD61" s="144"/>
      <c r="AE61" s="144"/>
      <c r="AF61" s="144"/>
      <c r="AG61" s="144"/>
      <c r="AH61" s="144"/>
      <c r="AI61" s="144"/>
      <c r="AJ61" s="144"/>
      <c r="AK61" s="144"/>
      <c r="AL61" s="144"/>
      <c r="AM61" s="144"/>
      <c r="AN61" s="144"/>
      <c r="AO61" s="144"/>
      <c r="AP61" s="144"/>
      <c r="AQ61" s="144"/>
      <c r="AR61" s="144"/>
      <c r="AS61" s="144"/>
      <c r="AT61" s="144"/>
      <c r="AU61" s="144"/>
      <c r="AV61" s="144"/>
      <c r="AW61" s="144"/>
      <c r="AX61" s="144"/>
      <c r="AY61" s="144"/>
      <c r="AZ61" s="144"/>
      <c r="BA61" s="144"/>
      <c r="BB61" s="144"/>
      <c r="BC61" s="144"/>
      <c r="BD61" s="144"/>
      <c r="BE61" s="144"/>
      <c r="BF61" s="144"/>
      <c r="BG61" s="144"/>
      <c r="BH61" s="144"/>
      <c r="BI61" s="144">
        <v>0.99099999999999999</v>
      </c>
      <c r="BJ61" s="144">
        <v>1.9730000000000001</v>
      </c>
      <c r="BK61" s="144">
        <v>2.9449999999999998</v>
      </c>
      <c r="BL61" s="144">
        <v>3.907</v>
      </c>
      <c r="BM61" s="144">
        <v>4.859</v>
      </c>
      <c r="BN61" s="144">
        <v>5.8010000000000002</v>
      </c>
      <c r="BO61" s="144">
        <v>6.7320000000000002</v>
      </c>
      <c r="BP61" s="144">
        <v>7.6509999999999998</v>
      </c>
      <c r="BQ61" s="144">
        <v>8.5589999999999993</v>
      </c>
      <c r="BR61" s="144">
        <v>9.4550000000000001</v>
      </c>
      <c r="BS61" s="144">
        <v>10.339</v>
      </c>
      <c r="BT61" s="144">
        <v>11.211</v>
      </c>
      <c r="BU61" s="144">
        <v>12.069000000000001</v>
      </c>
      <c r="BV61" s="144">
        <v>12.913</v>
      </c>
      <c r="BW61" s="144">
        <v>13.742000000000001</v>
      </c>
      <c r="BX61" s="144">
        <v>14.557</v>
      </c>
      <c r="BY61" s="144">
        <v>15.355</v>
      </c>
      <c r="BZ61" s="144">
        <v>16.135999999999999</v>
      </c>
      <c r="CA61" s="144">
        <v>16.898</v>
      </c>
      <c r="CB61" s="144">
        <v>17.64</v>
      </c>
      <c r="CC61" s="144">
        <v>18.361000000000001</v>
      </c>
      <c r="CD61" s="144">
        <v>19.059000000000001</v>
      </c>
      <c r="CE61" s="144">
        <v>19.731999999999999</v>
      </c>
      <c r="CF61" s="144">
        <v>20.378</v>
      </c>
      <c r="CG61" s="144">
        <v>20.994</v>
      </c>
      <c r="CH61" s="144">
        <v>21.577999999999999</v>
      </c>
      <c r="CI61" s="144">
        <v>22.128</v>
      </c>
      <c r="CJ61" s="144">
        <v>22.640999999999998</v>
      </c>
      <c r="CK61" s="144">
        <v>23.114000000000001</v>
      </c>
      <c r="CL61" s="144">
        <v>23.545000000000002</v>
      </c>
      <c r="CM61" s="144">
        <v>23.931999999999999</v>
      </c>
      <c r="CN61" s="144">
        <v>24.274999999999999</v>
      </c>
      <c r="CO61" s="144">
        <v>24.571000000000002</v>
      </c>
      <c r="CP61" s="144">
        <v>24.821999999999999</v>
      </c>
      <c r="CQ61" s="144">
        <v>25.03</v>
      </c>
      <c r="CR61" s="144">
        <v>25.198</v>
      </c>
      <c r="CS61" s="144">
        <v>25.33</v>
      </c>
      <c r="CT61" s="144">
        <v>25.43</v>
      </c>
      <c r="CU61" s="144">
        <v>25.504999999999999</v>
      </c>
      <c r="CV61" s="144">
        <v>25.556999999999999</v>
      </c>
      <c r="CW61" s="144">
        <v>25.594000000000001</v>
      </c>
      <c r="CX61" s="144">
        <v>25.617999999999999</v>
      </c>
      <c r="CY61" s="144">
        <v>25.632999999999999</v>
      </c>
      <c r="CZ61" s="144">
        <v>25.643000000000001</v>
      </c>
      <c r="DA61" s="144">
        <v>25.648</v>
      </c>
      <c r="DB61" s="144">
        <v>25.648</v>
      </c>
      <c r="DC61" s="144">
        <v>25.648</v>
      </c>
      <c r="DD61" s="144">
        <v>25.648</v>
      </c>
      <c r="DE61" s="144">
        <v>25.648</v>
      </c>
      <c r="DF61" s="144">
        <v>25.648</v>
      </c>
      <c r="DG61" s="144">
        <v>25.648</v>
      </c>
      <c r="DH61" s="144">
        <v>25.648</v>
      </c>
      <c r="DI61" s="144">
        <v>25.648</v>
      </c>
      <c r="DJ61" s="144">
        <v>25.648</v>
      </c>
      <c r="DK61" s="144">
        <v>25.648</v>
      </c>
      <c r="DL61" s="144">
        <v>25.648</v>
      </c>
      <c r="DM61" s="144">
        <v>25.648</v>
      </c>
      <c r="DN61" s="144">
        <v>25.648</v>
      </c>
      <c r="DO61" s="144">
        <v>25.648</v>
      </c>
      <c r="DP61" s="144">
        <v>25.648</v>
      </c>
      <c r="DQ61" s="144">
        <v>25.648</v>
      </c>
      <c r="DR61" s="144">
        <v>25.648</v>
      </c>
      <c r="DS61" s="144">
        <v>25.648</v>
      </c>
      <c r="DT61" s="144">
        <v>25.648</v>
      </c>
      <c r="DU61" s="144">
        <v>25.648</v>
      </c>
      <c r="DV61" s="144">
        <v>25.648</v>
      </c>
      <c r="DW61" s="144">
        <v>25.648</v>
      </c>
      <c r="DX61" s="144">
        <v>25.648</v>
      </c>
      <c r="DY61" s="144">
        <v>25.648</v>
      </c>
      <c r="DZ61" s="144">
        <v>25.648</v>
      </c>
      <c r="EA61" s="144">
        <v>25.648</v>
      </c>
    </row>
    <row r="62" spans="1:131" ht="15" customHeight="1" x14ac:dyDescent="0.25">
      <c r="A62" s="43">
        <v>60</v>
      </c>
      <c r="B62" s="144"/>
      <c r="C62" s="144"/>
      <c r="D62" s="144"/>
      <c r="E62" s="144"/>
      <c r="F62" s="144"/>
      <c r="G62" s="144"/>
      <c r="H62" s="144"/>
      <c r="I62" s="144"/>
      <c r="J62" s="144"/>
      <c r="K62" s="144"/>
      <c r="L62" s="144"/>
      <c r="M62" s="144"/>
      <c r="N62" s="144"/>
      <c r="O62" s="144"/>
      <c r="P62" s="144"/>
      <c r="Q62" s="144"/>
      <c r="R62" s="144"/>
      <c r="S62" s="144"/>
      <c r="T62" s="144"/>
      <c r="U62" s="144"/>
      <c r="V62" s="144"/>
      <c r="W62" s="144"/>
      <c r="X62" s="144"/>
      <c r="Y62" s="144"/>
      <c r="Z62" s="144"/>
      <c r="AA62" s="144"/>
      <c r="AB62" s="144"/>
      <c r="AC62" s="144"/>
      <c r="AD62" s="144"/>
      <c r="AE62" s="144"/>
      <c r="AF62" s="144"/>
      <c r="AG62" s="144"/>
      <c r="AH62" s="144"/>
      <c r="AI62" s="144"/>
      <c r="AJ62" s="144"/>
      <c r="AK62" s="144"/>
      <c r="AL62" s="144"/>
      <c r="AM62" s="144"/>
      <c r="AN62" s="144"/>
      <c r="AO62" s="144"/>
      <c r="AP62" s="144"/>
      <c r="AQ62" s="144"/>
      <c r="AR62" s="144"/>
      <c r="AS62" s="144"/>
      <c r="AT62" s="144"/>
      <c r="AU62" s="144"/>
      <c r="AV62" s="144"/>
      <c r="AW62" s="144"/>
      <c r="AX62" s="144"/>
      <c r="AY62" s="144"/>
      <c r="AZ62" s="144"/>
      <c r="BA62" s="144"/>
      <c r="BB62" s="144"/>
      <c r="BC62" s="144"/>
      <c r="BD62" s="144"/>
      <c r="BE62" s="144"/>
      <c r="BF62" s="144"/>
      <c r="BG62" s="144"/>
      <c r="BH62" s="144"/>
      <c r="BI62" s="144"/>
      <c r="BJ62" s="144">
        <v>0.99099999999999999</v>
      </c>
      <c r="BK62" s="144">
        <v>1.972</v>
      </c>
      <c r="BL62" s="144">
        <v>2.9430000000000001</v>
      </c>
      <c r="BM62" s="144">
        <v>3.9039999999999999</v>
      </c>
      <c r="BN62" s="144">
        <v>4.8540000000000001</v>
      </c>
      <c r="BO62" s="144">
        <v>5.7930000000000001</v>
      </c>
      <c r="BP62" s="144">
        <v>6.7210000000000001</v>
      </c>
      <c r="BQ62" s="144">
        <v>7.6369999999999996</v>
      </c>
      <c r="BR62" s="144">
        <v>8.5410000000000004</v>
      </c>
      <c r="BS62" s="144">
        <v>9.4339999999999993</v>
      </c>
      <c r="BT62" s="144">
        <v>10.313000000000001</v>
      </c>
      <c r="BU62" s="144">
        <v>11.178000000000001</v>
      </c>
      <c r="BV62" s="144">
        <v>12.03</v>
      </c>
      <c r="BW62" s="144">
        <v>12.868</v>
      </c>
      <c r="BX62" s="144">
        <v>13.689</v>
      </c>
      <c r="BY62" s="144">
        <v>14.494999999999999</v>
      </c>
      <c r="BZ62" s="144">
        <v>15.282</v>
      </c>
      <c r="CA62" s="144">
        <v>16.050999999999998</v>
      </c>
      <c r="CB62" s="144">
        <v>16.800999999999998</v>
      </c>
      <c r="CC62" s="144">
        <v>17.527999999999999</v>
      </c>
      <c r="CD62" s="144">
        <v>18.233000000000001</v>
      </c>
      <c r="CE62" s="144">
        <v>18.911999999999999</v>
      </c>
      <c r="CF62" s="144">
        <v>19.562999999999999</v>
      </c>
      <c r="CG62" s="144">
        <v>20.184999999999999</v>
      </c>
      <c r="CH62" s="144">
        <v>20.774000000000001</v>
      </c>
      <c r="CI62" s="144">
        <v>21.329000000000001</v>
      </c>
      <c r="CJ62" s="144">
        <v>21.847000000000001</v>
      </c>
      <c r="CK62" s="144">
        <v>22.324000000000002</v>
      </c>
      <c r="CL62" s="144">
        <v>22.759</v>
      </c>
      <c r="CM62" s="144">
        <v>23.15</v>
      </c>
      <c r="CN62" s="144">
        <v>23.495999999999999</v>
      </c>
      <c r="CO62" s="144">
        <v>23.794</v>
      </c>
      <c r="CP62" s="144">
        <v>24.047999999999998</v>
      </c>
      <c r="CQ62" s="144">
        <v>24.257000000000001</v>
      </c>
      <c r="CR62" s="144">
        <v>24.427</v>
      </c>
      <c r="CS62" s="144">
        <v>24.56</v>
      </c>
      <c r="CT62" s="144">
        <v>24.661999999999999</v>
      </c>
      <c r="CU62" s="144">
        <v>24.736999999999998</v>
      </c>
      <c r="CV62" s="144">
        <v>24.79</v>
      </c>
      <c r="CW62" s="144">
        <v>24.827000000000002</v>
      </c>
      <c r="CX62" s="144">
        <v>24.850999999999999</v>
      </c>
      <c r="CY62" s="144">
        <v>24.866</v>
      </c>
      <c r="CZ62" s="144">
        <v>24.876000000000001</v>
      </c>
      <c r="DA62" s="144">
        <v>24.881</v>
      </c>
      <c r="DB62" s="144">
        <v>24.881</v>
      </c>
      <c r="DC62" s="144">
        <v>24.881</v>
      </c>
      <c r="DD62" s="144">
        <v>24.881</v>
      </c>
      <c r="DE62" s="144">
        <v>24.881</v>
      </c>
      <c r="DF62" s="144">
        <v>24.881</v>
      </c>
      <c r="DG62" s="144">
        <v>24.881</v>
      </c>
      <c r="DH62" s="144">
        <v>24.881</v>
      </c>
      <c r="DI62" s="144">
        <v>24.881</v>
      </c>
      <c r="DJ62" s="144">
        <v>24.881</v>
      </c>
      <c r="DK62" s="144">
        <v>24.881</v>
      </c>
      <c r="DL62" s="144">
        <v>24.881</v>
      </c>
      <c r="DM62" s="144">
        <v>24.881</v>
      </c>
      <c r="DN62" s="144">
        <v>24.881</v>
      </c>
      <c r="DO62" s="144">
        <v>24.881</v>
      </c>
      <c r="DP62" s="144">
        <v>24.881</v>
      </c>
      <c r="DQ62" s="144">
        <v>24.881</v>
      </c>
      <c r="DR62" s="144">
        <v>24.881</v>
      </c>
      <c r="DS62" s="144">
        <v>24.881</v>
      </c>
      <c r="DT62" s="144">
        <v>24.881</v>
      </c>
      <c r="DU62" s="144">
        <v>24.881</v>
      </c>
      <c r="DV62" s="144">
        <v>24.881</v>
      </c>
      <c r="DW62" s="144">
        <v>24.881</v>
      </c>
      <c r="DX62" s="144">
        <v>24.881</v>
      </c>
      <c r="DY62" s="144">
        <v>24.881</v>
      </c>
      <c r="DZ62" s="144">
        <v>24.881</v>
      </c>
      <c r="EA62" s="144">
        <v>24.881</v>
      </c>
    </row>
    <row r="63" spans="1:131" ht="15" customHeight="1" x14ac:dyDescent="0.25">
      <c r="A63" s="43">
        <v>61</v>
      </c>
      <c r="B63" s="144"/>
      <c r="C63" s="144"/>
      <c r="D63" s="144"/>
      <c r="E63" s="144"/>
      <c r="F63" s="144"/>
      <c r="G63" s="144"/>
      <c r="H63" s="144"/>
      <c r="I63" s="144"/>
      <c r="J63" s="144"/>
      <c r="K63" s="144"/>
      <c r="L63" s="144"/>
      <c r="M63" s="144"/>
      <c r="N63" s="144"/>
      <c r="O63" s="144"/>
      <c r="P63" s="144"/>
      <c r="Q63" s="144"/>
      <c r="R63" s="144"/>
      <c r="S63" s="144"/>
      <c r="T63" s="144"/>
      <c r="U63" s="144"/>
      <c r="V63" s="144"/>
      <c r="W63" s="144"/>
      <c r="X63" s="144"/>
      <c r="Y63" s="144"/>
      <c r="Z63" s="144"/>
      <c r="AA63" s="144"/>
      <c r="AB63" s="144"/>
      <c r="AC63" s="144"/>
      <c r="AD63" s="144"/>
      <c r="AE63" s="144"/>
      <c r="AF63" s="144"/>
      <c r="AG63" s="144"/>
      <c r="AH63" s="144"/>
      <c r="AI63" s="144"/>
      <c r="AJ63" s="144"/>
      <c r="AK63" s="144"/>
      <c r="AL63" s="144"/>
      <c r="AM63" s="144"/>
      <c r="AN63" s="144"/>
      <c r="AO63" s="144"/>
      <c r="AP63" s="144"/>
      <c r="AQ63" s="144"/>
      <c r="AR63" s="144"/>
      <c r="AS63" s="144"/>
      <c r="AT63" s="144"/>
      <c r="AU63" s="144"/>
      <c r="AV63" s="144"/>
      <c r="AW63" s="144"/>
      <c r="AX63" s="144"/>
      <c r="AY63" s="144"/>
      <c r="AZ63" s="144"/>
      <c r="BA63" s="144"/>
      <c r="BB63" s="144"/>
      <c r="BC63" s="144"/>
      <c r="BD63" s="144"/>
      <c r="BE63" s="144"/>
      <c r="BF63" s="144"/>
      <c r="BG63" s="144"/>
      <c r="BH63" s="144"/>
      <c r="BI63" s="144"/>
      <c r="BJ63" s="144"/>
      <c r="BK63" s="144">
        <v>0.99</v>
      </c>
      <c r="BL63" s="144">
        <v>1.9710000000000001</v>
      </c>
      <c r="BM63" s="144">
        <v>2.94</v>
      </c>
      <c r="BN63" s="144">
        <v>3.899</v>
      </c>
      <c r="BO63" s="144">
        <v>4.8479999999999999</v>
      </c>
      <c r="BP63" s="144">
        <v>5.7839999999999998</v>
      </c>
      <c r="BQ63" s="144">
        <v>6.7089999999999996</v>
      </c>
      <c r="BR63" s="144">
        <v>7.6219999999999999</v>
      </c>
      <c r="BS63" s="144">
        <v>8.5229999999999997</v>
      </c>
      <c r="BT63" s="144">
        <v>9.41</v>
      </c>
      <c r="BU63" s="144">
        <v>10.284000000000001</v>
      </c>
      <c r="BV63" s="144">
        <v>11.144</v>
      </c>
      <c r="BW63" s="144">
        <v>11.989000000000001</v>
      </c>
      <c r="BX63" s="144">
        <v>12.818</v>
      </c>
      <c r="BY63" s="144">
        <v>13.631</v>
      </c>
      <c r="BZ63" s="144">
        <v>14.427</v>
      </c>
      <c r="CA63" s="144">
        <v>15.202999999999999</v>
      </c>
      <c r="CB63" s="144">
        <v>15.959</v>
      </c>
      <c r="CC63" s="144">
        <v>16.693999999999999</v>
      </c>
      <c r="CD63" s="144">
        <v>17.405000000000001</v>
      </c>
      <c r="CE63" s="144">
        <v>18.09</v>
      </c>
      <c r="CF63" s="144">
        <v>18.748000000000001</v>
      </c>
      <c r="CG63" s="144">
        <v>19.375</v>
      </c>
      <c r="CH63" s="144">
        <v>19.97</v>
      </c>
      <c r="CI63" s="144">
        <v>20.53</v>
      </c>
      <c r="CJ63" s="144">
        <v>21.053000000000001</v>
      </c>
      <c r="CK63" s="144">
        <v>21.535</v>
      </c>
      <c r="CL63" s="144">
        <v>21.974</v>
      </c>
      <c r="CM63" s="144">
        <v>22.369</v>
      </c>
      <c r="CN63" s="144">
        <v>22.716999999999999</v>
      </c>
      <c r="CO63" s="144">
        <v>23.018999999999998</v>
      </c>
      <c r="CP63" s="144">
        <v>23.274000000000001</v>
      </c>
      <c r="CQ63" s="144">
        <v>23.486000000000001</v>
      </c>
      <c r="CR63" s="144">
        <v>23.657</v>
      </c>
      <c r="CS63" s="144">
        <v>23.792000000000002</v>
      </c>
      <c r="CT63" s="144">
        <v>23.893999999999998</v>
      </c>
      <c r="CU63" s="144">
        <v>23.97</v>
      </c>
      <c r="CV63" s="144">
        <v>24.024000000000001</v>
      </c>
      <c r="CW63" s="144">
        <v>24.061</v>
      </c>
      <c r="CX63" s="144">
        <v>24.085000000000001</v>
      </c>
      <c r="CY63" s="144">
        <v>24.100999999999999</v>
      </c>
      <c r="CZ63" s="144">
        <v>24.111000000000001</v>
      </c>
      <c r="DA63" s="144">
        <v>24.116</v>
      </c>
      <c r="DB63" s="144">
        <v>24.116</v>
      </c>
      <c r="DC63" s="144">
        <v>24.116</v>
      </c>
      <c r="DD63" s="144">
        <v>24.116</v>
      </c>
      <c r="DE63" s="144">
        <v>24.116</v>
      </c>
      <c r="DF63" s="144">
        <v>24.116</v>
      </c>
      <c r="DG63" s="144">
        <v>24.116</v>
      </c>
      <c r="DH63" s="144">
        <v>24.116</v>
      </c>
      <c r="DI63" s="144">
        <v>24.116</v>
      </c>
      <c r="DJ63" s="144">
        <v>24.116</v>
      </c>
      <c r="DK63" s="144">
        <v>24.116</v>
      </c>
      <c r="DL63" s="144">
        <v>24.116</v>
      </c>
      <c r="DM63" s="144">
        <v>24.116</v>
      </c>
      <c r="DN63" s="144">
        <v>24.116</v>
      </c>
      <c r="DO63" s="144">
        <v>24.116</v>
      </c>
      <c r="DP63" s="144">
        <v>24.116</v>
      </c>
      <c r="DQ63" s="144">
        <v>24.116</v>
      </c>
      <c r="DR63" s="144">
        <v>24.116</v>
      </c>
      <c r="DS63" s="144">
        <v>24.116</v>
      </c>
      <c r="DT63" s="144">
        <v>24.116</v>
      </c>
      <c r="DU63" s="144">
        <v>24.116</v>
      </c>
      <c r="DV63" s="144">
        <v>24.116</v>
      </c>
      <c r="DW63" s="144">
        <v>24.116</v>
      </c>
      <c r="DX63" s="144">
        <v>24.116</v>
      </c>
      <c r="DY63" s="144">
        <v>24.116</v>
      </c>
      <c r="DZ63" s="144">
        <v>24.116</v>
      </c>
      <c r="EA63" s="144">
        <v>24.116</v>
      </c>
    </row>
    <row r="64" spans="1:131" ht="15" customHeight="1" x14ac:dyDescent="0.25">
      <c r="A64" s="43">
        <v>62</v>
      </c>
      <c r="B64" s="144"/>
      <c r="C64" s="144"/>
      <c r="D64" s="144"/>
      <c r="E64" s="144"/>
      <c r="F64" s="144"/>
      <c r="G64" s="144"/>
      <c r="H64" s="144"/>
      <c r="I64" s="144"/>
      <c r="J64" s="144"/>
      <c r="K64" s="144"/>
      <c r="L64" s="144"/>
      <c r="M64" s="144"/>
      <c r="N64" s="144"/>
      <c r="O64" s="144"/>
      <c r="P64" s="144"/>
      <c r="Q64" s="144"/>
      <c r="R64" s="144"/>
      <c r="S64" s="144"/>
      <c r="T64" s="144"/>
      <c r="U64" s="144"/>
      <c r="V64" s="144"/>
      <c r="W64" s="144"/>
      <c r="X64" s="144"/>
      <c r="Y64" s="144"/>
      <c r="Z64" s="144"/>
      <c r="AA64" s="144"/>
      <c r="AB64" s="144"/>
      <c r="AC64" s="144"/>
      <c r="AD64" s="144"/>
      <c r="AE64" s="144"/>
      <c r="AF64" s="144"/>
      <c r="AG64" s="144"/>
      <c r="AH64" s="144"/>
      <c r="AI64" s="144"/>
      <c r="AJ64" s="144"/>
      <c r="AK64" s="144"/>
      <c r="AL64" s="144"/>
      <c r="AM64" s="144"/>
      <c r="AN64" s="144"/>
      <c r="AO64" s="144"/>
      <c r="AP64" s="144"/>
      <c r="AQ64" s="144"/>
      <c r="AR64" s="144"/>
      <c r="AS64" s="144"/>
      <c r="AT64" s="144"/>
      <c r="AU64" s="144"/>
      <c r="AV64" s="144"/>
      <c r="AW64" s="144"/>
      <c r="AX64" s="144"/>
      <c r="AY64" s="144"/>
      <c r="AZ64" s="144"/>
      <c r="BA64" s="144"/>
      <c r="BB64" s="144"/>
      <c r="BC64" s="144"/>
      <c r="BD64" s="144"/>
      <c r="BE64" s="144"/>
      <c r="BF64" s="144"/>
      <c r="BG64" s="144"/>
      <c r="BH64" s="144"/>
      <c r="BI64" s="144"/>
      <c r="BJ64" s="144"/>
      <c r="BK64" s="144"/>
      <c r="BL64" s="144">
        <v>0.99</v>
      </c>
      <c r="BM64" s="144">
        <v>1.9690000000000001</v>
      </c>
      <c r="BN64" s="144">
        <v>2.9380000000000002</v>
      </c>
      <c r="BO64" s="144">
        <v>3.895</v>
      </c>
      <c r="BP64" s="144">
        <v>4.8410000000000002</v>
      </c>
      <c r="BQ64" s="144">
        <v>5.7750000000000004</v>
      </c>
      <c r="BR64" s="144">
        <v>6.6970000000000001</v>
      </c>
      <c r="BS64" s="144">
        <v>7.6059999999999999</v>
      </c>
      <c r="BT64" s="144">
        <v>8.5020000000000007</v>
      </c>
      <c r="BU64" s="144">
        <v>9.3849999999999998</v>
      </c>
      <c r="BV64" s="144">
        <v>10.253</v>
      </c>
      <c r="BW64" s="144">
        <v>11.106999999999999</v>
      </c>
      <c r="BX64" s="144">
        <v>11.944000000000001</v>
      </c>
      <c r="BY64" s="144">
        <v>12.765000000000001</v>
      </c>
      <c r="BZ64" s="144">
        <v>13.568</v>
      </c>
      <c r="CA64" s="144">
        <v>14.352</v>
      </c>
      <c r="CB64" s="144">
        <v>15.116</v>
      </c>
      <c r="CC64" s="144">
        <v>15.858000000000001</v>
      </c>
      <c r="CD64" s="144">
        <v>16.576000000000001</v>
      </c>
      <c r="CE64" s="144">
        <v>17.268000000000001</v>
      </c>
      <c r="CF64" s="144">
        <v>17.931999999999999</v>
      </c>
      <c r="CG64" s="144">
        <v>18.565999999999999</v>
      </c>
      <c r="CH64" s="144">
        <v>19.166</v>
      </c>
      <c r="CI64" s="144">
        <v>19.731999999999999</v>
      </c>
      <c r="CJ64" s="144">
        <v>20.259</v>
      </c>
      <c r="CK64" s="144">
        <v>20.745999999999999</v>
      </c>
      <c r="CL64" s="144">
        <v>21.19</v>
      </c>
      <c r="CM64" s="144">
        <v>21.588000000000001</v>
      </c>
      <c r="CN64" s="144">
        <v>21.94</v>
      </c>
      <c r="CO64" s="144">
        <v>22.245000000000001</v>
      </c>
      <c r="CP64" s="144">
        <v>22.503</v>
      </c>
      <c r="CQ64" s="144">
        <v>22.716999999999999</v>
      </c>
      <c r="CR64" s="144">
        <v>22.89</v>
      </c>
      <c r="CS64" s="144">
        <v>23.026</v>
      </c>
      <c r="CT64" s="144">
        <v>23.129000000000001</v>
      </c>
      <c r="CU64" s="144">
        <v>23.204999999999998</v>
      </c>
      <c r="CV64" s="144">
        <v>23.26</v>
      </c>
      <c r="CW64" s="144">
        <v>23.297000000000001</v>
      </c>
      <c r="CX64" s="144">
        <v>23.321999999999999</v>
      </c>
      <c r="CY64" s="144">
        <v>23.338000000000001</v>
      </c>
      <c r="CZ64" s="144">
        <v>23.347000000000001</v>
      </c>
      <c r="DA64" s="144">
        <v>23.353000000000002</v>
      </c>
      <c r="DB64" s="144">
        <v>23.353000000000002</v>
      </c>
      <c r="DC64" s="144">
        <v>23.353000000000002</v>
      </c>
      <c r="DD64" s="144">
        <v>23.353000000000002</v>
      </c>
      <c r="DE64" s="144">
        <v>23.353000000000002</v>
      </c>
      <c r="DF64" s="144">
        <v>23.353000000000002</v>
      </c>
      <c r="DG64" s="144">
        <v>23.353000000000002</v>
      </c>
      <c r="DH64" s="144">
        <v>23.353000000000002</v>
      </c>
      <c r="DI64" s="144">
        <v>23.353000000000002</v>
      </c>
      <c r="DJ64" s="144">
        <v>23.353000000000002</v>
      </c>
      <c r="DK64" s="144">
        <v>23.353000000000002</v>
      </c>
      <c r="DL64" s="144">
        <v>23.353000000000002</v>
      </c>
      <c r="DM64" s="144">
        <v>23.353000000000002</v>
      </c>
      <c r="DN64" s="144">
        <v>23.353000000000002</v>
      </c>
      <c r="DO64" s="144">
        <v>23.353000000000002</v>
      </c>
      <c r="DP64" s="144">
        <v>23.353000000000002</v>
      </c>
      <c r="DQ64" s="144">
        <v>23.353000000000002</v>
      </c>
      <c r="DR64" s="144">
        <v>23.353000000000002</v>
      </c>
      <c r="DS64" s="144">
        <v>23.353000000000002</v>
      </c>
      <c r="DT64" s="144">
        <v>23.353000000000002</v>
      </c>
      <c r="DU64" s="144">
        <v>23.353000000000002</v>
      </c>
      <c r="DV64" s="144">
        <v>23.353000000000002</v>
      </c>
      <c r="DW64" s="144">
        <v>23.353000000000002</v>
      </c>
      <c r="DX64" s="144">
        <v>23.353000000000002</v>
      </c>
      <c r="DY64" s="144">
        <v>23.353000000000002</v>
      </c>
      <c r="DZ64" s="144">
        <v>23.353000000000002</v>
      </c>
      <c r="EA64" s="144">
        <v>23.353000000000002</v>
      </c>
    </row>
    <row r="65" spans="1:131" ht="15" customHeight="1" x14ac:dyDescent="0.25">
      <c r="A65" s="43">
        <v>63</v>
      </c>
      <c r="B65" s="144"/>
      <c r="C65" s="144"/>
      <c r="D65" s="144"/>
      <c r="E65" s="144"/>
      <c r="F65" s="144"/>
      <c r="G65" s="144"/>
      <c r="H65" s="144"/>
      <c r="I65" s="144"/>
      <c r="J65" s="144"/>
      <c r="K65" s="144"/>
      <c r="L65" s="144"/>
      <c r="M65" s="144"/>
      <c r="N65" s="144"/>
      <c r="O65" s="144"/>
      <c r="P65" s="144"/>
      <c r="Q65" s="144"/>
      <c r="R65" s="144"/>
      <c r="S65" s="144"/>
      <c r="T65" s="144"/>
      <c r="U65" s="144"/>
      <c r="V65" s="144"/>
      <c r="W65" s="144"/>
      <c r="X65" s="144"/>
      <c r="Y65" s="144"/>
      <c r="Z65" s="144"/>
      <c r="AA65" s="144"/>
      <c r="AB65" s="144"/>
      <c r="AC65" s="144"/>
      <c r="AD65" s="144"/>
      <c r="AE65" s="144"/>
      <c r="AF65" s="144"/>
      <c r="AG65" s="144"/>
      <c r="AH65" s="144"/>
      <c r="AI65" s="144"/>
      <c r="AJ65" s="144"/>
      <c r="AK65" s="144"/>
      <c r="AL65" s="144"/>
      <c r="AM65" s="144"/>
      <c r="AN65" s="144"/>
      <c r="AO65" s="144"/>
      <c r="AP65" s="144"/>
      <c r="AQ65" s="144"/>
      <c r="AR65" s="144"/>
      <c r="AS65" s="144"/>
      <c r="AT65" s="144"/>
      <c r="AU65" s="144"/>
      <c r="AV65" s="144"/>
      <c r="AW65" s="144"/>
      <c r="AX65" s="144"/>
      <c r="AY65" s="144"/>
      <c r="AZ65" s="144"/>
      <c r="BA65" s="144"/>
      <c r="BB65" s="144"/>
      <c r="BC65" s="144"/>
      <c r="BD65" s="144"/>
      <c r="BE65" s="144"/>
      <c r="BF65" s="144"/>
      <c r="BG65" s="144"/>
      <c r="BH65" s="144"/>
      <c r="BI65" s="144"/>
      <c r="BJ65" s="144"/>
      <c r="BK65" s="144"/>
      <c r="BL65" s="144"/>
      <c r="BM65" s="144">
        <v>0.98899999999999999</v>
      </c>
      <c r="BN65" s="144">
        <v>1.968</v>
      </c>
      <c r="BO65" s="144">
        <v>2.9350000000000001</v>
      </c>
      <c r="BP65" s="144">
        <v>3.891</v>
      </c>
      <c r="BQ65" s="144">
        <v>4.8339999999999996</v>
      </c>
      <c r="BR65" s="144">
        <v>5.766</v>
      </c>
      <c r="BS65" s="144">
        <v>6.6840000000000002</v>
      </c>
      <c r="BT65" s="144">
        <v>7.59</v>
      </c>
      <c r="BU65" s="144">
        <v>8.4809999999999999</v>
      </c>
      <c r="BV65" s="144">
        <v>9.3580000000000005</v>
      </c>
      <c r="BW65" s="144">
        <v>10.221</v>
      </c>
      <c r="BX65" s="144">
        <v>11.067</v>
      </c>
      <c r="BY65" s="144">
        <v>11.896000000000001</v>
      </c>
      <c r="BZ65" s="144">
        <v>12.707000000000001</v>
      </c>
      <c r="CA65" s="144">
        <v>13.499000000000001</v>
      </c>
      <c r="CB65" s="144">
        <v>14.271000000000001</v>
      </c>
      <c r="CC65" s="144">
        <v>15.02</v>
      </c>
      <c r="CD65" s="144">
        <v>15.746</v>
      </c>
      <c r="CE65" s="144">
        <v>16.445</v>
      </c>
      <c r="CF65" s="144">
        <v>17.116</v>
      </c>
      <c r="CG65" s="144">
        <v>17.756</v>
      </c>
      <c r="CH65" s="144">
        <v>18.363</v>
      </c>
      <c r="CI65" s="144">
        <v>18.934000000000001</v>
      </c>
      <c r="CJ65" s="144">
        <v>19.466999999999999</v>
      </c>
      <c r="CK65" s="144">
        <v>19.959</v>
      </c>
      <c r="CL65" s="144">
        <v>20.407</v>
      </c>
      <c r="CM65" s="144">
        <v>20.81</v>
      </c>
      <c r="CN65" s="144">
        <v>21.164999999999999</v>
      </c>
      <c r="CO65" s="144">
        <v>21.472999999999999</v>
      </c>
      <c r="CP65" s="144">
        <v>21.734000000000002</v>
      </c>
      <c r="CQ65" s="144">
        <v>21.95</v>
      </c>
      <c r="CR65" s="144">
        <v>22.123999999999999</v>
      </c>
      <c r="CS65" s="144">
        <v>22.262</v>
      </c>
      <c r="CT65" s="144">
        <v>22.366</v>
      </c>
      <c r="CU65" s="144">
        <v>22.443000000000001</v>
      </c>
      <c r="CV65" s="144">
        <v>22.498000000000001</v>
      </c>
      <c r="CW65" s="144">
        <v>22.536000000000001</v>
      </c>
      <c r="CX65" s="144">
        <v>22.561</v>
      </c>
      <c r="CY65" s="144">
        <v>22.577000000000002</v>
      </c>
      <c r="CZ65" s="144">
        <v>22.587</v>
      </c>
      <c r="DA65" s="144">
        <v>22.591999999999999</v>
      </c>
      <c r="DB65" s="144">
        <v>22.591999999999999</v>
      </c>
      <c r="DC65" s="144">
        <v>22.591999999999999</v>
      </c>
      <c r="DD65" s="144">
        <v>22.591999999999999</v>
      </c>
      <c r="DE65" s="144">
        <v>22.591999999999999</v>
      </c>
      <c r="DF65" s="144">
        <v>22.591999999999999</v>
      </c>
      <c r="DG65" s="144">
        <v>22.591999999999999</v>
      </c>
      <c r="DH65" s="144">
        <v>22.591999999999999</v>
      </c>
      <c r="DI65" s="144">
        <v>22.591999999999999</v>
      </c>
      <c r="DJ65" s="144">
        <v>22.591999999999999</v>
      </c>
      <c r="DK65" s="144">
        <v>22.591999999999999</v>
      </c>
      <c r="DL65" s="144">
        <v>22.591999999999999</v>
      </c>
      <c r="DM65" s="144">
        <v>22.591999999999999</v>
      </c>
      <c r="DN65" s="144">
        <v>22.591999999999999</v>
      </c>
      <c r="DO65" s="144">
        <v>22.591999999999999</v>
      </c>
      <c r="DP65" s="144">
        <v>22.591999999999999</v>
      </c>
      <c r="DQ65" s="144">
        <v>22.591999999999999</v>
      </c>
      <c r="DR65" s="144">
        <v>22.591999999999999</v>
      </c>
      <c r="DS65" s="144">
        <v>22.591999999999999</v>
      </c>
      <c r="DT65" s="144">
        <v>22.591999999999999</v>
      </c>
      <c r="DU65" s="144">
        <v>22.591999999999999</v>
      </c>
      <c r="DV65" s="144">
        <v>22.591999999999999</v>
      </c>
      <c r="DW65" s="144">
        <v>22.591999999999999</v>
      </c>
      <c r="DX65" s="144">
        <v>22.591999999999999</v>
      </c>
      <c r="DY65" s="144">
        <v>22.591999999999999</v>
      </c>
      <c r="DZ65" s="144">
        <v>22.591999999999999</v>
      </c>
      <c r="EA65" s="144">
        <v>22.591999999999999</v>
      </c>
    </row>
    <row r="66" spans="1:131" ht="15" customHeight="1" x14ac:dyDescent="0.25">
      <c r="A66" s="43">
        <v>64</v>
      </c>
      <c r="B66" s="144"/>
      <c r="C66" s="144"/>
      <c r="D66" s="144"/>
      <c r="E66" s="144"/>
      <c r="F66" s="144"/>
      <c r="G66" s="144"/>
      <c r="H66" s="144"/>
      <c r="I66" s="144"/>
      <c r="J66" s="144"/>
      <c r="K66" s="144"/>
      <c r="L66" s="144"/>
      <c r="M66" s="144"/>
      <c r="N66" s="144"/>
      <c r="O66" s="144"/>
      <c r="P66" s="144"/>
      <c r="Q66" s="144"/>
      <c r="R66" s="144"/>
      <c r="S66" s="144"/>
      <c r="T66" s="144"/>
      <c r="U66" s="144"/>
      <c r="V66" s="144"/>
      <c r="W66" s="144"/>
      <c r="X66" s="144"/>
      <c r="Y66" s="144"/>
      <c r="Z66" s="144"/>
      <c r="AA66" s="144"/>
      <c r="AB66" s="144"/>
      <c r="AC66" s="144"/>
      <c r="AD66" s="144"/>
      <c r="AE66" s="144"/>
      <c r="AF66" s="144"/>
      <c r="AG66" s="144"/>
      <c r="AH66" s="144"/>
      <c r="AI66" s="144"/>
      <c r="AJ66" s="144"/>
      <c r="AK66" s="144"/>
      <c r="AL66" s="144"/>
      <c r="AM66" s="144"/>
      <c r="AN66" s="144"/>
      <c r="AO66" s="144"/>
      <c r="AP66" s="144"/>
      <c r="AQ66" s="144"/>
      <c r="AR66" s="144"/>
      <c r="AS66" s="144"/>
      <c r="AT66" s="144"/>
      <c r="AU66" s="144"/>
      <c r="AV66" s="144"/>
      <c r="AW66" s="144"/>
      <c r="AX66" s="144"/>
      <c r="AY66" s="144"/>
      <c r="AZ66" s="144"/>
      <c r="BA66" s="144"/>
      <c r="BB66" s="144"/>
      <c r="BC66" s="144"/>
      <c r="BD66" s="144"/>
      <c r="BE66" s="144"/>
      <c r="BF66" s="144"/>
      <c r="BG66" s="144"/>
      <c r="BH66" s="144"/>
      <c r="BI66" s="144"/>
      <c r="BJ66" s="144"/>
      <c r="BK66" s="144"/>
      <c r="BL66" s="144"/>
      <c r="BM66" s="144"/>
      <c r="BN66" s="144">
        <v>0.98899999999999999</v>
      </c>
      <c r="BO66" s="144">
        <v>1.966</v>
      </c>
      <c r="BP66" s="144">
        <v>2.9319999999999999</v>
      </c>
      <c r="BQ66" s="144">
        <v>3.8860000000000001</v>
      </c>
      <c r="BR66" s="144">
        <v>4.827</v>
      </c>
      <c r="BS66" s="144">
        <v>5.7560000000000002</v>
      </c>
      <c r="BT66" s="144">
        <v>6.6710000000000003</v>
      </c>
      <c r="BU66" s="144">
        <v>7.5720000000000001</v>
      </c>
      <c r="BV66" s="144">
        <v>8.4580000000000002</v>
      </c>
      <c r="BW66" s="144">
        <v>9.33</v>
      </c>
      <c r="BX66" s="144">
        <v>10.185</v>
      </c>
      <c r="BY66" s="144">
        <v>11.023</v>
      </c>
      <c r="BZ66" s="144">
        <v>11.843</v>
      </c>
      <c r="CA66" s="144">
        <v>12.644</v>
      </c>
      <c r="CB66" s="144">
        <v>13.423999999999999</v>
      </c>
      <c r="CC66" s="144">
        <v>14.180999999999999</v>
      </c>
      <c r="CD66" s="144">
        <v>14.914</v>
      </c>
      <c r="CE66" s="144">
        <v>15.621</v>
      </c>
      <c r="CF66" s="144">
        <v>16.298999999999999</v>
      </c>
      <c r="CG66" s="144">
        <v>16.946000000000002</v>
      </c>
      <c r="CH66" s="144">
        <v>17.559999999999999</v>
      </c>
      <c r="CI66" s="144">
        <v>18.137</v>
      </c>
      <c r="CJ66" s="144">
        <v>18.675999999999998</v>
      </c>
      <c r="CK66" s="144">
        <v>19.172000000000001</v>
      </c>
      <c r="CL66" s="144">
        <v>19.625</v>
      </c>
      <c r="CM66" s="144">
        <v>20.032</v>
      </c>
      <c r="CN66" s="144">
        <v>20.391999999999999</v>
      </c>
      <c r="CO66" s="144">
        <v>20.702999999999999</v>
      </c>
      <c r="CP66" s="144">
        <v>20.966000000000001</v>
      </c>
      <c r="CQ66" s="144">
        <v>21.184999999999999</v>
      </c>
      <c r="CR66" s="144">
        <v>21.361000000000001</v>
      </c>
      <c r="CS66" s="144">
        <v>21.5</v>
      </c>
      <c r="CT66" s="144">
        <v>21.606000000000002</v>
      </c>
      <c r="CU66" s="144">
        <v>21.683</v>
      </c>
      <c r="CV66" s="144">
        <v>21.739000000000001</v>
      </c>
      <c r="CW66" s="144">
        <v>21.777000000000001</v>
      </c>
      <c r="CX66" s="144">
        <v>21.802</v>
      </c>
      <c r="CY66" s="144">
        <v>21.818999999999999</v>
      </c>
      <c r="CZ66" s="144">
        <v>21.827999999999999</v>
      </c>
      <c r="DA66" s="144">
        <v>21.834</v>
      </c>
      <c r="DB66" s="144">
        <v>21.834</v>
      </c>
      <c r="DC66" s="144">
        <v>21.834</v>
      </c>
      <c r="DD66" s="144">
        <v>21.834</v>
      </c>
      <c r="DE66" s="144">
        <v>21.834</v>
      </c>
      <c r="DF66" s="144">
        <v>21.834</v>
      </c>
      <c r="DG66" s="144">
        <v>21.834</v>
      </c>
      <c r="DH66" s="144">
        <v>21.834</v>
      </c>
      <c r="DI66" s="144">
        <v>21.834</v>
      </c>
      <c r="DJ66" s="144">
        <v>21.834</v>
      </c>
      <c r="DK66" s="144">
        <v>21.834</v>
      </c>
      <c r="DL66" s="144">
        <v>21.834</v>
      </c>
      <c r="DM66" s="144">
        <v>21.834</v>
      </c>
      <c r="DN66" s="144">
        <v>21.834</v>
      </c>
      <c r="DO66" s="144">
        <v>21.834</v>
      </c>
      <c r="DP66" s="144">
        <v>21.834</v>
      </c>
      <c r="DQ66" s="144">
        <v>21.834</v>
      </c>
      <c r="DR66" s="144">
        <v>21.834</v>
      </c>
      <c r="DS66" s="144">
        <v>21.834</v>
      </c>
      <c r="DT66" s="144">
        <v>21.834</v>
      </c>
      <c r="DU66" s="144">
        <v>21.834</v>
      </c>
      <c r="DV66" s="144">
        <v>21.834</v>
      </c>
      <c r="DW66" s="144">
        <v>21.834</v>
      </c>
      <c r="DX66" s="144">
        <v>21.834</v>
      </c>
      <c r="DY66" s="144">
        <v>21.834</v>
      </c>
      <c r="DZ66" s="144">
        <v>21.834</v>
      </c>
      <c r="EA66" s="144">
        <v>21.834</v>
      </c>
    </row>
    <row r="67" spans="1:131" ht="15" customHeight="1" x14ac:dyDescent="0.25">
      <c r="A67" s="43">
        <v>65</v>
      </c>
      <c r="B67" s="144"/>
      <c r="C67" s="144"/>
      <c r="D67" s="144"/>
      <c r="E67" s="144"/>
      <c r="F67" s="144"/>
      <c r="G67" s="144"/>
      <c r="H67" s="144"/>
      <c r="I67" s="144"/>
      <c r="J67" s="144"/>
      <c r="K67" s="144"/>
      <c r="L67" s="144"/>
      <c r="M67" s="144"/>
      <c r="N67" s="144"/>
      <c r="O67" s="144"/>
      <c r="P67" s="144"/>
      <c r="Q67" s="144"/>
      <c r="R67" s="144"/>
      <c r="S67" s="144"/>
      <c r="T67" s="144"/>
      <c r="U67" s="144"/>
      <c r="V67" s="144"/>
      <c r="W67" s="144"/>
      <c r="X67" s="144"/>
      <c r="Y67" s="144"/>
      <c r="Z67" s="144"/>
      <c r="AA67" s="144"/>
      <c r="AB67" s="144"/>
      <c r="AC67" s="144"/>
      <c r="AD67" s="144"/>
      <c r="AE67" s="144"/>
      <c r="AF67" s="144"/>
      <c r="AG67" s="144"/>
      <c r="AH67" s="144"/>
      <c r="AI67" s="144"/>
      <c r="AJ67" s="144"/>
      <c r="AK67" s="144"/>
      <c r="AL67" s="144"/>
      <c r="AM67" s="144"/>
      <c r="AN67" s="144"/>
      <c r="AO67" s="144"/>
      <c r="AP67" s="144"/>
      <c r="AQ67" s="144"/>
      <c r="AR67" s="144"/>
      <c r="AS67" s="144"/>
      <c r="AT67" s="144"/>
      <c r="AU67" s="144"/>
      <c r="AV67" s="144"/>
      <c r="AW67" s="144"/>
      <c r="AX67" s="144"/>
      <c r="AY67" s="144"/>
      <c r="AZ67" s="144"/>
      <c r="BA67" s="144"/>
      <c r="BB67" s="144"/>
      <c r="BC67" s="144"/>
      <c r="BD67" s="144"/>
      <c r="BE67" s="144"/>
      <c r="BF67" s="144"/>
      <c r="BG67" s="144"/>
      <c r="BH67" s="144"/>
      <c r="BI67" s="144"/>
      <c r="BJ67" s="144"/>
      <c r="BK67" s="144"/>
      <c r="BL67" s="144"/>
      <c r="BM67" s="144"/>
      <c r="BN67" s="144"/>
      <c r="BO67" s="144">
        <v>0.98799999999999999</v>
      </c>
      <c r="BP67" s="144">
        <v>1.9650000000000001</v>
      </c>
      <c r="BQ67" s="144">
        <v>2.9289999999999998</v>
      </c>
      <c r="BR67" s="144">
        <v>3.8809999999999998</v>
      </c>
      <c r="BS67" s="144">
        <v>4.82</v>
      </c>
      <c r="BT67" s="144">
        <v>5.7450000000000001</v>
      </c>
      <c r="BU67" s="144">
        <v>6.6559999999999997</v>
      </c>
      <c r="BV67" s="144">
        <v>7.5529999999999999</v>
      </c>
      <c r="BW67" s="144">
        <v>8.4339999999999993</v>
      </c>
      <c r="BX67" s="144">
        <v>9.2989999999999995</v>
      </c>
      <c r="BY67" s="144">
        <v>10.147</v>
      </c>
      <c r="BZ67" s="144">
        <v>10.976000000000001</v>
      </c>
      <c r="CA67" s="144">
        <v>11.785</v>
      </c>
      <c r="CB67" s="144">
        <v>12.574</v>
      </c>
      <c r="CC67" s="144">
        <v>13.34</v>
      </c>
      <c r="CD67" s="144">
        <v>14.081</v>
      </c>
      <c r="CE67" s="144">
        <v>14.795999999999999</v>
      </c>
      <c r="CF67" s="144">
        <v>15.481</v>
      </c>
      <c r="CG67" s="144">
        <v>16.135999999999999</v>
      </c>
      <c r="CH67" s="144">
        <v>16.756</v>
      </c>
      <c r="CI67" s="144">
        <v>17.34</v>
      </c>
      <c r="CJ67" s="144">
        <v>17.884</v>
      </c>
      <c r="CK67" s="144">
        <v>18.387</v>
      </c>
      <c r="CL67" s="144">
        <v>18.844999999999999</v>
      </c>
      <c r="CM67" s="144">
        <v>19.256</v>
      </c>
      <c r="CN67" s="144">
        <v>19.62</v>
      </c>
      <c r="CO67" s="144">
        <v>19.934000000000001</v>
      </c>
      <c r="CP67" s="144">
        <v>20.201000000000001</v>
      </c>
      <c r="CQ67" s="144">
        <v>20.422000000000001</v>
      </c>
      <c r="CR67" s="144">
        <v>20.6</v>
      </c>
      <c r="CS67" s="144">
        <v>20.74</v>
      </c>
      <c r="CT67" s="144">
        <v>20.847000000000001</v>
      </c>
      <c r="CU67" s="144">
        <v>20.925999999999998</v>
      </c>
      <c r="CV67" s="144">
        <v>20.981999999999999</v>
      </c>
      <c r="CW67" s="144">
        <v>21.021000000000001</v>
      </c>
      <c r="CX67" s="144">
        <v>21.045999999999999</v>
      </c>
      <c r="CY67" s="144">
        <v>21.062999999999999</v>
      </c>
      <c r="CZ67" s="144">
        <v>21.073</v>
      </c>
      <c r="DA67" s="144">
        <v>21.077999999999999</v>
      </c>
      <c r="DB67" s="144">
        <v>21.077999999999999</v>
      </c>
      <c r="DC67" s="144">
        <v>21.077999999999999</v>
      </c>
      <c r="DD67" s="144">
        <v>21.077999999999999</v>
      </c>
      <c r="DE67" s="144">
        <v>21.077999999999999</v>
      </c>
      <c r="DF67" s="144">
        <v>21.077999999999999</v>
      </c>
      <c r="DG67" s="144">
        <v>21.077999999999999</v>
      </c>
      <c r="DH67" s="144">
        <v>21.077999999999999</v>
      </c>
      <c r="DI67" s="144">
        <v>21.077999999999999</v>
      </c>
      <c r="DJ67" s="144">
        <v>21.077999999999999</v>
      </c>
      <c r="DK67" s="144">
        <v>21.077999999999999</v>
      </c>
      <c r="DL67" s="144">
        <v>21.077999999999999</v>
      </c>
      <c r="DM67" s="144">
        <v>21.077999999999999</v>
      </c>
      <c r="DN67" s="144">
        <v>21.077999999999999</v>
      </c>
      <c r="DO67" s="144">
        <v>21.077999999999999</v>
      </c>
      <c r="DP67" s="144">
        <v>21.077999999999999</v>
      </c>
      <c r="DQ67" s="144">
        <v>21.077999999999999</v>
      </c>
      <c r="DR67" s="144">
        <v>21.077999999999999</v>
      </c>
      <c r="DS67" s="144">
        <v>21.077999999999999</v>
      </c>
      <c r="DT67" s="144">
        <v>21.077999999999999</v>
      </c>
      <c r="DU67" s="144">
        <v>21.077999999999999</v>
      </c>
      <c r="DV67" s="144">
        <v>21.077999999999999</v>
      </c>
      <c r="DW67" s="144">
        <v>21.077999999999999</v>
      </c>
      <c r="DX67" s="144">
        <v>21.077999999999999</v>
      </c>
      <c r="DY67" s="144">
        <v>21.077999999999999</v>
      </c>
      <c r="DZ67" s="144">
        <v>21.077999999999999</v>
      </c>
      <c r="EA67" s="144">
        <v>21.077999999999999</v>
      </c>
    </row>
    <row r="68" spans="1:131" ht="15" customHeight="1" x14ac:dyDescent="0.25">
      <c r="A68" s="43">
        <v>66</v>
      </c>
      <c r="B68" s="144"/>
      <c r="C68" s="144"/>
      <c r="D68" s="144"/>
      <c r="E68" s="144"/>
      <c r="F68" s="144"/>
      <c r="G68" s="144"/>
      <c r="H68" s="144"/>
      <c r="I68" s="144"/>
      <c r="J68" s="144"/>
      <c r="K68" s="144"/>
      <c r="L68" s="144"/>
      <c r="M68" s="144"/>
      <c r="N68" s="144"/>
      <c r="O68" s="144"/>
      <c r="P68" s="144"/>
      <c r="Q68" s="144"/>
      <c r="R68" s="144"/>
      <c r="S68" s="144"/>
      <c r="T68" s="144"/>
      <c r="U68" s="144"/>
      <c r="V68" s="144"/>
      <c r="W68" s="144"/>
      <c r="X68" s="144"/>
      <c r="Y68" s="144"/>
      <c r="Z68" s="144"/>
      <c r="AA68" s="144"/>
      <c r="AB68" s="144"/>
      <c r="AC68" s="144"/>
      <c r="AD68" s="144"/>
      <c r="AE68" s="144"/>
      <c r="AF68" s="144"/>
      <c r="AG68" s="144"/>
      <c r="AH68" s="144"/>
      <c r="AI68" s="144"/>
      <c r="AJ68" s="144"/>
      <c r="AK68" s="144"/>
      <c r="AL68" s="144"/>
      <c r="AM68" s="144"/>
      <c r="AN68" s="144"/>
      <c r="AO68" s="144"/>
      <c r="AP68" s="144"/>
      <c r="AQ68" s="144"/>
      <c r="AR68" s="144"/>
      <c r="AS68" s="144"/>
      <c r="AT68" s="144"/>
      <c r="AU68" s="144"/>
      <c r="AV68" s="144"/>
      <c r="AW68" s="144"/>
      <c r="AX68" s="144"/>
      <c r="AY68" s="144"/>
      <c r="AZ68" s="144"/>
      <c r="BA68" s="144"/>
      <c r="BB68" s="144"/>
      <c r="BC68" s="144"/>
      <c r="BD68" s="144"/>
      <c r="BE68" s="144"/>
      <c r="BF68" s="144"/>
      <c r="BG68" s="144"/>
      <c r="BH68" s="144"/>
      <c r="BI68" s="144"/>
      <c r="BJ68" s="144"/>
      <c r="BK68" s="144"/>
      <c r="BL68" s="144"/>
      <c r="BM68" s="144"/>
      <c r="BN68" s="144"/>
      <c r="BO68" s="144"/>
      <c r="BP68" s="144">
        <v>0.98799999999999999</v>
      </c>
      <c r="BQ68" s="144">
        <v>1.964</v>
      </c>
      <c r="BR68" s="144">
        <v>2.927</v>
      </c>
      <c r="BS68" s="144">
        <v>3.8759999999999999</v>
      </c>
      <c r="BT68" s="144">
        <v>4.8120000000000003</v>
      </c>
      <c r="BU68" s="144">
        <v>5.734</v>
      </c>
      <c r="BV68" s="144">
        <v>6.641</v>
      </c>
      <c r="BW68" s="144">
        <v>7.5330000000000004</v>
      </c>
      <c r="BX68" s="144">
        <v>8.4079999999999995</v>
      </c>
      <c r="BY68" s="144">
        <v>9.2650000000000006</v>
      </c>
      <c r="BZ68" s="144">
        <v>10.103999999999999</v>
      </c>
      <c r="CA68" s="144">
        <v>10.923</v>
      </c>
      <c r="CB68" s="144">
        <v>11.721</v>
      </c>
      <c r="CC68" s="144">
        <v>12.494999999999999</v>
      </c>
      <c r="CD68" s="144">
        <v>13.244999999999999</v>
      </c>
      <c r="CE68" s="144">
        <v>13.968</v>
      </c>
      <c r="CF68" s="144">
        <v>14.662000000000001</v>
      </c>
      <c r="CG68" s="144">
        <v>15.324</v>
      </c>
      <c r="CH68" s="144">
        <v>15.952</v>
      </c>
      <c r="CI68" s="144">
        <v>16.542000000000002</v>
      </c>
      <c r="CJ68" s="144">
        <v>17.093</v>
      </c>
      <c r="CK68" s="144">
        <v>17.602</v>
      </c>
      <c r="CL68" s="144">
        <v>18.065000000000001</v>
      </c>
      <c r="CM68" s="144">
        <v>18.481000000000002</v>
      </c>
      <c r="CN68" s="144">
        <v>18.849</v>
      </c>
      <c r="CO68" s="144">
        <v>19.167000000000002</v>
      </c>
      <c r="CP68" s="144">
        <v>19.437000000000001</v>
      </c>
      <c r="CQ68" s="144">
        <v>19.66</v>
      </c>
      <c r="CR68" s="144">
        <v>19.841000000000001</v>
      </c>
      <c r="CS68" s="144">
        <v>19.983000000000001</v>
      </c>
      <c r="CT68" s="144">
        <v>20.091000000000001</v>
      </c>
      <c r="CU68" s="144">
        <v>20.170000000000002</v>
      </c>
      <c r="CV68" s="144">
        <v>20.227</v>
      </c>
      <c r="CW68" s="144">
        <v>20.265999999999998</v>
      </c>
      <c r="CX68" s="144">
        <v>20.292000000000002</v>
      </c>
      <c r="CY68" s="144">
        <v>20.309000000000001</v>
      </c>
      <c r="CZ68" s="144">
        <v>20.318999999999999</v>
      </c>
      <c r="DA68" s="144">
        <v>20.324999999999999</v>
      </c>
      <c r="DB68" s="144">
        <v>20.324999999999999</v>
      </c>
      <c r="DC68" s="144">
        <v>20.324999999999999</v>
      </c>
      <c r="DD68" s="144">
        <v>20.324999999999999</v>
      </c>
      <c r="DE68" s="144">
        <v>20.324999999999999</v>
      </c>
      <c r="DF68" s="144">
        <v>20.324999999999999</v>
      </c>
      <c r="DG68" s="144">
        <v>20.324999999999999</v>
      </c>
      <c r="DH68" s="144">
        <v>20.324999999999999</v>
      </c>
      <c r="DI68" s="144">
        <v>20.324999999999999</v>
      </c>
      <c r="DJ68" s="144">
        <v>20.324999999999999</v>
      </c>
      <c r="DK68" s="144">
        <v>20.324999999999999</v>
      </c>
      <c r="DL68" s="144">
        <v>20.324999999999999</v>
      </c>
      <c r="DM68" s="144">
        <v>20.324999999999999</v>
      </c>
      <c r="DN68" s="144">
        <v>20.324999999999999</v>
      </c>
      <c r="DO68" s="144">
        <v>20.324999999999999</v>
      </c>
      <c r="DP68" s="144">
        <v>20.324999999999999</v>
      </c>
      <c r="DQ68" s="144">
        <v>20.324999999999999</v>
      </c>
      <c r="DR68" s="144">
        <v>20.324999999999999</v>
      </c>
      <c r="DS68" s="144">
        <v>20.324999999999999</v>
      </c>
      <c r="DT68" s="144">
        <v>20.324999999999999</v>
      </c>
      <c r="DU68" s="144">
        <v>20.324999999999999</v>
      </c>
      <c r="DV68" s="144">
        <v>20.324999999999999</v>
      </c>
      <c r="DW68" s="144">
        <v>20.324999999999999</v>
      </c>
      <c r="DX68" s="144">
        <v>20.324999999999999</v>
      </c>
      <c r="DY68" s="144">
        <v>20.324999999999999</v>
      </c>
      <c r="DZ68" s="144">
        <v>20.324999999999999</v>
      </c>
      <c r="EA68" s="144">
        <v>20.324999999999999</v>
      </c>
    </row>
    <row r="69" spans="1:131" ht="15" customHeight="1" x14ac:dyDescent="0.25">
      <c r="A69" s="43">
        <v>67</v>
      </c>
      <c r="B69" s="144"/>
      <c r="C69" s="144"/>
      <c r="D69" s="144"/>
      <c r="E69" s="144"/>
      <c r="F69" s="144"/>
      <c r="G69" s="144"/>
      <c r="H69" s="144"/>
      <c r="I69" s="144"/>
      <c r="J69" s="144"/>
      <c r="K69" s="144"/>
      <c r="L69" s="144"/>
      <c r="M69" s="144"/>
      <c r="N69" s="144"/>
      <c r="O69" s="144"/>
      <c r="P69" s="144"/>
      <c r="Q69" s="144"/>
      <c r="R69" s="144"/>
      <c r="S69" s="144"/>
      <c r="T69" s="144"/>
      <c r="U69" s="144"/>
      <c r="V69" s="144"/>
      <c r="W69" s="144"/>
      <c r="X69" s="144"/>
      <c r="Y69" s="144"/>
      <c r="Z69" s="144"/>
      <c r="AA69" s="144"/>
      <c r="AB69" s="144"/>
      <c r="AC69" s="144"/>
      <c r="AD69" s="144"/>
      <c r="AE69" s="144"/>
      <c r="AF69" s="144"/>
      <c r="AG69" s="144"/>
      <c r="AH69" s="144"/>
      <c r="AI69" s="144"/>
      <c r="AJ69" s="144"/>
      <c r="AK69" s="144"/>
      <c r="AL69" s="144"/>
      <c r="AM69" s="144"/>
      <c r="AN69" s="144"/>
      <c r="AO69" s="144"/>
      <c r="AP69" s="144"/>
      <c r="AQ69" s="144"/>
      <c r="AR69" s="144"/>
      <c r="AS69" s="144"/>
      <c r="AT69" s="144"/>
      <c r="AU69" s="144"/>
      <c r="AV69" s="144"/>
      <c r="AW69" s="144"/>
      <c r="AX69" s="144"/>
      <c r="AY69" s="144"/>
      <c r="AZ69" s="144"/>
      <c r="BA69" s="144"/>
      <c r="BB69" s="144"/>
      <c r="BC69" s="144"/>
      <c r="BD69" s="144"/>
      <c r="BE69" s="144"/>
      <c r="BF69" s="144"/>
      <c r="BG69" s="144"/>
      <c r="BH69" s="144"/>
      <c r="BI69" s="144"/>
      <c r="BJ69" s="144"/>
      <c r="BK69" s="144"/>
      <c r="BL69" s="144"/>
      <c r="BM69" s="144"/>
      <c r="BN69" s="144"/>
      <c r="BO69" s="144"/>
      <c r="BP69" s="144"/>
      <c r="BQ69" s="144">
        <v>0.98799999999999999</v>
      </c>
      <c r="BR69" s="144">
        <v>1.962</v>
      </c>
      <c r="BS69" s="144">
        <v>2.9239999999999999</v>
      </c>
      <c r="BT69" s="144">
        <v>3.871</v>
      </c>
      <c r="BU69" s="144">
        <v>4.8040000000000003</v>
      </c>
      <c r="BV69" s="144">
        <v>5.7220000000000004</v>
      </c>
      <c r="BW69" s="144">
        <v>6.625</v>
      </c>
      <c r="BX69" s="144">
        <v>7.51</v>
      </c>
      <c r="BY69" s="144">
        <v>8.3780000000000001</v>
      </c>
      <c r="BZ69" s="144">
        <v>9.2270000000000003</v>
      </c>
      <c r="CA69" s="144">
        <v>10.055999999999999</v>
      </c>
      <c r="CB69" s="144">
        <v>10.864000000000001</v>
      </c>
      <c r="CC69" s="144">
        <v>11.648</v>
      </c>
      <c r="CD69" s="144">
        <v>12.407</v>
      </c>
      <c r="CE69" s="144">
        <v>13.138999999999999</v>
      </c>
      <c r="CF69" s="144">
        <v>13.840999999999999</v>
      </c>
      <c r="CG69" s="144">
        <v>14.510999999999999</v>
      </c>
      <c r="CH69" s="144">
        <v>15.146000000000001</v>
      </c>
      <c r="CI69" s="144">
        <v>15.744</v>
      </c>
      <c r="CJ69" s="144">
        <v>16.302</v>
      </c>
      <c r="CK69" s="144">
        <v>16.815999999999999</v>
      </c>
      <c r="CL69" s="144">
        <v>17.285</v>
      </c>
      <c r="CM69" s="144">
        <v>17.707000000000001</v>
      </c>
      <c r="CN69" s="144">
        <v>18.079000000000001</v>
      </c>
      <c r="CO69" s="144">
        <v>18.401</v>
      </c>
      <c r="CP69" s="144">
        <v>18.673999999999999</v>
      </c>
      <c r="CQ69" s="144">
        <v>18.899999999999999</v>
      </c>
      <c r="CR69" s="144">
        <v>19.082999999999998</v>
      </c>
      <c r="CS69" s="144">
        <v>19.225999999999999</v>
      </c>
      <c r="CT69" s="144">
        <v>19.335999999999999</v>
      </c>
      <c r="CU69" s="144">
        <v>19.416</v>
      </c>
      <c r="CV69" s="144">
        <v>19.474</v>
      </c>
      <c r="CW69" s="144">
        <v>19.513999999999999</v>
      </c>
      <c r="CX69" s="144">
        <v>19.54</v>
      </c>
      <c r="CY69" s="144">
        <v>19.556000000000001</v>
      </c>
      <c r="CZ69" s="144">
        <v>19.567</v>
      </c>
      <c r="DA69" s="144">
        <v>19.573</v>
      </c>
      <c r="DB69" s="144">
        <v>19.573</v>
      </c>
      <c r="DC69" s="144">
        <v>19.573</v>
      </c>
      <c r="DD69" s="144">
        <v>19.573</v>
      </c>
      <c r="DE69" s="144">
        <v>19.573</v>
      </c>
      <c r="DF69" s="144">
        <v>19.573</v>
      </c>
      <c r="DG69" s="144">
        <v>19.573</v>
      </c>
      <c r="DH69" s="144">
        <v>19.573</v>
      </c>
      <c r="DI69" s="144">
        <v>19.573</v>
      </c>
      <c r="DJ69" s="144">
        <v>19.573</v>
      </c>
      <c r="DK69" s="144">
        <v>19.573</v>
      </c>
      <c r="DL69" s="144">
        <v>19.573</v>
      </c>
      <c r="DM69" s="144">
        <v>19.573</v>
      </c>
      <c r="DN69" s="144">
        <v>19.573</v>
      </c>
      <c r="DO69" s="144">
        <v>19.573</v>
      </c>
      <c r="DP69" s="144">
        <v>19.573</v>
      </c>
      <c r="DQ69" s="144">
        <v>19.573</v>
      </c>
      <c r="DR69" s="144">
        <v>19.573</v>
      </c>
      <c r="DS69" s="144">
        <v>19.573</v>
      </c>
      <c r="DT69" s="144">
        <v>19.573</v>
      </c>
      <c r="DU69" s="144">
        <v>19.573</v>
      </c>
      <c r="DV69" s="144">
        <v>19.573</v>
      </c>
      <c r="DW69" s="144">
        <v>19.573</v>
      </c>
      <c r="DX69" s="144">
        <v>19.573</v>
      </c>
      <c r="DY69" s="144">
        <v>19.573</v>
      </c>
      <c r="DZ69" s="144">
        <v>19.573</v>
      </c>
      <c r="EA69" s="144">
        <v>19.573</v>
      </c>
    </row>
    <row r="70" spans="1:131" ht="15" customHeight="1" x14ac:dyDescent="0.25">
      <c r="A70" s="43">
        <v>68</v>
      </c>
      <c r="B70" s="144"/>
      <c r="C70" s="144"/>
      <c r="D70" s="144"/>
      <c r="E70" s="144"/>
      <c r="F70" s="144"/>
      <c r="G70" s="144"/>
      <c r="H70" s="144"/>
      <c r="I70" s="144"/>
      <c r="J70" s="144"/>
      <c r="K70" s="144"/>
      <c r="L70" s="144"/>
      <c r="M70" s="144"/>
      <c r="N70" s="144"/>
      <c r="O70" s="144"/>
      <c r="P70" s="144"/>
      <c r="Q70" s="144"/>
      <c r="R70" s="144"/>
      <c r="S70" s="144"/>
      <c r="T70" s="144"/>
      <c r="U70" s="144"/>
      <c r="V70" s="144"/>
      <c r="W70" s="144"/>
      <c r="X70" s="144"/>
      <c r="Y70" s="144"/>
      <c r="Z70" s="144"/>
      <c r="AA70" s="144"/>
      <c r="AB70" s="144"/>
      <c r="AC70" s="144"/>
      <c r="AD70" s="144"/>
      <c r="AE70" s="144"/>
      <c r="AF70" s="144"/>
      <c r="AG70" s="144"/>
      <c r="AH70" s="144"/>
      <c r="AI70" s="144"/>
      <c r="AJ70" s="144"/>
      <c r="AK70" s="144"/>
      <c r="AL70" s="144"/>
      <c r="AM70" s="144"/>
      <c r="AN70" s="144"/>
      <c r="AO70" s="144"/>
      <c r="AP70" s="144"/>
      <c r="AQ70" s="144"/>
      <c r="AR70" s="144"/>
      <c r="AS70" s="144"/>
      <c r="AT70" s="144"/>
      <c r="AU70" s="144"/>
      <c r="AV70" s="144"/>
      <c r="AW70" s="144"/>
      <c r="AX70" s="144"/>
      <c r="AY70" s="144"/>
      <c r="AZ70" s="144"/>
      <c r="BA70" s="144"/>
      <c r="BB70" s="144"/>
      <c r="BC70" s="144"/>
      <c r="BD70" s="144"/>
      <c r="BE70" s="144"/>
      <c r="BF70" s="144"/>
      <c r="BG70" s="144"/>
      <c r="BH70" s="144"/>
      <c r="BI70" s="144"/>
      <c r="BJ70" s="144"/>
      <c r="BK70" s="144"/>
      <c r="BL70" s="144"/>
      <c r="BM70" s="144"/>
      <c r="BN70" s="144"/>
      <c r="BO70" s="144"/>
      <c r="BP70" s="144"/>
      <c r="BQ70" s="144"/>
      <c r="BR70" s="144">
        <v>0.98699999999999999</v>
      </c>
      <c r="BS70" s="144">
        <v>1.9610000000000001</v>
      </c>
      <c r="BT70" s="144">
        <v>2.92</v>
      </c>
      <c r="BU70" s="144">
        <v>3.8650000000000002</v>
      </c>
      <c r="BV70" s="144">
        <v>4.7939999999999996</v>
      </c>
      <c r="BW70" s="144">
        <v>5.7080000000000002</v>
      </c>
      <c r="BX70" s="144">
        <v>6.6050000000000004</v>
      </c>
      <c r="BY70" s="144">
        <v>7.484</v>
      </c>
      <c r="BZ70" s="144">
        <v>8.343</v>
      </c>
      <c r="CA70" s="144">
        <v>9.1829999999999998</v>
      </c>
      <c r="CB70" s="144">
        <v>10</v>
      </c>
      <c r="CC70" s="144">
        <v>10.794</v>
      </c>
      <c r="CD70" s="144">
        <v>11.563000000000001</v>
      </c>
      <c r="CE70" s="144">
        <v>12.304</v>
      </c>
      <c r="CF70" s="144">
        <v>13.015000000000001</v>
      </c>
      <c r="CG70" s="144">
        <v>13.694000000000001</v>
      </c>
      <c r="CH70" s="144">
        <v>14.337</v>
      </c>
      <c r="CI70" s="144">
        <v>14.942</v>
      </c>
      <c r="CJ70" s="144">
        <v>15.507</v>
      </c>
      <c r="CK70" s="144">
        <v>16.027999999999999</v>
      </c>
      <c r="CL70" s="144">
        <v>16.503</v>
      </c>
      <c r="CM70" s="144">
        <v>16.93</v>
      </c>
      <c r="CN70" s="144">
        <v>17.306000000000001</v>
      </c>
      <c r="CO70" s="144">
        <v>17.632000000000001</v>
      </c>
      <c r="CP70" s="144">
        <v>17.908999999999999</v>
      </c>
      <c r="CQ70" s="144">
        <v>18.138000000000002</v>
      </c>
      <c r="CR70" s="144">
        <v>18.323</v>
      </c>
      <c r="CS70" s="144">
        <v>18.468</v>
      </c>
      <c r="CT70" s="144">
        <v>18.579000000000001</v>
      </c>
      <c r="CU70" s="144">
        <v>18.661000000000001</v>
      </c>
      <c r="CV70" s="144">
        <v>18.719000000000001</v>
      </c>
      <c r="CW70" s="144">
        <v>18.759</v>
      </c>
      <c r="CX70" s="144">
        <v>18.786000000000001</v>
      </c>
      <c r="CY70" s="144">
        <v>18.802</v>
      </c>
      <c r="CZ70" s="144">
        <v>18.812999999999999</v>
      </c>
      <c r="DA70" s="144">
        <v>18.818999999999999</v>
      </c>
      <c r="DB70" s="144">
        <v>18.818999999999999</v>
      </c>
      <c r="DC70" s="144">
        <v>18.818999999999999</v>
      </c>
      <c r="DD70" s="144">
        <v>18.818999999999999</v>
      </c>
      <c r="DE70" s="144">
        <v>18.818999999999999</v>
      </c>
      <c r="DF70" s="144">
        <v>18.818999999999999</v>
      </c>
      <c r="DG70" s="144">
        <v>18.818999999999999</v>
      </c>
      <c r="DH70" s="144">
        <v>18.818999999999999</v>
      </c>
      <c r="DI70" s="144">
        <v>18.818999999999999</v>
      </c>
      <c r="DJ70" s="144">
        <v>18.818999999999999</v>
      </c>
      <c r="DK70" s="144">
        <v>18.818999999999999</v>
      </c>
      <c r="DL70" s="144">
        <v>18.818999999999999</v>
      </c>
      <c r="DM70" s="144">
        <v>18.818999999999999</v>
      </c>
      <c r="DN70" s="144">
        <v>18.818999999999999</v>
      </c>
      <c r="DO70" s="144">
        <v>18.818999999999999</v>
      </c>
      <c r="DP70" s="144">
        <v>18.818999999999999</v>
      </c>
      <c r="DQ70" s="144">
        <v>18.818999999999999</v>
      </c>
      <c r="DR70" s="144">
        <v>18.818999999999999</v>
      </c>
      <c r="DS70" s="144">
        <v>18.818999999999999</v>
      </c>
      <c r="DT70" s="144">
        <v>18.818999999999999</v>
      </c>
      <c r="DU70" s="144">
        <v>18.818999999999999</v>
      </c>
      <c r="DV70" s="144">
        <v>18.818999999999999</v>
      </c>
      <c r="DW70" s="144">
        <v>18.818999999999999</v>
      </c>
      <c r="DX70" s="144">
        <v>18.818999999999999</v>
      </c>
      <c r="DY70" s="144">
        <v>18.818999999999999</v>
      </c>
      <c r="DZ70" s="144">
        <v>18.818999999999999</v>
      </c>
      <c r="EA70" s="144">
        <v>18.818999999999999</v>
      </c>
    </row>
    <row r="71" spans="1:131" ht="15" customHeight="1" x14ac:dyDescent="0.25">
      <c r="A71" s="43">
        <v>69</v>
      </c>
      <c r="B71" s="144"/>
      <c r="C71" s="144"/>
      <c r="D71" s="144"/>
      <c r="E71" s="144"/>
      <c r="F71" s="144"/>
      <c r="G71" s="144"/>
      <c r="H71" s="144"/>
      <c r="I71" s="144"/>
      <c r="J71" s="144"/>
      <c r="K71" s="144"/>
      <c r="L71" s="144"/>
      <c r="M71" s="144"/>
      <c r="N71" s="144"/>
      <c r="O71" s="144"/>
      <c r="P71" s="144"/>
      <c r="Q71" s="144"/>
      <c r="R71" s="144"/>
      <c r="S71" s="144"/>
      <c r="T71" s="144"/>
      <c r="U71" s="144"/>
      <c r="V71" s="144"/>
      <c r="W71" s="144"/>
      <c r="X71" s="144"/>
      <c r="Y71" s="144"/>
      <c r="Z71" s="144"/>
      <c r="AA71" s="144"/>
      <c r="AB71" s="144"/>
      <c r="AC71" s="144"/>
      <c r="AD71" s="144"/>
      <c r="AE71" s="144"/>
      <c r="AF71" s="144"/>
      <c r="AG71" s="144"/>
      <c r="AH71" s="144"/>
      <c r="AI71" s="144"/>
      <c r="AJ71" s="144"/>
      <c r="AK71" s="144"/>
      <c r="AL71" s="144"/>
      <c r="AM71" s="144"/>
      <c r="AN71" s="144"/>
      <c r="AO71" s="144"/>
      <c r="AP71" s="144"/>
      <c r="AQ71" s="144"/>
      <c r="AR71" s="144"/>
      <c r="AS71" s="144"/>
      <c r="AT71" s="144"/>
      <c r="AU71" s="144"/>
      <c r="AV71" s="144"/>
      <c r="AW71" s="144"/>
      <c r="AX71" s="144"/>
      <c r="AY71" s="144"/>
      <c r="AZ71" s="144"/>
      <c r="BA71" s="144"/>
      <c r="BB71" s="144"/>
      <c r="BC71" s="144"/>
      <c r="BD71" s="144"/>
      <c r="BE71" s="144"/>
      <c r="BF71" s="144"/>
      <c r="BG71" s="144"/>
      <c r="BH71" s="144"/>
      <c r="BI71" s="144"/>
      <c r="BJ71" s="144"/>
      <c r="BK71" s="144"/>
      <c r="BL71" s="144"/>
      <c r="BM71" s="144"/>
      <c r="BN71" s="144"/>
      <c r="BO71" s="144"/>
      <c r="BP71" s="144"/>
      <c r="BQ71" s="144"/>
      <c r="BR71" s="144"/>
      <c r="BS71" s="144">
        <v>0.98599999999999999</v>
      </c>
      <c r="BT71" s="144">
        <v>1.958</v>
      </c>
      <c r="BU71" s="144">
        <v>2.915</v>
      </c>
      <c r="BV71" s="144">
        <v>3.8570000000000002</v>
      </c>
      <c r="BW71" s="144">
        <v>4.7830000000000004</v>
      </c>
      <c r="BX71" s="144">
        <v>5.6920000000000002</v>
      </c>
      <c r="BY71" s="144">
        <v>6.5819999999999999</v>
      </c>
      <c r="BZ71" s="144">
        <v>7.4530000000000003</v>
      </c>
      <c r="CA71" s="144">
        <v>8.3040000000000003</v>
      </c>
      <c r="CB71" s="144">
        <v>9.1319999999999997</v>
      </c>
      <c r="CC71" s="144">
        <v>9.9359999999999999</v>
      </c>
      <c r="CD71" s="144">
        <v>10.715</v>
      </c>
      <c r="CE71" s="144">
        <v>11.465999999999999</v>
      </c>
      <c r="CF71" s="144">
        <v>12.186</v>
      </c>
      <c r="CG71" s="144">
        <v>12.874000000000001</v>
      </c>
      <c r="CH71" s="144">
        <v>13.526</v>
      </c>
      <c r="CI71" s="144">
        <v>14.138999999999999</v>
      </c>
      <c r="CJ71" s="144">
        <v>14.711</v>
      </c>
      <c r="CK71" s="144">
        <v>15.239000000000001</v>
      </c>
      <c r="CL71" s="144">
        <v>15.72</v>
      </c>
      <c r="CM71" s="144">
        <v>16.152000000000001</v>
      </c>
      <c r="CN71" s="144">
        <v>16.533999999999999</v>
      </c>
      <c r="CO71" s="144">
        <v>16.864000000000001</v>
      </c>
      <c r="CP71" s="144">
        <v>17.145</v>
      </c>
      <c r="CQ71" s="144">
        <v>17.376999999999999</v>
      </c>
      <c r="CR71" s="144">
        <v>17.564</v>
      </c>
      <c r="CS71" s="144">
        <v>17.710999999999999</v>
      </c>
      <c r="CT71" s="144">
        <v>17.824000000000002</v>
      </c>
      <c r="CU71" s="144">
        <v>17.905999999999999</v>
      </c>
      <c r="CV71" s="144">
        <v>17.965</v>
      </c>
      <c r="CW71" s="144">
        <v>18.006</v>
      </c>
      <c r="CX71" s="144">
        <v>18.033000000000001</v>
      </c>
      <c r="CY71" s="144">
        <v>18.05</v>
      </c>
      <c r="CZ71" s="144">
        <v>18.059999999999999</v>
      </c>
      <c r="DA71" s="144">
        <v>18.067</v>
      </c>
      <c r="DB71" s="144">
        <v>18.067</v>
      </c>
      <c r="DC71" s="144">
        <v>18.067</v>
      </c>
      <c r="DD71" s="144">
        <v>18.067</v>
      </c>
      <c r="DE71" s="144">
        <v>18.067</v>
      </c>
      <c r="DF71" s="144">
        <v>18.067</v>
      </c>
      <c r="DG71" s="144">
        <v>18.067</v>
      </c>
      <c r="DH71" s="144">
        <v>18.067</v>
      </c>
      <c r="DI71" s="144">
        <v>18.067</v>
      </c>
      <c r="DJ71" s="144">
        <v>18.067</v>
      </c>
      <c r="DK71" s="144">
        <v>18.067</v>
      </c>
      <c r="DL71" s="144">
        <v>18.067</v>
      </c>
      <c r="DM71" s="144">
        <v>18.067</v>
      </c>
      <c r="DN71" s="144">
        <v>18.067</v>
      </c>
      <c r="DO71" s="144">
        <v>18.067</v>
      </c>
      <c r="DP71" s="144">
        <v>18.067</v>
      </c>
      <c r="DQ71" s="144">
        <v>18.067</v>
      </c>
      <c r="DR71" s="144">
        <v>18.067</v>
      </c>
      <c r="DS71" s="144">
        <v>18.067</v>
      </c>
      <c r="DT71" s="144">
        <v>18.067</v>
      </c>
      <c r="DU71" s="144">
        <v>18.067</v>
      </c>
      <c r="DV71" s="144">
        <v>18.067</v>
      </c>
      <c r="DW71" s="144">
        <v>18.067</v>
      </c>
      <c r="DX71" s="144">
        <v>18.067</v>
      </c>
      <c r="DY71" s="144">
        <v>18.067</v>
      </c>
      <c r="DZ71" s="144">
        <v>18.067</v>
      </c>
      <c r="EA71" s="144">
        <v>18.067</v>
      </c>
    </row>
    <row r="72" spans="1:131" ht="15" customHeight="1" x14ac:dyDescent="0.25">
      <c r="A72" s="43">
        <v>70</v>
      </c>
      <c r="B72" s="144"/>
      <c r="C72" s="144"/>
      <c r="D72" s="144"/>
      <c r="E72" s="144"/>
      <c r="F72" s="144"/>
      <c r="G72" s="144"/>
      <c r="H72" s="144"/>
      <c r="I72" s="144"/>
      <c r="J72" s="144"/>
      <c r="K72" s="144"/>
      <c r="L72" s="144"/>
      <c r="M72" s="144"/>
      <c r="N72" s="144"/>
      <c r="O72" s="144"/>
      <c r="P72" s="144"/>
      <c r="Q72" s="144"/>
      <c r="R72" s="144"/>
      <c r="S72" s="144"/>
      <c r="T72" s="144"/>
      <c r="U72" s="144"/>
      <c r="V72" s="144"/>
      <c r="W72" s="144"/>
      <c r="X72" s="144"/>
      <c r="Y72" s="144"/>
      <c r="Z72" s="144"/>
      <c r="AA72" s="144"/>
      <c r="AB72" s="144"/>
      <c r="AC72" s="144"/>
      <c r="AD72" s="144"/>
      <c r="AE72" s="144"/>
      <c r="AF72" s="144"/>
      <c r="AG72" s="144"/>
      <c r="AH72" s="144"/>
      <c r="AI72" s="144"/>
      <c r="AJ72" s="144"/>
      <c r="AK72" s="144"/>
      <c r="AL72" s="144"/>
      <c r="AM72" s="144"/>
      <c r="AN72" s="144"/>
      <c r="AO72" s="144"/>
      <c r="AP72" s="144"/>
      <c r="AQ72" s="144"/>
      <c r="AR72" s="144"/>
      <c r="AS72" s="144"/>
      <c r="AT72" s="144"/>
      <c r="AU72" s="144"/>
      <c r="AV72" s="144"/>
      <c r="AW72" s="144"/>
      <c r="AX72" s="144"/>
      <c r="AY72" s="144"/>
      <c r="AZ72" s="144"/>
      <c r="BA72" s="144"/>
      <c r="BB72" s="144"/>
      <c r="BC72" s="144"/>
      <c r="BD72" s="144"/>
      <c r="BE72" s="144"/>
      <c r="BF72" s="144"/>
      <c r="BG72" s="144"/>
      <c r="BH72" s="144"/>
      <c r="BI72" s="144"/>
      <c r="BJ72" s="144"/>
      <c r="BK72" s="144"/>
      <c r="BL72" s="144"/>
      <c r="BM72" s="144"/>
      <c r="BN72" s="144"/>
      <c r="BO72" s="144"/>
      <c r="BP72" s="144"/>
      <c r="BQ72" s="144"/>
      <c r="BR72" s="144"/>
      <c r="BS72" s="144"/>
      <c r="BT72" s="144">
        <v>0.98499999999999999</v>
      </c>
      <c r="BU72" s="144">
        <v>1.956</v>
      </c>
      <c r="BV72" s="144">
        <v>2.911</v>
      </c>
      <c r="BW72" s="144">
        <v>3.8490000000000002</v>
      </c>
      <c r="BX72" s="144">
        <v>4.7709999999999999</v>
      </c>
      <c r="BY72" s="144">
        <v>5.673</v>
      </c>
      <c r="BZ72" s="144">
        <v>6.5570000000000004</v>
      </c>
      <c r="CA72" s="144">
        <v>7.4189999999999996</v>
      </c>
      <c r="CB72" s="144">
        <v>8.2579999999999991</v>
      </c>
      <c r="CC72" s="144">
        <v>9.0739999999999998</v>
      </c>
      <c r="CD72" s="144">
        <v>9.8640000000000008</v>
      </c>
      <c r="CE72" s="144">
        <v>10.625</v>
      </c>
      <c r="CF72" s="144">
        <v>11.355</v>
      </c>
      <c r="CG72" s="144">
        <v>12.052</v>
      </c>
      <c r="CH72" s="144">
        <v>12.712999999999999</v>
      </c>
      <c r="CI72" s="144">
        <v>13.335000000000001</v>
      </c>
      <c r="CJ72" s="144">
        <v>13.914999999999999</v>
      </c>
      <c r="CK72" s="144">
        <v>14.45</v>
      </c>
      <c r="CL72" s="144">
        <v>14.938000000000001</v>
      </c>
      <c r="CM72" s="144">
        <v>15.375999999999999</v>
      </c>
      <c r="CN72" s="144">
        <v>15.763</v>
      </c>
      <c r="CO72" s="144">
        <v>16.097999999999999</v>
      </c>
      <c r="CP72" s="144">
        <v>16.382000000000001</v>
      </c>
      <c r="CQ72" s="144">
        <v>16.617000000000001</v>
      </c>
      <c r="CR72" s="144">
        <v>16.808</v>
      </c>
      <c r="CS72" s="144">
        <v>16.957000000000001</v>
      </c>
      <c r="CT72" s="144">
        <v>17.071000000000002</v>
      </c>
      <c r="CU72" s="144">
        <v>17.155000000000001</v>
      </c>
      <c r="CV72" s="144">
        <v>17.213999999999999</v>
      </c>
      <c r="CW72" s="144">
        <v>17.256</v>
      </c>
      <c r="CX72" s="144">
        <v>17.283000000000001</v>
      </c>
      <c r="CY72" s="144">
        <v>17.3</v>
      </c>
      <c r="CZ72" s="144">
        <v>17.311</v>
      </c>
      <c r="DA72" s="144">
        <v>17.317</v>
      </c>
      <c r="DB72" s="144">
        <v>17.317</v>
      </c>
      <c r="DC72" s="144">
        <v>17.317</v>
      </c>
      <c r="DD72" s="144">
        <v>17.317</v>
      </c>
      <c r="DE72" s="144">
        <v>17.317</v>
      </c>
      <c r="DF72" s="144">
        <v>17.317</v>
      </c>
      <c r="DG72" s="144">
        <v>17.317</v>
      </c>
      <c r="DH72" s="144">
        <v>17.317</v>
      </c>
      <c r="DI72" s="144">
        <v>17.317</v>
      </c>
      <c r="DJ72" s="144">
        <v>17.317</v>
      </c>
      <c r="DK72" s="144">
        <v>17.317</v>
      </c>
      <c r="DL72" s="144">
        <v>17.317</v>
      </c>
      <c r="DM72" s="144">
        <v>17.317</v>
      </c>
      <c r="DN72" s="144">
        <v>17.317</v>
      </c>
      <c r="DO72" s="144">
        <v>17.317</v>
      </c>
      <c r="DP72" s="144">
        <v>17.317</v>
      </c>
      <c r="DQ72" s="144">
        <v>17.317</v>
      </c>
      <c r="DR72" s="144">
        <v>17.317</v>
      </c>
      <c r="DS72" s="144">
        <v>17.317</v>
      </c>
      <c r="DT72" s="144">
        <v>17.317</v>
      </c>
      <c r="DU72" s="144">
        <v>17.317</v>
      </c>
      <c r="DV72" s="144">
        <v>17.317</v>
      </c>
      <c r="DW72" s="144">
        <v>17.317</v>
      </c>
      <c r="DX72" s="144">
        <v>17.317</v>
      </c>
      <c r="DY72" s="144">
        <v>17.317</v>
      </c>
      <c r="DZ72" s="144">
        <v>17.317</v>
      </c>
      <c r="EA72" s="144">
        <v>17.317</v>
      </c>
    </row>
    <row r="73" spans="1:131" ht="15" customHeight="1" x14ac:dyDescent="0.25">
      <c r="A73" s="43">
        <v>71</v>
      </c>
      <c r="B73" s="144"/>
      <c r="C73" s="144"/>
      <c r="D73" s="144"/>
      <c r="E73" s="144"/>
      <c r="F73" s="144"/>
      <c r="G73" s="144"/>
      <c r="H73" s="144"/>
      <c r="I73" s="144"/>
      <c r="J73" s="144"/>
      <c r="K73" s="144"/>
      <c r="L73" s="144"/>
      <c r="M73" s="144"/>
      <c r="N73" s="144"/>
      <c r="O73" s="144"/>
      <c r="P73" s="144"/>
      <c r="Q73" s="144"/>
      <c r="R73" s="144"/>
      <c r="S73" s="144"/>
      <c r="T73" s="144"/>
      <c r="U73" s="144"/>
      <c r="V73" s="144"/>
      <c r="W73" s="144"/>
      <c r="X73" s="144"/>
      <c r="Y73" s="144"/>
      <c r="Z73" s="144"/>
      <c r="AA73" s="144"/>
      <c r="AB73" s="144"/>
      <c r="AC73" s="144"/>
      <c r="AD73" s="144"/>
      <c r="AE73" s="144"/>
      <c r="AF73" s="144"/>
      <c r="AG73" s="144"/>
      <c r="AH73" s="144"/>
      <c r="AI73" s="144"/>
      <c r="AJ73" s="144"/>
      <c r="AK73" s="144"/>
      <c r="AL73" s="144"/>
      <c r="AM73" s="144"/>
      <c r="AN73" s="144"/>
      <c r="AO73" s="144"/>
      <c r="AP73" s="144"/>
      <c r="AQ73" s="144"/>
      <c r="AR73" s="144"/>
      <c r="AS73" s="144"/>
      <c r="AT73" s="144"/>
      <c r="AU73" s="144"/>
      <c r="AV73" s="144"/>
      <c r="AW73" s="144"/>
      <c r="AX73" s="144"/>
      <c r="AY73" s="144"/>
      <c r="AZ73" s="144"/>
      <c r="BA73" s="144"/>
      <c r="BB73" s="144"/>
      <c r="BC73" s="144"/>
      <c r="BD73" s="144"/>
      <c r="BE73" s="144"/>
      <c r="BF73" s="144"/>
      <c r="BG73" s="144"/>
      <c r="BH73" s="144"/>
      <c r="BI73" s="144"/>
      <c r="BJ73" s="144"/>
      <c r="BK73" s="144"/>
      <c r="BL73" s="144"/>
      <c r="BM73" s="144"/>
      <c r="BN73" s="144"/>
      <c r="BO73" s="144"/>
      <c r="BP73" s="144"/>
      <c r="BQ73" s="144"/>
      <c r="BR73" s="144"/>
      <c r="BS73" s="144"/>
      <c r="BT73" s="144"/>
      <c r="BU73" s="144">
        <v>0.98499999999999999</v>
      </c>
      <c r="BV73" s="144">
        <v>1.954</v>
      </c>
      <c r="BW73" s="144">
        <v>2.9060000000000001</v>
      </c>
      <c r="BX73" s="144">
        <v>3.8410000000000002</v>
      </c>
      <c r="BY73" s="144">
        <v>4.7569999999999997</v>
      </c>
      <c r="BZ73" s="144">
        <v>5.6529999999999996</v>
      </c>
      <c r="CA73" s="144">
        <v>6.5279999999999996</v>
      </c>
      <c r="CB73" s="144">
        <v>7.38</v>
      </c>
      <c r="CC73" s="144">
        <v>8.2080000000000002</v>
      </c>
      <c r="CD73" s="144">
        <v>9.0090000000000003</v>
      </c>
      <c r="CE73" s="144">
        <v>9.782</v>
      </c>
      <c r="CF73" s="144">
        <v>10.523</v>
      </c>
      <c r="CG73" s="144">
        <v>11.23</v>
      </c>
      <c r="CH73" s="144">
        <v>11.901</v>
      </c>
      <c r="CI73" s="144">
        <v>12.532</v>
      </c>
      <c r="CJ73" s="144">
        <v>13.12</v>
      </c>
      <c r="CK73" s="144">
        <v>13.663</v>
      </c>
      <c r="CL73" s="144">
        <v>14.157999999999999</v>
      </c>
      <c r="CM73" s="144">
        <v>14.603</v>
      </c>
      <c r="CN73" s="144">
        <v>14.996</v>
      </c>
      <c r="CO73" s="144">
        <v>15.336</v>
      </c>
      <c r="CP73" s="144">
        <v>15.624000000000001</v>
      </c>
      <c r="CQ73" s="144">
        <v>15.863</v>
      </c>
      <c r="CR73" s="144">
        <v>16.055</v>
      </c>
      <c r="CS73" s="144">
        <v>16.207000000000001</v>
      </c>
      <c r="CT73" s="144">
        <v>16.321999999999999</v>
      </c>
      <c r="CU73" s="144">
        <v>16.408000000000001</v>
      </c>
      <c r="CV73" s="144">
        <v>16.468</v>
      </c>
      <c r="CW73" s="144">
        <v>16.510000000000002</v>
      </c>
      <c r="CX73" s="144">
        <v>16.538</v>
      </c>
      <c r="CY73" s="144">
        <v>16.555</v>
      </c>
      <c r="CZ73" s="144">
        <v>16.565999999999999</v>
      </c>
      <c r="DA73" s="144">
        <v>16.571999999999999</v>
      </c>
      <c r="DB73" s="144">
        <v>16.571999999999999</v>
      </c>
      <c r="DC73" s="144">
        <v>16.571999999999999</v>
      </c>
      <c r="DD73" s="144">
        <v>16.571999999999999</v>
      </c>
      <c r="DE73" s="144">
        <v>16.571999999999999</v>
      </c>
      <c r="DF73" s="144">
        <v>16.571999999999999</v>
      </c>
      <c r="DG73" s="144">
        <v>16.571999999999999</v>
      </c>
      <c r="DH73" s="144">
        <v>16.571999999999999</v>
      </c>
      <c r="DI73" s="144">
        <v>16.571999999999999</v>
      </c>
      <c r="DJ73" s="144">
        <v>16.571999999999999</v>
      </c>
      <c r="DK73" s="144">
        <v>16.571999999999999</v>
      </c>
      <c r="DL73" s="144">
        <v>16.571999999999999</v>
      </c>
      <c r="DM73" s="144">
        <v>16.571999999999999</v>
      </c>
      <c r="DN73" s="144">
        <v>16.571999999999999</v>
      </c>
      <c r="DO73" s="144">
        <v>16.571999999999999</v>
      </c>
      <c r="DP73" s="144">
        <v>16.571999999999999</v>
      </c>
      <c r="DQ73" s="144">
        <v>16.571999999999999</v>
      </c>
      <c r="DR73" s="144">
        <v>16.571999999999999</v>
      </c>
      <c r="DS73" s="144">
        <v>16.571999999999999</v>
      </c>
      <c r="DT73" s="144">
        <v>16.571999999999999</v>
      </c>
      <c r="DU73" s="144">
        <v>16.571999999999999</v>
      </c>
      <c r="DV73" s="144">
        <v>16.571999999999999</v>
      </c>
      <c r="DW73" s="144">
        <v>16.571999999999999</v>
      </c>
      <c r="DX73" s="144">
        <v>16.571999999999999</v>
      </c>
      <c r="DY73" s="144">
        <v>16.571999999999999</v>
      </c>
      <c r="DZ73" s="144">
        <v>16.571999999999999</v>
      </c>
      <c r="EA73" s="144">
        <v>16.571999999999999</v>
      </c>
    </row>
    <row r="74" spans="1:131" ht="15" customHeight="1" x14ac:dyDescent="0.25">
      <c r="A74" s="43">
        <v>72</v>
      </c>
      <c r="B74" s="144"/>
      <c r="C74" s="144"/>
      <c r="D74" s="144"/>
      <c r="E74" s="144"/>
      <c r="F74" s="144"/>
      <c r="G74" s="144"/>
      <c r="H74" s="144"/>
      <c r="I74" s="144"/>
      <c r="J74" s="144"/>
      <c r="K74" s="144"/>
      <c r="L74" s="144"/>
      <c r="M74" s="144"/>
      <c r="N74" s="144"/>
      <c r="O74" s="144"/>
      <c r="P74" s="144"/>
      <c r="Q74" s="144"/>
      <c r="R74" s="144"/>
      <c r="S74" s="144"/>
      <c r="T74" s="144"/>
      <c r="U74" s="144"/>
      <c r="V74" s="144"/>
      <c r="W74" s="144"/>
      <c r="X74" s="144"/>
      <c r="Y74" s="144"/>
      <c r="Z74" s="144"/>
      <c r="AA74" s="144"/>
      <c r="AB74" s="144"/>
      <c r="AC74" s="144"/>
      <c r="AD74" s="144"/>
      <c r="AE74" s="144"/>
      <c r="AF74" s="144"/>
      <c r="AG74" s="144"/>
      <c r="AH74" s="144"/>
      <c r="AI74" s="144"/>
      <c r="AJ74" s="144"/>
      <c r="AK74" s="144"/>
      <c r="AL74" s="144"/>
      <c r="AM74" s="144"/>
      <c r="AN74" s="144"/>
      <c r="AO74" s="144"/>
      <c r="AP74" s="144"/>
      <c r="AQ74" s="144"/>
      <c r="AR74" s="144"/>
      <c r="AS74" s="144"/>
      <c r="AT74" s="144"/>
      <c r="AU74" s="144"/>
      <c r="AV74" s="144"/>
      <c r="AW74" s="144"/>
      <c r="AX74" s="144"/>
      <c r="AY74" s="144"/>
      <c r="AZ74" s="144"/>
      <c r="BA74" s="144"/>
      <c r="BB74" s="144"/>
      <c r="BC74" s="144"/>
      <c r="BD74" s="144"/>
      <c r="BE74" s="144"/>
      <c r="BF74" s="144"/>
      <c r="BG74" s="144"/>
      <c r="BH74" s="144"/>
      <c r="BI74" s="144"/>
      <c r="BJ74" s="144"/>
      <c r="BK74" s="144"/>
      <c r="BL74" s="144"/>
      <c r="BM74" s="144"/>
      <c r="BN74" s="144"/>
      <c r="BO74" s="144"/>
      <c r="BP74" s="144"/>
      <c r="BQ74" s="144"/>
      <c r="BR74" s="144"/>
      <c r="BS74" s="144"/>
      <c r="BT74" s="144"/>
      <c r="BU74" s="144"/>
      <c r="BV74" s="144">
        <v>0.98399999999999999</v>
      </c>
      <c r="BW74" s="144">
        <v>1.9510000000000001</v>
      </c>
      <c r="BX74" s="144">
        <v>2.9009999999999998</v>
      </c>
      <c r="BY74" s="144">
        <v>3.831</v>
      </c>
      <c r="BZ74" s="144">
        <v>4.7409999999999997</v>
      </c>
      <c r="CA74" s="144">
        <v>5.6289999999999996</v>
      </c>
      <c r="CB74" s="144">
        <v>6.4950000000000001</v>
      </c>
      <c r="CC74" s="144">
        <v>7.335</v>
      </c>
      <c r="CD74" s="144">
        <v>8.1489999999999991</v>
      </c>
      <c r="CE74" s="144">
        <v>8.9329999999999998</v>
      </c>
      <c r="CF74" s="144">
        <v>9.6859999999999999</v>
      </c>
      <c r="CG74" s="144">
        <v>10.404</v>
      </c>
      <c r="CH74" s="144">
        <v>11.085000000000001</v>
      </c>
      <c r="CI74" s="144">
        <v>11.726000000000001</v>
      </c>
      <c r="CJ74" s="144">
        <v>12.324</v>
      </c>
      <c r="CK74" s="144">
        <v>12.875</v>
      </c>
      <c r="CL74" s="144">
        <v>13.378</v>
      </c>
      <c r="CM74" s="144">
        <v>13.829000000000001</v>
      </c>
      <c r="CN74" s="144">
        <v>14.228</v>
      </c>
      <c r="CO74" s="144">
        <v>14.573</v>
      </c>
      <c r="CP74" s="144">
        <v>14.866</v>
      </c>
      <c r="CQ74" s="144">
        <v>15.108000000000001</v>
      </c>
      <c r="CR74" s="144">
        <v>15.304</v>
      </c>
      <c r="CS74" s="144">
        <v>15.458</v>
      </c>
      <c r="CT74" s="144">
        <v>15.574999999999999</v>
      </c>
      <c r="CU74" s="144">
        <v>15.662000000000001</v>
      </c>
      <c r="CV74" s="144">
        <v>15.723000000000001</v>
      </c>
      <c r="CW74" s="144">
        <v>15.766</v>
      </c>
      <c r="CX74" s="144">
        <v>15.794</v>
      </c>
      <c r="CY74" s="144">
        <v>15.811999999999999</v>
      </c>
      <c r="CZ74" s="144">
        <v>15.823</v>
      </c>
      <c r="DA74" s="144">
        <v>15.829000000000001</v>
      </c>
      <c r="DB74" s="144">
        <v>15.829000000000001</v>
      </c>
      <c r="DC74" s="144">
        <v>15.829000000000001</v>
      </c>
      <c r="DD74" s="144">
        <v>15.829000000000001</v>
      </c>
      <c r="DE74" s="144">
        <v>15.829000000000001</v>
      </c>
      <c r="DF74" s="144">
        <v>15.829000000000001</v>
      </c>
      <c r="DG74" s="144">
        <v>15.829000000000001</v>
      </c>
      <c r="DH74" s="144">
        <v>15.829000000000001</v>
      </c>
      <c r="DI74" s="144">
        <v>15.829000000000001</v>
      </c>
      <c r="DJ74" s="144">
        <v>15.829000000000001</v>
      </c>
      <c r="DK74" s="144">
        <v>15.829000000000001</v>
      </c>
      <c r="DL74" s="144">
        <v>15.829000000000001</v>
      </c>
      <c r="DM74" s="144">
        <v>15.829000000000001</v>
      </c>
      <c r="DN74" s="144">
        <v>15.829000000000001</v>
      </c>
      <c r="DO74" s="144">
        <v>15.829000000000001</v>
      </c>
      <c r="DP74" s="144">
        <v>15.829000000000001</v>
      </c>
      <c r="DQ74" s="144">
        <v>15.829000000000001</v>
      </c>
      <c r="DR74" s="144">
        <v>15.829000000000001</v>
      </c>
      <c r="DS74" s="144">
        <v>15.829000000000001</v>
      </c>
      <c r="DT74" s="144">
        <v>15.829000000000001</v>
      </c>
      <c r="DU74" s="144">
        <v>15.829000000000001</v>
      </c>
      <c r="DV74" s="144">
        <v>15.829000000000001</v>
      </c>
      <c r="DW74" s="144">
        <v>15.829000000000001</v>
      </c>
      <c r="DX74" s="144">
        <v>15.829000000000001</v>
      </c>
      <c r="DY74" s="144">
        <v>15.829000000000001</v>
      </c>
      <c r="DZ74" s="144">
        <v>15.829000000000001</v>
      </c>
      <c r="EA74" s="144">
        <v>15.829000000000001</v>
      </c>
    </row>
    <row r="75" spans="1:131" ht="15" customHeight="1" x14ac:dyDescent="0.25">
      <c r="A75" s="43">
        <v>73</v>
      </c>
      <c r="B75" s="144"/>
      <c r="C75" s="144"/>
      <c r="D75" s="144"/>
      <c r="E75" s="144"/>
      <c r="F75" s="144"/>
      <c r="G75" s="144"/>
      <c r="H75" s="144"/>
      <c r="I75" s="144"/>
      <c r="J75" s="144"/>
      <c r="K75" s="144"/>
      <c r="L75" s="144"/>
      <c r="M75" s="144"/>
      <c r="N75" s="144"/>
      <c r="O75" s="144"/>
      <c r="P75" s="144"/>
      <c r="Q75" s="144"/>
      <c r="R75" s="144"/>
      <c r="S75" s="144"/>
      <c r="T75" s="144"/>
      <c r="U75" s="144"/>
      <c r="V75" s="144"/>
      <c r="W75" s="144"/>
      <c r="X75" s="144"/>
      <c r="Y75" s="144"/>
      <c r="Z75" s="144"/>
      <c r="AA75" s="144"/>
      <c r="AB75" s="144"/>
      <c r="AC75" s="144"/>
      <c r="AD75" s="144"/>
      <c r="AE75" s="144"/>
      <c r="AF75" s="144"/>
      <c r="AG75" s="144"/>
      <c r="AH75" s="144"/>
      <c r="AI75" s="144"/>
      <c r="AJ75" s="144"/>
      <c r="AK75" s="144"/>
      <c r="AL75" s="144"/>
      <c r="AM75" s="144"/>
      <c r="AN75" s="144"/>
      <c r="AO75" s="144"/>
      <c r="AP75" s="144"/>
      <c r="AQ75" s="144"/>
      <c r="AR75" s="144"/>
      <c r="AS75" s="144"/>
      <c r="AT75" s="144"/>
      <c r="AU75" s="144"/>
      <c r="AV75" s="144"/>
      <c r="AW75" s="144"/>
      <c r="AX75" s="144"/>
      <c r="AY75" s="144"/>
      <c r="AZ75" s="144"/>
      <c r="BA75" s="144"/>
      <c r="BB75" s="144"/>
      <c r="BC75" s="144"/>
      <c r="BD75" s="144"/>
      <c r="BE75" s="144"/>
      <c r="BF75" s="144"/>
      <c r="BG75" s="144"/>
      <c r="BH75" s="144"/>
      <c r="BI75" s="144"/>
      <c r="BJ75" s="144"/>
      <c r="BK75" s="144"/>
      <c r="BL75" s="144"/>
      <c r="BM75" s="144"/>
      <c r="BN75" s="144"/>
      <c r="BO75" s="144"/>
      <c r="BP75" s="144"/>
      <c r="BQ75" s="144"/>
      <c r="BR75" s="144"/>
      <c r="BS75" s="144"/>
      <c r="BT75" s="144"/>
      <c r="BU75" s="144"/>
      <c r="BV75" s="144"/>
      <c r="BW75" s="144">
        <v>0.98299999999999998</v>
      </c>
      <c r="BX75" s="144">
        <v>1.948</v>
      </c>
      <c r="BY75" s="144">
        <v>2.8929999999999998</v>
      </c>
      <c r="BZ75" s="144">
        <v>3.8180000000000001</v>
      </c>
      <c r="CA75" s="144">
        <v>4.7210000000000001</v>
      </c>
      <c r="CB75" s="144">
        <v>5.6</v>
      </c>
      <c r="CC75" s="144">
        <v>6.4539999999999997</v>
      </c>
      <c r="CD75" s="144">
        <v>7.2809999999999997</v>
      </c>
      <c r="CE75" s="144">
        <v>8.0779999999999994</v>
      </c>
      <c r="CF75" s="144">
        <v>8.843</v>
      </c>
      <c r="CG75" s="144">
        <v>9.5730000000000004</v>
      </c>
      <c r="CH75" s="144">
        <v>10.265000000000001</v>
      </c>
      <c r="CI75" s="144">
        <v>10.916</v>
      </c>
      <c r="CJ75" s="144">
        <v>11.523999999999999</v>
      </c>
      <c r="CK75" s="144">
        <v>12.084</v>
      </c>
      <c r="CL75" s="144">
        <v>12.595000000000001</v>
      </c>
      <c r="CM75" s="144">
        <v>13.054</v>
      </c>
      <c r="CN75" s="144">
        <v>13.46</v>
      </c>
      <c r="CO75" s="144">
        <v>13.81</v>
      </c>
      <c r="CP75" s="144">
        <v>14.106999999999999</v>
      </c>
      <c r="CQ75" s="144">
        <v>14.353999999999999</v>
      </c>
      <c r="CR75" s="144">
        <v>14.553000000000001</v>
      </c>
      <c r="CS75" s="144">
        <v>14.709</v>
      </c>
      <c r="CT75" s="144">
        <v>14.829000000000001</v>
      </c>
      <c r="CU75" s="144">
        <v>14.916</v>
      </c>
      <c r="CV75" s="144">
        <v>14.978999999999999</v>
      </c>
      <c r="CW75" s="144">
        <v>15.022</v>
      </c>
      <c r="CX75" s="144">
        <v>15.051</v>
      </c>
      <c r="CY75" s="144">
        <v>15.069000000000001</v>
      </c>
      <c r="CZ75" s="144">
        <v>15.08</v>
      </c>
      <c r="DA75" s="144">
        <v>15.086</v>
      </c>
      <c r="DB75" s="144">
        <v>15.086</v>
      </c>
      <c r="DC75" s="144">
        <v>15.086</v>
      </c>
      <c r="DD75" s="144">
        <v>15.086</v>
      </c>
      <c r="DE75" s="144">
        <v>15.086</v>
      </c>
      <c r="DF75" s="144">
        <v>15.086</v>
      </c>
      <c r="DG75" s="144">
        <v>15.086</v>
      </c>
      <c r="DH75" s="144">
        <v>15.086</v>
      </c>
      <c r="DI75" s="144">
        <v>15.086</v>
      </c>
      <c r="DJ75" s="144">
        <v>15.086</v>
      </c>
      <c r="DK75" s="144">
        <v>15.086</v>
      </c>
      <c r="DL75" s="144">
        <v>15.086</v>
      </c>
      <c r="DM75" s="144">
        <v>15.086</v>
      </c>
      <c r="DN75" s="144">
        <v>15.086</v>
      </c>
      <c r="DO75" s="144">
        <v>15.086</v>
      </c>
      <c r="DP75" s="144">
        <v>15.086</v>
      </c>
      <c r="DQ75" s="144">
        <v>15.086</v>
      </c>
      <c r="DR75" s="144">
        <v>15.086</v>
      </c>
      <c r="DS75" s="144">
        <v>15.086</v>
      </c>
      <c r="DT75" s="144">
        <v>15.086</v>
      </c>
      <c r="DU75" s="144">
        <v>15.086</v>
      </c>
      <c r="DV75" s="144">
        <v>15.086</v>
      </c>
      <c r="DW75" s="144">
        <v>15.086</v>
      </c>
      <c r="DX75" s="144">
        <v>15.086</v>
      </c>
      <c r="DY75" s="144">
        <v>15.086</v>
      </c>
      <c r="DZ75" s="144">
        <v>15.086</v>
      </c>
      <c r="EA75" s="144">
        <v>15.086</v>
      </c>
    </row>
    <row r="76" spans="1:131" ht="15" customHeight="1" x14ac:dyDescent="0.25">
      <c r="A76" s="43">
        <v>74</v>
      </c>
      <c r="B76" s="144"/>
      <c r="C76" s="144"/>
      <c r="D76" s="144"/>
      <c r="E76" s="144"/>
      <c r="F76" s="144"/>
      <c r="G76" s="144"/>
      <c r="H76" s="144"/>
      <c r="I76" s="144"/>
      <c r="J76" s="144"/>
      <c r="K76" s="144"/>
      <c r="L76" s="144"/>
      <c r="M76" s="144"/>
      <c r="N76" s="144"/>
      <c r="O76" s="144"/>
      <c r="P76" s="144"/>
      <c r="Q76" s="144"/>
      <c r="R76" s="144"/>
      <c r="S76" s="144"/>
      <c r="T76" s="144"/>
      <c r="U76" s="144"/>
      <c r="V76" s="144"/>
      <c r="W76" s="144"/>
      <c r="X76" s="144"/>
      <c r="Y76" s="144"/>
      <c r="Z76" s="144"/>
      <c r="AA76" s="144"/>
      <c r="AB76" s="144"/>
      <c r="AC76" s="144"/>
      <c r="AD76" s="144"/>
      <c r="AE76" s="144"/>
      <c r="AF76" s="144"/>
      <c r="AG76" s="144"/>
      <c r="AH76" s="144"/>
      <c r="AI76" s="144"/>
      <c r="AJ76" s="144"/>
      <c r="AK76" s="144"/>
      <c r="AL76" s="144"/>
      <c r="AM76" s="144"/>
      <c r="AN76" s="144"/>
      <c r="AO76" s="144"/>
      <c r="AP76" s="144"/>
      <c r="AQ76" s="144"/>
      <c r="AR76" s="144"/>
      <c r="AS76" s="144"/>
      <c r="AT76" s="144"/>
      <c r="AU76" s="144"/>
      <c r="AV76" s="144"/>
      <c r="AW76" s="144"/>
      <c r="AX76" s="144"/>
      <c r="AY76" s="144"/>
      <c r="AZ76" s="144"/>
      <c r="BA76" s="144"/>
      <c r="BB76" s="144"/>
      <c r="BC76" s="144"/>
      <c r="BD76" s="144"/>
      <c r="BE76" s="144"/>
      <c r="BF76" s="144"/>
      <c r="BG76" s="144"/>
      <c r="BH76" s="144"/>
      <c r="BI76" s="144"/>
      <c r="BJ76" s="144"/>
      <c r="BK76" s="144"/>
      <c r="BL76" s="144"/>
      <c r="BM76" s="144"/>
      <c r="BN76" s="144"/>
      <c r="BO76" s="144"/>
      <c r="BP76" s="144"/>
      <c r="BQ76" s="144"/>
      <c r="BR76" s="144"/>
      <c r="BS76" s="144"/>
      <c r="BT76" s="144"/>
      <c r="BU76" s="144"/>
      <c r="BV76" s="144"/>
      <c r="BW76" s="144"/>
      <c r="BX76" s="144">
        <v>0.98099999999999998</v>
      </c>
      <c r="BY76" s="144">
        <v>1.9430000000000001</v>
      </c>
      <c r="BZ76" s="144">
        <v>2.8839999999999999</v>
      </c>
      <c r="CA76" s="144">
        <v>3.802</v>
      </c>
      <c r="CB76" s="144">
        <v>4.6970000000000001</v>
      </c>
      <c r="CC76" s="144">
        <v>5.5659999999999998</v>
      </c>
      <c r="CD76" s="144">
        <v>6.407</v>
      </c>
      <c r="CE76" s="144">
        <v>7.218</v>
      </c>
      <c r="CF76" s="144">
        <v>7.9960000000000004</v>
      </c>
      <c r="CG76" s="144">
        <v>8.7390000000000008</v>
      </c>
      <c r="CH76" s="144">
        <v>9.4429999999999996</v>
      </c>
      <c r="CI76" s="144">
        <v>10.105</v>
      </c>
      <c r="CJ76" s="144">
        <v>10.723000000000001</v>
      </c>
      <c r="CK76" s="144">
        <v>11.292999999999999</v>
      </c>
      <c r="CL76" s="144">
        <v>11.813000000000001</v>
      </c>
      <c r="CM76" s="144">
        <v>12.28</v>
      </c>
      <c r="CN76" s="144">
        <v>12.693</v>
      </c>
      <c r="CO76" s="144">
        <v>13.048999999999999</v>
      </c>
      <c r="CP76" s="144">
        <v>13.352</v>
      </c>
      <c r="CQ76" s="144">
        <v>13.602</v>
      </c>
      <c r="CR76" s="144">
        <v>13.805</v>
      </c>
      <c r="CS76" s="144">
        <v>13.964</v>
      </c>
      <c r="CT76" s="144">
        <v>14.085000000000001</v>
      </c>
      <c r="CU76" s="144">
        <v>14.175000000000001</v>
      </c>
      <c r="CV76" s="144">
        <v>14.238</v>
      </c>
      <c r="CW76" s="144">
        <v>14.282</v>
      </c>
      <c r="CX76" s="144">
        <v>14.311</v>
      </c>
      <c r="CY76" s="144">
        <v>14.33</v>
      </c>
      <c r="CZ76" s="144">
        <v>14.340999999999999</v>
      </c>
      <c r="DA76" s="144">
        <v>14.348000000000001</v>
      </c>
      <c r="DB76" s="144">
        <v>14.348000000000001</v>
      </c>
      <c r="DC76" s="144">
        <v>14.348000000000001</v>
      </c>
      <c r="DD76" s="144">
        <v>14.348000000000001</v>
      </c>
      <c r="DE76" s="144">
        <v>14.348000000000001</v>
      </c>
      <c r="DF76" s="144">
        <v>14.348000000000001</v>
      </c>
      <c r="DG76" s="144">
        <v>14.348000000000001</v>
      </c>
      <c r="DH76" s="144">
        <v>14.348000000000001</v>
      </c>
      <c r="DI76" s="144">
        <v>14.348000000000001</v>
      </c>
      <c r="DJ76" s="144">
        <v>14.348000000000001</v>
      </c>
      <c r="DK76" s="144">
        <v>14.348000000000001</v>
      </c>
      <c r="DL76" s="144">
        <v>14.348000000000001</v>
      </c>
      <c r="DM76" s="144">
        <v>14.348000000000001</v>
      </c>
      <c r="DN76" s="144">
        <v>14.348000000000001</v>
      </c>
      <c r="DO76" s="144">
        <v>14.348000000000001</v>
      </c>
      <c r="DP76" s="144">
        <v>14.348000000000001</v>
      </c>
      <c r="DQ76" s="144">
        <v>14.348000000000001</v>
      </c>
      <c r="DR76" s="144">
        <v>14.348000000000001</v>
      </c>
      <c r="DS76" s="144">
        <v>14.348000000000001</v>
      </c>
      <c r="DT76" s="144">
        <v>14.348000000000001</v>
      </c>
      <c r="DU76" s="144">
        <v>14.348000000000001</v>
      </c>
      <c r="DV76" s="144">
        <v>14.348000000000001</v>
      </c>
      <c r="DW76" s="144">
        <v>14.348000000000001</v>
      </c>
      <c r="DX76" s="144">
        <v>14.348000000000001</v>
      </c>
      <c r="DY76" s="144">
        <v>14.348000000000001</v>
      </c>
      <c r="DZ76" s="144">
        <v>14.348000000000001</v>
      </c>
      <c r="EA76" s="144">
        <v>14.348000000000001</v>
      </c>
    </row>
    <row r="77" spans="1:131" ht="15" customHeight="1" x14ac:dyDescent="0.25">
      <c r="A77" s="43">
        <v>75</v>
      </c>
      <c r="B77" s="144"/>
      <c r="C77" s="144"/>
      <c r="D77" s="144"/>
      <c r="E77" s="144"/>
      <c r="F77" s="144"/>
      <c r="G77" s="144"/>
      <c r="H77" s="144"/>
      <c r="I77" s="144"/>
      <c r="J77" s="144"/>
      <c r="K77" s="144"/>
      <c r="L77" s="144"/>
      <c r="M77" s="144"/>
      <c r="N77" s="144"/>
      <c r="O77" s="144"/>
      <c r="P77" s="144"/>
      <c r="Q77" s="144"/>
      <c r="R77" s="144"/>
      <c r="S77" s="144"/>
      <c r="T77" s="144"/>
      <c r="U77" s="144"/>
      <c r="V77" s="144"/>
      <c r="W77" s="144"/>
      <c r="X77" s="144"/>
      <c r="Y77" s="144"/>
      <c r="Z77" s="144"/>
      <c r="AA77" s="144"/>
      <c r="AB77" s="144"/>
      <c r="AC77" s="144"/>
      <c r="AD77" s="144"/>
      <c r="AE77" s="144"/>
      <c r="AF77" s="144"/>
      <c r="AG77" s="144"/>
      <c r="AH77" s="144"/>
      <c r="AI77" s="144"/>
      <c r="AJ77" s="144"/>
      <c r="AK77" s="144"/>
      <c r="AL77" s="144"/>
      <c r="AM77" s="144"/>
      <c r="AN77" s="144"/>
      <c r="AO77" s="144"/>
      <c r="AP77" s="144"/>
      <c r="AQ77" s="144"/>
      <c r="AR77" s="144"/>
      <c r="AS77" s="144"/>
      <c r="AT77" s="144"/>
      <c r="AU77" s="144"/>
      <c r="AV77" s="144"/>
      <c r="AW77" s="144"/>
      <c r="AX77" s="144"/>
      <c r="AY77" s="144"/>
      <c r="AZ77" s="144"/>
      <c r="BA77" s="144"/>
      <c r="BB77" s="144"/>
      <c r="BC77" s="144"/>
      <c r="BD77" s="144"/>
      <c r="BE77" s="144"/>
      <c r="BF77" s="144"/>
      <c r="BG77" s="144"/>
      <c r="BH77" s="144"/>
      <c r="BI77" s="144"/>
      <c r="BJ77" s="144"/>
      <c r="BK77" s="144"/>
      <c r="BL77" s="144"/>
      <c r="BM77" s="144"/>
      <c r="BN77" s="144"/>
      <c r="BO77" s="144"/>
      <c r="BP77" s="144"/>
      <c r="BQ77" s="144"/>
      <c r="BR77" s="144"/>
      <c r="BS77" s="144"/>
      <c r="BT77" s="144"/>
      <c r="BU77" s="144"/>
      <c r="BV77" s="144"/>
      <c r="BW77" s="144"/>
      <c r="BX77" s="144"/>
      <c r="BY77" s="144">
        <v>0.98</v>
      </c>
      <c r="BZ77" s="144">
        <v>1.9390000000000001</v>
      </c>
      <c r="CA77" s="144">
        <v>2.8740000000000001</v>
      </c>
      <c r="CB77" s="144">
        <v>3.786</v>
      </c>
      <c r="CC77" s="144">
        <v>4.6710000000000003</v>
      </c>
      <c r="CD77" s="144">
        <v>5.5289999999999999</v>
      </c>
      <c r="CE77" s="144">
        <v>6.3550000000000004</v>
      </c>
      <c r="CF77" s="144">
        <v>7.1479999999999997</v>
      </c>
      <c r="CG77" s="144">
        <v>7.9039999999999999</v>
      </c>
      <c r="CH77" s="144">
        <v>8.6210000000000004</v>
      </c>
      <c r="CI77" s="144">
        <v>9.2959999999999994</v>
      </c>
      <c r="CJ77" s="144">
        <v>9.9260000000000002</v>
      </c>
      <c r="CK77" s="144">
        <v>10.507</v>
      </c>
      <c r="CL77" s="144">
        <v>11.036</v>
      </c>
      <c r="CM77" s="144">
        <v>11.512</v>
      </c>
      <c r="CN77" s="144">
        <v>11.932</v>
      </c>
      <c r="CO77" s="144">
        <v>12.295999999999999</v>
      </c>
      <c r="CP77" s="144">
        <v>12.603999999999999</v>
      </c>
      <c r="CQ77" s="144">
        <v>12.86</v>
      </c>
      <c r="CR77" s="144">
        <v>13.066000000000001</v>
      </c>
      <c r="CS77" s="144">
        <v>13.228</v>
      </c>
      <c r="CT77" s="144">
        <v>13.351000000000001</v>
      </c>
      <c r="CU77" s="144">
        <v>13.443</v>
      </c>
      <c r="CV77" s="144">
        <v>13.507</v>
      </c>
      <c r="CW77" s="144">
        <v>13.552</v>
      </c>
      <c r="CX77" s="144">
        <v>13.582000000000001</v>
      </c>
      <c r="CY77" s="144">
        <v>13.601000000000001</v>
      </c>
      <c r="CZ77" s="144">
        <v>13.612</v>
      </c>
      <c r="DA77" s="144">
        <v>13.619</v>
      </c>
      <c r="DB77" s="144">
        <v>13.619</v>
      </c>
      <c r="DC77" s="144">
        <v>13.619</v>
      </c>
      <c r="DD77" s="144">
        <v>13.619</v>
      </c>
      <c r="DE77" s="144">
        <v>13.619</v>
      </c>
      <c r="DF77" s="144">
        <v>13.619</v>
      </c>
      <c r="DG77" s="144">
        <v>13.619</v>
      </c>
      <c r="DH77" s="144">
        <v>13.619</v>
      </c>
      <c r="DI77" s="144">
        <v>13.619</v>
      </c>
      <c r="DJ77" s="144">
        <v>13.619</v>
      </c>
      <c r="DK77" s="144">
        <v>13.619</v>
      </c>
      <c r="DL77" s="144">
        <v>13.619</v>
      </c>
      <c r="DM77" s="144">
        <v>13.619</v>
      </c>
      <c r="DN77" s="144">
        <v>13.619</v>
      </c>
      <c r="DO77" s="144">
        <v>13.619</v>
      </c>
      <c r="DP77" s="144">
        <v>13.619</v>
      </c>
      <c r="DQ77" s="144">
        <v>13.619</v>
      </c>
      <c r="DR77" s="144">
        <v>13.619</v>
      </c>
      <c r="DS77" s="144">
        <v>13.619</v>
      </c>
      <c r="DT77" s="144">
        <v>13.619</v>
      </c>
      <c r="DU77" s="144">
        <v>13.619</v>
      </c>
      <c r="DV77" s="144">
        <v>13.619</v>
      </c>
      <c r="DW77" s="144">
        <v>13.619</v>
      </c>
      <c r="DX77" s="144">
        <v>13.619</v>
      </c>
      <c r="DY77" s="144">
        <v>13.619</v>
      </c>
      <c r="DZ77" s="144">
        <v>13.619</v>
      </c>
      <c r="EA77" s="144">
        <v>13.619</v>
      </c>
    </row>
    <row r="78" spans="1:131" ht="15" customHeight="1" x14ac:dyDescent="0.25">
      <c r="A78" s="43">
        <v>76</v>
      </c>
      <c r="B78" s="144"/>
      <c r="C78" s="144"/>
      <c r="D78" s="144"/>
      <c r="E78" s="144"/>
      <c r="F78" s="144"/>
      <c r="G78" s="144"/>
      <c r="H78" s="144"/>
      <c r="I78" s="144"/>
      <c r="J78" s="144"/>
      <c r="K78" s="144"/>
      <c r="L78" s="144"/>
      <c r="M78" s="144"/>
      <c r="N78" s="144"/>
      <c r="O78" s="144"/>
      <c r="P78" s="144"/>
      <c r="Q78" s="144"/>
      <c r="R78" s="144"/>
      <c r="S78" s="144"/>
      <c r="T78" s="144"/>
      <c r="U78" s="144"/>
      <c r="V78" s="144"/>
      <c r="W78" s="144"/>
      <c r="X78" s="144"/>
      <c r="Y78" s="144"/>
      <c r="Z78" s="144"/>
      <c r="AA78" s="144"/>
      <c r="AB78" s="144"/>
      <c r="AC78" s="144"/>
      <c r="AD78" s="144"/>
      <c r="AE78" s="144"/>
      <c r="AF78" s="144"/>
      <c r="AG78" s="144"/>
      <c r="AH78" s="144"/>
      <c r="AI78" s="144"/>
      <c r="AJ78" s="144"/>
      <c r="AK78" s="144"/>
      <c r="AL78" s="144"/>
      <c r="AM78" s="144"/>
      <c r="AN78" s="144"/>
      <c r="AO78" s="144"/>
      <c r="AP78" s="144"/>
      <c r="AQ78" s="144"/>
      <c r="AR78" s="144"/>
      <c r="AS78" s="144"/>
      <c r="AT78" s="144"/>
      <c r="AU78" s="144"/>
      <c r="AV78" s="144"/>
      <c r="AW78" s="144"/>
      <c r="AX78" s="144"/>
      <c r="AY78" s="144"/>
      <c r="AZ78" s="144"/>
      <c r="BA78" s="144"/>
      <c r="BB78" s="144"/>
      <c r="BC78" s="144"/>
      <c r="BD78" s="144"/>
      <c r="BE78" s="144"/>
      <c r="BF78" s="144"/>
      <c r="BG78" s="144"/>
      <c r="BH78" s="144"/>
      <c r="BI78" s="144"/>
      <c r="BJ78" s="144"/>
      <c r="BK78" s="144"/>
      <c r="BL78" s="144"/>
      <c r="BM78" s="144"/>
      <c r="BN78" s="144"/>
      <c r="BO78" s="144"/>
      <c r="BP78" s="144"/>
      <c r="BQ78" s="144"/>
      <c r="BR78" s="144"/>
      <c r="BS78" s="144"/>
      <c r="BT78" s="144"/>
      <c r="BU78" s="144"/>
      <c r="BV78" s="144"/>
      <c r="BW78" s="144"/>
      <c r="BX78" s="144"/>
      <c r="BY78" s="144"/>
      <c r="BZ78" s="144">
        <v>0.97799999999999998</v>
      </c>
      <c r="CA78" s="144">
        <v>1.9330000000000001</v>
      </c>
      <c r="CB78" s="144">
        <v>2.863</v>
      </c>
      <c r="CC78" s="144">
        <v>3.7669999999999999</v>
      </c>
      <c r="CD78" s="144">
        <v>4.6420000000000003</v>
      </c>
      <c r="CE78" s="144">
        <v>5.4850000000000003</v>
      </c>
      <c r="CF78" s="144">
        <v>6.2939999999999996</v>
      </c>
      <c r="CG78" s="144">
        <v>7.0659999999999998</v>
      </c>
      <c r="CH78" s="144">
        <v>7.798</v>
      </c>
      <c r="CI78" s="144">
        <v>8.4870000000000001</v>
      </c>
      <c r="CJ78" s="144">
        <v>9.1289999999999996</v>
      </c>
      <c r="CK78" s="144">
        <v>9.7219999999999995</v>
      </c>
      <c r="CL78" s="144">
        <v>10.262</v>
      </c>
      <c r="CM78" s="144">
        <v>10.747999999999999</v>
      </c>
      <c r="CN78" s="144">
        <v>11.176</v>
      </c>
      <c r="CO78" s="144">
        <v>11.547000000000001</v>
      </c>
      <c r="CP78" s="144">
        <v>11.862</v>
      </c>
      <c r="CQ78" s="144">
        <v>12.122999999999999</v>
      </c>
      <c r="CR78" s="144">
        <v>12.333</v>
      </c>
      <c r="CS78" s="144">
        <v>12.499000000000001</v>
      </c>
      <c r="CT78" s="144">
        <v>12.625</v>
      </c>
      <c r="CU78" s="144">
        <v>12.718</v>
      </c>
      <c r="CV78" s="144">
        <v>12.784000000000001</v>
      </c>
      <c r="CW78" s="144">
        <v>12.829000000000001</v>
      </c>
      <c r="CX78" s="144">
        <v>12.859</v>
      </c>
      <c r="CY78" s="144">
        <v>12.879</v>
      </c>
      <c r="CZ78" s="144">
        <v>12.89</v>
      </c>
      <c r="DA78" s="144">
        <v>12.897</v>
      </c>
      <c r="DB78" s="144">
        <v>12.897</v>
      </c>
      <c r="DC78" s="144">
        <v>12.897</v>
      </c>
      <c r="DD78" s="144">
        <v>12.897</v>
      </c>
      <c r="DE78" s="144">
        <v>12.897</v>
      </c>
      <c r="DF78" s="144">
        <v>12.897</v>
      </c>
      <c r="DG78" s="144">
        <v>12.897</v>
      </c>
      <c r="DH78" s="144">
        <v>12.897</v>
      </c>
      <c r="DI78" s="144">
        <v>12.897</v>
      </c>
      <c r="DJ78" s="144">
        <v>12.897</v>
      </c>
      <c r="DK78" s="144">
        <v>12.897</v>
      </c>
      <c r="DL78" s="144">
        <v>12.897</v>
      </c>
      <c r="DM78" s="144">
        <v>12.897</v>
      </c>
      <c r="DN78" s="144">
        <v>12.897</v>
      </c>
      <c r="DO78" s="144">
        <v>12.897</v>
      </c>
      <c r="DP78" s="144">
        <v>12.897</v>
      </c>
      <c r="DQ78" s="144">
        <v>12.897</v>
      </c>
      <c r="DR78" s="144">
        <v>12.897</v>
      </c>
      <c r="DS78" s="144">
        <v>12.897</v>
      </c>
      <c r="DT78" s="144">
        <v>12.897</v>
      </c>
      <c r="DU78" s="144">
        <v>12.897</v>
      </c>
      <c r="DV78" s="144">
        <v>12.897</v>
      </c>
      <c r="DW78" s="144">
        <v>12.897</v>
      </c>
      <c r="DX78" s="144">
        <v>12.897</v>
      </c>
      <c r="DY78" s="144">
        <v>12.897</v>
      </c>
      <c r="DZ78" s="144">
        <v>12.897</v>
      </c>
      <c r="EA78" s="144">
        <v>12.897</v>
      </c>
    </row>
    <row r="79" spans="1:131" ht="15" customHeight="1" x14ac:dyDescent="0.25">
      <c r="A79" s="43">
        <v>77</v>
      </c>
      <c r="B79" s="144"/>
      <c r="C79" s="144"/>
      <c r="D79" s="144"/>
      <c r="E79" s="144"/>
      <c r="F79" s="144"/>
      <c r="G79" s="144"/>
      <c r="H79" s="144"/>
      <c r="I79" s="144"/>
      <c r="J79" s="144"/>
      <c r="K79" s="144"/>
      <c r="L79" s="144"/>
      <c r="M79" s="144"/>
      <c r="N79" s="144"/>
      <c r="O79" s="144"/>
      <c r="P79" s="144"/>
      <c r="Q79" s="144"/>
      <c r="R79" s="144"/>
      <c r="S79" s="144"/>
      <c r="T79" s="144"/>
      <c r="U79" s="144"/>
      <c r="V79" s="144"/>
      <c r="W79" s="144"/>
      <c r="X79" s="144"/>
      <c r="Y79" s="144"/>
      <c r="Z79" s="144"/>
      <c r="AA79" s="144"/>
      <c r="AB79" s="144"/>
      <c r="AC79" s="144"/>
      <c r="AD79" s="144"/>
      <c r="AE79" s="144"/>
      <c r="AF79" s="144"/>
      <c r="AG79" s="144"/>
      <c r="AH79" s="144"/>
      <c r="AI79" s="144"/>
      <c r="AJ79" s="144"/>
      <c r="AK79" s="144"/>
      <c r="AL79" s="144"/>
      <c r="AM79" s="144"/>
      <c r="AN79" s="144"/>
      <c r="AO79" s="144"/>
      <c r="AP79" s="144"/>
      <c r="AQ79" s="144"/>
      <c r="AR79" s="144"/>
      <c r="AS79" s="144"/>
      <c r="AT79" s="144"/>
      <c r="AU79" s="144"/>
      <c r="AV79" s="144"/>
      <c r="AW79" s="144"/>
      <c r="AX79" s="144"/>
      <c r="AY79" s="144"/>
      <c r="AZ79" s="144"/>
      <c r="BA79" s="144"/>
      <c r="BB79" s="144"/>
      <c r="BC79" s="144"/>
      <c r="BD79" s="144"/>
      <c r="BE79" s="144"/>
      <c r="BF79" s="144"/>
      <c r="BG79" s="144"/>
      <c r="BH79" s="144"/>
      <c r="BI79" s="144"/>
      <c r="BJ79" s="144"/>
      <c r="BK79" s="144"/>
      <c r="BL79" s="144"/>
      <c r="BM79" s="144"/>
      <c r="BN79" s="144"/>
      <c r="BO79" s="144"/>
      <c r="BP79" s="144"/>
      <c r="BQ79" s="144"/>
      <c r="BR79" s="144"/>
      <c r="BS79" s="144"/>
      <c r="BT79" s="144"/>
      <c r="BU79" s="144"/>
      <c r="BV79" s="144"/>
      <c r="BW79" s="144"/>
      <c r="BX79" s="144"/>
      <c r="BY79" s="144"/>
      <c r="BZ79" s="144"/>
      <c r="CA79" s="144">
        <v>0.97599999999999998</v>
      </c>
      <c r="CB79" s="144">
        <v>1.927</v>
      </c>
      <c r="CC79" s="144">
        <v>2.851</v>
      </c>
      <c r="CD79" s="144">
        <v>3.7450000000000001</v>
      </c>
      <c r="CE79" s="144">
        <v>4.6070000000000002</v>
      </c>
      <c r="CF79" s="144">
        <v>5.4340000000000002</v>
      </c>
      <c r="CG79" s="144">
        <v>6.2229999999999999</v>
      </c>
      <c r="CH79" s="144">
        <v>6.9710000000000001</v>
      </c>
      <c r="CI79" s="144">
        <v>7.6760000000000002</v>
      </c>
      <c r="CJ79" s="144">
        <v>8.3330000000000002</v>
      </c>
      <c r="CK79" s="144">
        <v>8.9390000000000001</v>
      </c>
      <c r="CL79" s="144">
        <v>9.4909999999999997</v>
      </c>
      <c r="CM79" s="144">
        <v>9.9870000000000001</v>
      </c>
      <c r="CN79" s="144">
        <v>10.426</v>
      </c>
      <c r="CO79" s="144">
        <v>10.805</v>
      </c>
      <c r="CP79" s="144">
        <v>11.125999999999999</v>
      </c>
      <c r="CQ79" s="144">
        <v>11.393000000000001</v>
      </c>
      <c r="CR79" s="144">
        <v>11.608000000000001</v>
      </c>
      <c r="CS79" s="144">
        <v>11.776999999999999</v>
      </c>
      <c r="CT79" s="144">
        <v>11.906000000000001</v>
      </c>
      <c r="CU79" s="144">
        <v>12.000999999999999</v>
      </c>
      <c r="CV79" s="144">
        <v>12.069000000000001</v>
      </c>
      <c r="CW79" s="144">
        <v>12.115</v>
      </c>
      <c r="CX79" s="144">
        <v>12.146000000000001</v>
      </c>
      <c r="CY79" s="144">
        <v>12.166</v>
      </c>
      <c r="CZ79" s="144">
        <v>12.178000000000001</v>
      </c>
      <c r="DA79" s="144">
        <v>12.185</v>
      </c>
      <c r="DB79" s="144">
        <v>12.185</v>
      </c>
      <c r="DC79" s="144">
        <v>12.185</v>
      </c>
      <c r="DD79" s="144">
        <v>12.185</v>
      </c>
      <c r="DE79" s="144">
        <v>12.185</v>
      </c>
      <c r="DF79" s="144">
        <v>12.185</v>
      </c>
      <c r="DG79" s="144">
        <v>12.185</v>
      </c>
      <c r="DH79" s="144">
        <v>12.185</v>
      </c>
      <c r="DI79" s="144">
        <v>12.185</v>
      </c>
      <c r="DJ79" s="144">
        <v>12.185</v>
      </c>
      <c r="DK79" s="144">
        <v>12.185</v>
      </c>
      <c r="DL79" s="144">
        <v>12.185</v>
      </c>
      <c r="DM79" s="144">
        <v>12.185</v>
      </c>
      <c r="DN79" s="144">
        <v>12.185</v>
      </c>
      <c r="DO79" s="144">
        <v>12.185</v>
      </c>
      <c r="DP79" s="144">
        <v>12.185</v>
      </c>
      <c r="DQ79" s="144">
        <v>12.185</v>
      </c>
      <c r="DR79" s="144">
        <v>12.185</v>
      </c>
      <c r="DS79" s="144">
        <v>12.185</v>
      </c>
      <c r="DT79" s="144">
        <v>12.185</v>
      </c>
      <c r="DU79" s="144">
        <v>12.185</v>
      </c>
      <c r="DV79" s="144">
        <v>12.185</v>
      </c>
      <c r="DW79" s="144">
        <v>12.185</v>
      </c>
      <c r="DX79" s="144">
        <v>12.185</v>
      </c>
      <c r="DY79" s="144">
        <v>12.185</v>
      </c>
      <c r="DZ79" s="144">
        <v>12.185</v>
      </c>
      <c r="EA79" s="144">
        <v>12.185</v>
      </c>
    </row>
    <row r="80" spans="1:131" ht="15" customHeight="1" x14ac:dyDescent="0.25">
      <c r="A80" s="43">
        <v>78</v>
      </c>
      <c r="B80" s="144"/>
      <c r="C80" s="144"/>
      <c r="D80" s="144"/>
      <c r="E80" s="144"/>
      <c r="F80" s="144"/>
      <c r="G80" s="144"/>
      <c r="H80" s="144"/>
      <c r="I80" s="144"/>
      <c r="J80" s="144"/>
      <c r="K80" s="144"/>
      <c r="L80" s="144"/>
      <c r="M80" s="144"/>
      <c r="N80" s="144"/>
      <c r="O80" s="144"/>
      <c r="P80" s="144"/>
      <c r="Q80" s="144"/>
      <c r="R80" s="144"/>
      <c r="S80" s="144"/>
      <c r="T80" s="144"/>
      <c r="U80" s="144"/>
      <c r="V80" s="144"/>
      <c r="W80" s="144"/>
      <c r="X80" s="144"/>
      <c r="Y80" s="144"/>
      <c r="Z80" s="144"/>
      <c r="AA80" s="144"/>
      <c r="AB80" s="144"/>
      <c r="AC80" s="144"/>
      <c r="AD80" s="144"/>
      <c r="AE80" s="144"/>
      <c r="AF80" s="144"/>
      <c r="AG80" s="144"/>
      <c r="AH80" s="144"/>
      <c r="AI80" s="144"/>
      <c r="AJ80" s="144"/>
      <c r="AK80" s="144"/>
      <c r="AL80" s="144"/>
      <c r="AM80" s="144"/>
      <c r="AN80" s="144"/>
      <c r="AO80" s="144"/>
      <c r="AP80" s="144"/>
      <c r="AQ80" s="144"/>
      <c r="AR80" s="144"/>
      <c r="AS80" s="144"/>
      <c r="AT80" s="144"/>
      <c r="AU80" s="144"/>
      <c r="AV80" s="144"/>
      <c r="AW80" s="144"/>
      <c r="AX80" s="144"/>
      <c r="AY80" s="144"/>
      <c r="AZ80" s="144"/>
      <c r="BA80" s="144"/>
      <c r="BB80" s="144"/>
      <c r="BC80" s="144"/>
      <c r="BD80" s="144"/>
      <c r="BE80" s="144"/>
      <c r="BF80" s="144"/>
      <c r="BG80" s="144"/>
      <c r="BH80" s="144"/>
      <c r="BI80" s="144"/>
      <c r="BJ80" s="144"/>
      <c r="BK80" s="144"/>
      <c r="BL80" s="144"/>
      <c r="BM80" s="144"/>
      <c r="BN80" s="144"/>
      <c r="BO80" s="144"/>
      <c r="BP80" s="144"/>
      <c r="BQ80" s="144"/>
      <c r="BR80" s="144"/>
      <c r="BS80" s="144"/>
      <c r="BT80" s="144"/>
      <c r="BU80" s="144"/>
      <c r="BV80" s="144"/>
      <c r="BW80" s="144"/>
      <c r="BX80" s="144"/>
      <c r="BY80" s="144"/>
      <c r="BZ80" s="144"/>
      <c r="CA80" s="144"/>
      <c r="CB80" s="144">
        <v>0.97399999999999998</v>
      </c>
      <c r="CC80" s="144">
        <v>1.92</v>
      </c>
      <c r="CD80" s="144">
        <v>2.8359999999999999</v>
      </c>
      <c r="CE80" s="144">
        <v>3.7189999999999999</v>
      </c>
      <c r="CF80" s="144">
        <v>4.5670000000000002</v>
      </c>
      <c r="CG80" s="144">
        <v>5.375</v>
      </c>
      <c r="CH80" s="144">
        <v>6.1420000000000003</v>
      </c>
      <c r="CI80" s="144">
        <v>6.8630000000000004</v>
      </c>
      <c r="CJ80" s="144">
        <v>7.5359999999999996</v>
      </c>
      <c r="CK80" s="144">
        <v>8.157</v>
      </c>
      <c r="CL80" s="144">
        <v>8.7219999999999995</v>
      </c>
      <c r="CM80" s="144">
        <v>9.2309999999999999</v>
      </c>
      <c r="CN80" s="144">
        <v>9.68</v>
      </c>
      <c r="CO80" s="144">
        <v>10.068</v>
      </c>
      <c r="CP80" s="144">
        <v>10.398</v>
      </c>
      <c r="CQ80" s="144">
        <v>10.670999999999999</v>
      </c>
      <c r="CR80" s="144">
        <v>10.891</v>
      </c>
      <c r="CS80" s="144">
        <v>11.065</v>
      </c>
      <c r="CT80" s="144">
        <v>11.196</v>
      </c>
      <c r="CU80" s="144">
        <v>11.294</v>
      </c>
      <c r="CV80" s="144">
        <v>11.363</v>
      </c>
      <c r="CW80" s="144">
        <v>11.411</v>
      </c>
      <c r="CX80" s="144">
        <v>11.443</v>
      </c>
      <c r="CY80" s="144">
        <v>11.462999999999999</v>
      </c>
      <c r="CZ80" s="144">
        <v>11.475</v>
      </c>
      <c r="DA80" s="144">
        <v>11.481999999999999</v>
      </c>
      <c r="DB80" s="144">
        <v>11.481999999999999</v>
      </c>
      <c r="DC80" s="144">
        <v>11.481999999999999</v>
      </c>
      <c r="DD80" s="144">
        <v>11.481999999999999</v>
      </c>
      <c r="DE80" s="144">
        <v>11.481999999999999</v>
      </c>
      <c r="DF80" s="144">
        <v>11.481999999999999</v>
      </c>
      <c r="DG80" s="144">
        <v>11.481999999999999</v>
      </c>
      <c r="DH80" s="144">
        <v>11.481999999999999</v>
      </c>
      <c r="DI80" s="144">
        <v>11.481999999999999</v>
      </c>
      <c r="DJ80" s="144">
        <v>11.481999999999999</v>
      </c>
      <c r="DK80" s="144">
        <v>11.481999999999999</v>
      </c>
      <c r="DL80" s="144">
        <v>11.481999999999999</v>
      </c>
      <c r="DM80" s="144">
        <v>11.481999999999999</v>
      </c>
      <c r="DN80" s="144">
        <v>11.481999999999999</v>
      </c>
      <c r="DO80" s="144">
        <v>11.481999999999999</v>
      </c>
      <c r="DP80" s="144">
        <v>11.481999999999999</v>
      </c>
      <c r="DQ80" s="144">
        <v>11.481999999999999</v>
      </c>
      <c r="DR80" s="144">
        <v>11.481999999999999</v>
      </c>
      <c r="DS80" s="144">
        <v>11.481999999999999</v>
      </c>
      <c r="DT80" s="144">
        <v>11.481999999999999</v>
      </c>
      <c r="DU80" s="144">
        <v>11.481999999999999</v>
      </c>
      <c r="DV80" s="144">
        <v>11.481999999999999</v>
      </c>
      <c r="DW80" s="144">
        <v>11.481999999999999</v>
      </c>
      <c r="DX80" s="144">
        <v>11.481999999999999</v>
      </c>
      <c r="DY80" s="144">
        <v>11.481999999999999</v>
      </c>
      <c r="DZ80" s="144">
        <v>11.481999999999999</v>
      </c>
      <c r="EA80" s="144">
        <v>11.481999999999999</v>
      </c>
    </row>
    <row r="81" spans="1:131" ht="15" customHeight="1" x14ac:dyDescent="0.25">
      <c r="A81" s="43">
        <v>79</v>
      </c>
      <c r="B81" s="144"/>
      <c r="C81" s="144"/>
      <c r="D81" s="144"/>
      <c r="E81" s="144"/>
      <c r="F81" s="144"/>
      <c r="G81" s="144"/>
      <c r="H81" s="144"/>
      <c r="I81" s="144"/>
      <c r="J81" s="144"/>
      <c r="K81" s="144"/>
      <c r="L81" s="144"/>
      <c r="M81" s="144"/>
      <c r="N81" s="144"/>
      <c r="O81" s="144"/>
      <c r="P81" s="144"/>
      <c r="Q81" s="144"/>
      <c r="R81" s="144"/>
      <c r="S81" s="144"/>
      <c r="T81" s="144"/>
      <c r="U81" s="144"/>
      <c r="V81" s="144"/>
      <c r="W81" s="144"/>
      <c r="X81" s="144"/>
      <c r="Y81" s="144"/>
      <c r="Z81" s="144"/>
      <c r="AA81" s="144"/>
      <c r="AB81" s="144"/>
      <c r="AC81" s="144"/>
      <c r="AD81" s="144"/>
      <c r="AE81" s="144"/>
      <c r="AF81" s="144"/>
      <c r="AG81" s="144"/>
      <c r="AH81" s="144"/>
      <c r="AI81" s="144"/>
      <c r="AJ81" s="144"/>
      <c r="AK81" s="144"/>
      <c r="AL81" s="144"/>
      <c r="AM81" s="144"/>
      <c r="AN81" s="144"/>
      <c r="AO81" s="144"/>
      <c r="AP81" s="144"/>
      <c r="AQ81" s="144"/>
      <c r="AR81" s="144"/>
      <c r="AS81" s="144"/>
      <c r="AT81" s="144"/>
      <c r="AU81" s="144"/>
      <c r="AV81" s="144"/>
      <c r="AW81" s="144"/>
      <c r="AX81" s="144"/>
      <c r="AY81" s="144"/>
      <c r="AZ81" s="144"/>
      <c r="BA81" s="144"/>
      <c r="BB81" s="144"/>
      <c r="BC81" s="144"/>
      <c r="BD81" s="144"/>
      <c r="BE81" s="144"/>
      <c r="BF81" s="144"/>
      <c r="BG81" s="144"/>
      <c r="BH81" s="144"/>
      <c r="BI81" s="144"/>
      <c r="BJ81" s="144"/>
      <c r="BK81" s="144"/>
      <c r="BL81" s="144"/>
      <c r="BM81" s="144"/>
      <c r="BN81" s="144"/>
      <c r="BO81" s="144"/>
      <c r="BP81" s="144"/>
      <c r="BQ81" s="144"/>
      <c r="BR81" s="144"/>
      <c r="BS81" s="144"/>
      <c r="BT81" s="144"/>
      <c r="BU81" s="144"/>
      <c r="BV81" s="144"/>
      <c r="BW81" s="144"/>
      <c r="BX81" s="144"/>
      <c r="BY81" s="144"/>
      <c r="BZ81" s="144"/>
      <c r="CA81" s="144"/>
      <c r="CB81" s="144"/>
      <c r="CC81" s="144">
        <v>0.97099999999999997</v>
      </c>
      <c r="CD81" s="144">
        <v>1.9119999999999999</v>
      </c>
      <c r="CE81" s="144">
        <v>2.8180000000000001</v>
      </c>
      <c r="CF81" s="144">
        <v>3.6880000000000002</v>
      </c>
      <c r="CG81" s="144">
        <v>4.5179999999999998</v>
      </c>
      <c r="CH81" s="144">
        <v>5.3049999999999997</v>
      </c>
      <c r="CI81" s="144">
        <v>6.0449999999999999</v>
      </c>
      <c r="CJ81" s="144">
        <v>6.7359999999999998</v>
      </c>
      <c r="CK81" s="144">
        <v>7.3730000000000002</v>
      </c>
      <c r="CL81" s="144">
        <v>7.9539999999999997</v>
      </c>
      <c r="CM81" s="144">
        <v>8.4760000000000009</v>
      </c>
      <c r="CN81" s="144">
        <v>8.9369999999999994</v>
      </c>
      <c r="CO81" s="144">
        <v>9.3360000000000003</v>
      </c>
      <c r="CP81" s="144">
        <v>9.6739999999999995</v>
      </c>
      <c r="CQ81" s="144">
        <v>9.9540000000000006</v>
      </c>
      <c r="CR81" s="144">
        <v>10.18</v>
      </c>
      <c r="CS81" s="144">
        <v>10.358000000000001</v>
      </c>
      <c r="CT81" s="144">
        <v>10.494</v>
      </c>
      <c r="CU81" s="144">
        <v>10.593999999999999</v>
      </c>
      <c r="CV81" s="144">
        <v>10.664999999999999</v>
      </c>
      <c r="CW81" s="144">
        <v>10.714</v>
      </c>
      <c r="CX81" s="144">
        <v>10.746</v>
      </c>
      <c r="CY81" s="144">
        <v>10.766999999999999</v>
      </c>
      <c r="CZ81" s="144">
        <v>10.779</v>
      </c>
      <c r="DA81" s="144">
        <v>10.787000000000001</v>
      </c>
      <c r="DB81" s="144">
        <v>10.787000000000001</v>
      </c>
      <c r="DC81" s="144">
        <v>10.787000000000001</v>
      </c>
      <c r="DD81" s="144">
        <v>10.787000000000001</v>
      </c>
      <c r="DE81" s="144">
        <v>10.787000000000001</v>
      </c>
      <c r="DF81" s="144">
        <v>10.787000000000001</v>
      </c>
      <c r="DG81" s="144">
        <v>10.787000000000001</v>
      </c>
      <c r="DH81" s="144">
        <v>10.787000000000001</v>
      </c>
      <c r="DI81" s="144">
        <v>10.787000000000001</v>
      </c>
      <c r="DJ81" s="144">
        <v>10.787000000000001</v>
      </c>
      <c r="DK81" s="144">
        <v>10.787000000000001</v>
      </c>
      <c r="DL81" s="144">
        <v>10.787000000000001</v>
      </c>
      <c r="DM81" s="144">
        <v>10.787000000000001</v>
      </c>
      <c r="DN81" s="144">
        <v>10.787000000000001</v>
      </c>
      <c r="DO81" s="144">
        <v>10.787000000000001</v>
      </c>
      <c r="DP81" s="144">
        <v>10.787000000000001</v>
      </c>
      <c r="DQ81" s="144">
        <v>10.787000000000001</v>
      </c>
      <c r="DR81" s="144">
        <v>10.787000000000001</v>
      </c>
      <c r="DS81" s="144">
        <v>10.787000000000001</v>
      </c>
      <c r="DT81" s="144">
        <v>10.787000000000001</v>
      </c>
      <c r="DU81" s="144">
        <v>10.787000000000001</v>
      </c>
      <c r="DV81" s="144">
        <v>10.787000000000001</v>
      </c>
      <c r="DW81" s="144">
        <v>10.787000000000001</v>
      </c>
      <c r="DX81" s="144">
        <v>10.787000000000001</v>
      </c>
      <c r="DY81" s="144">
        <v>10.787000000000001</v>
      </c>
      <c r="DZ81" s="144">
        <v>10.787000000000001</v>
      </c>
      <c r="EA81" s="144">
        <v>10.787000000000001</v>
      </c>
    </row>
    <row r="82" spans="1:131" ht="15" customHeight="1" x14ac:dyDescent="0.25">
      <c r="A82" s="43">
        <v>80</v>
      </c>
      <c r="B82" s="144"/>
      <c r="C82" s="144"/>
      <c r="D82" s="144"/>
      <c r="E82" s="144"/>
      <c r="F82" s="144"/>
      <c r="G82" s="144"/>
      <c r="H82" s="144"/>
      <c r="I82" s="144"/>
      <c r="J82" s="144"/>
      <c r="K82" s="144"/>
      <c r="L82" s="144"/>
      <c r="M82" s="144"/>
      <c r="N82" s="144"/>
      <c r="O82" s="144"/>
      <c r="P82" s="144"/>
      <c r="Q82" s="144"/>
      <c r="R82" s="144"/>
      <c r="S82" s="144"/>
      <c r="T82" s="144"/>
      <c r="U82" s="144"/>
      <c r="V82" s="144"/>
      <c r="W82" s="144"/>
      <c r="X82" s="144"/>
      <c r="Y82" s="144"/>
      <c r="Z82" s="144"/>
      <c r="AA82" s="144"/>
      <c r="AB82" s="144"/>
      <c r="AC82" s="144"/>
      <c r="AD82" s="144"/>
      <c r="AE82" s="144"/>
      <c r="AF82" s="144"/>
      <c r="AG82" s="144"/>
      <c r="AH82" s="144"/>
      <c r="AI82" s="144"/>
      <c r="AJ82" s="144"/>
      <c r="AK82" s="144"/>
      <c r="AL82" s="144"/>
      <c r="AM82" s="144"/>
      <c r="AN82" s="144"/>
      <c r="AO82" s="144"/>
      <c r="AP82" s="144"/>
      <c r="AQ82" s="144"/>
      <c r="AR82" s="144"/>
      <c r="AS82" s="144"/>
      <c r="AT82" s="144"/>
      <c r="AU82" s="144"/>
      <c r="AV82" s="144"/>
      <c r="AW82" s="144"/>
      <c r="AX82" s="144"/>
      <c r="AY82" s="144"/>
      <c r="AZ82" s="144"/>
      <c r="BA82" s="144"/>
      <c r="BB82" s="144"/>
      <c r="BC82" s="144"/>
      <c r="BD82" s="144"/>
      <c r="BE82" s="144"/>
      <c r="BF82" s="144"/>
      <c r="BG82" s="144"/>
      <c r="BH82" s="144"/>
      <c r="BI82" s="144"/>
      <c r="BJ82" s="144"/>
      <c r="BK82" s="144"/>
      <c r="BL82" s="144"/>
      <c r="BM82" s="144"/>
      <c r="BN82" s="144"/>
      <c r="BO82" s="144"/>
      <c r="BP82" s="144"/>
      <c r="BQ82" s="144"/>
      <c r="BR82" s="144"/>
      <c r="BS82" s="144"/>
      <c r="BT82" s="144"/>
      <c r="BU82" s="144"/>
      <c r="BV82" s="144"/>
      <c r="BW82" s="144"/>
      <c r="BX82" s="144"/>
      <c r="BY82" s="144"/>
      <c r="BZ82" s="144"/>
      <c r="CA82" s="144"/>
      <c r="CB82" s="144"/>
      <c r="CC82" s="144"/>
      <c r="CD82" s="144">
        <v>0.96799999999999997</v>
      </c>
      <c r="CE82" s="144">
        <v>1.901</v>
      </c>
      <c r="CF82" s="144">
        <v>2.7959999999999998</v>
      </c>
      <c r="CG82" s="144">
        <v>3.65</v>
      </c>
      <c r="CH82" s="144">
        <v>4.46</v>
      </c>
      <c r="CI82" s="144">
        <v>5.2229999999999999</v>
      </c>
      <c r="CJ82" s="144">
        <v>5.9340000000000002</v>
      </c>
      <c r="CK82" s="144">
        <v>6.59</v>
      </c>
      <c r="CL82" s="144">
        <v>7.1879999999999997</v>
      </c>
      <c r="CM82" s="144">
        <v>7.7249999999999996</v>
      </c>
      <c r="CN82" s="144">
        <v>8.1999999999999993</v>
      </c>
      <c r="CO82" s="144">
        <v>8.61</v>
      </c>
      <c r="CP82" s="144">
        <v>8.9580000000000002</v>
      </c>
      <c r="CQ82" s="144">
        <v>9.2460000000000004</v>
      </c>
      <c r="CR82" s="144">
        <v>9.4789999999999992</v>
      </c>
      <c r="CS82" s="144">
        <v>9.6630000000000003</v>
      </c>
      <c r="CT82" s="144">
        <v>9.8019999999999996</v>
      </c>
      <c r="CU82" s="144">
        <v>9.9049999999999994</v>
      </c>
      <c r="CV82" s="144">
        <v>9.9779999999999998</v>
      </c>
      <c r="CW82" s="144">
        <v>10.029</v>
      </c>
      <c r="CX82" s="144">
        <v>10.061999999999999</v>
      </c>
      <c r="CY82" s="144">
        <v>10.083</v>
      </c>
      <c r="CZ82" s="144">
        <v>10.096</v>
      </c>
      <c r="DA82" s="144">
        <v>10.103999999999999</v>
      </c>
      <c r="DB82" s="144">
        <v>10.103999999999999</v>
      </c>
      <c r="DC82" s="144">
        <v>10.103999999999999</v>
      </c>
      <c r="DD82" s="144">
        <v>10.103999999999999</v>
      </c>
      <c r="DE82" s="144">
        <v>10.103999999999999</v>
      </c>
      <c r="DF82" s="144">
        <v>10.103999999999999</v>
      </c>
      <c r="DG82" s="144">
        <v>10.103999999999999</v>
      </c>
      <c r="DH82" s="144">
        <v>10.103999999999999</v>
      </c>
      <c r="DI82" s="144">
        <v>10.103999999999999</v>
      </c>
      <c r="DJ82" s="144">
        <v>10.103999999999999</v>
      </c>
      <c r="DK82" s="144">
        <v>10.103999999999999</v>
      </c>
      <c r="DL82" s="144">
        <v>10.103999999999999</v>
      </c>
      <c r="DM82" s="144">
        <v>10.103999999999999</v>
      </c>
      <c r="DN82" s="144">
        <v>10.103999999999999</v>
      </c>
      <c r="DO82" s="144">
        <v>10.103999999999999</v>
      </c>
      <c r="DP82" s="144">
        <v>10.103999999999999</v>
      </c>
      <c r="DQ82" s="144">
        <v>10.103999999999999</v>
      </c>
      <c r="DR82" s="144">
        <v>10.103999999999999</v>
      </c>
      <c r="DS82" s="144">
        <v>10.103999999999999</v>
      </c>
      <c r="DT82" s="144">
        <v>10.103999999999999</v>
      </c>
      <c r="DU82" s="144">
        <v>10.103999999999999</v>
      </c>
      <c r="DV82" s="144">
        <v>10.103999999999999</v>
      </c>
      <c r="DW82" s="144">
        <v>10.103999999999999</v>
      </c>
      <c r="DX82" s="144">
        <v>10.103999999999999</v>
      </c>
      <c r="DY82" s="144">
        <v>10.103999999999999</v>
      </c>
      <c r="DZ82" s="144">
        <v>10.103999999999999</v>
      </c>
      <c r="EA82" s="144">
        <v>10.103999999999999</v>
      </c>
    </row>
    <row r="83" spans="1:131" ht="15" customHeight="1" x14ac:dyDescent="0.25">
      <c r="A83" s="43">
        <v>81</v>
      </c>
      <c r="B83" s="144"/>
      <c r="C83" s="144"/>
      <c r="D83" s="144"/>
      <c r="E83" s="144"/>
      <c r="F83" s="144"/>
      <c r="G83" s="144"/>
      <c r="H83" s="144"/>
      <c r="I83" s="144"/>
      <c r="J83" s="144"/>
      <c r="K83" s="144"/>
      <c r="L83" s="144"/>
      <c r="M83" s="144"/>
      <c r="N83" s="144"/>
      <c r="O83" s="144"/>
      <c r="P83" s="144"/>
      <c r="Q83" s="144"/>
      <c r="R83" s="144"/>
      <c r="S83" s="144"/>
      <c r="T83" s="144"/>
      <c r="U83" s="144"/>
      <c r="V83" s="144"/>
      <c r="W83" s="144"/>
      <c r="X83" s="144"/>
      <c r="Y83" s="144"/>
      <c r="Z83" s="144"/>
      <c r="AA83" s="144"/>
      <c r="AB83" s="144"/>
      <c r="AC83" s="144"/>
      <c r="AD83" s="144"/>
      <c r="AE83" s="144"/>
      <c r="AF83" s="144"/>
      <c r="AG83" s="144"/>
      <c r="AH83" s="144"/>
      <c r="AI83" s="144"/>
      <c r="AJ83" s="144"/>
      <c r="AK83" s="144"/>
      <c r="AL83" s="144"/>
      <c r="AM83" s="144"/>
      <c r="AN83" s="144"/>
      <c r="AO83" s="144"/>
      <c r="AP83" s="144"/>
      <c r="AQ83" s="144"/>
      <c r="AR83" s="144"/>
      <c r="AS83" s="144"/>
      <c r="AT83" s="144"/>
      <c r="AU83" s="144"/>
      <c r="AV83" s="144"/>
      <c r="AW83" s="144"/>
      <c r="AX83" s="144"/>
      <c r="AY83" s="144"/>
      <c r="AZ83" s="144"/>
      <c r="BA83" s="144"/>
      <c r="BB83" s="144"/>
      <c r="BC83" s="144"/>
      <c r="BD83" s="144"/>
      <c r="BE83" s="144"/>
      <c r="BF83" s="144"/>
      <c r="BG83" s="144"/>
      <c r="BH83" s="144"/>
      <c r="BI83" s="144"/>
      <c r="BJ83" s="144"/>
      <c r="BK83" s="144"/>
      <c r="BL83" s="144"/>
      <c r="BM83" s="144"/>
      <c r="BN83" s="144"/>
      <c r="BO83" s="144"/>
      <c r="BP83" s="144"/>
      <c r="BQ83" s="144"/>
      <c r="BR83" s="144"/>
      <c r="BS83" s="144"/>
      <c r="BT83" s="144"/>
      <c r="BU83" s="144"/>
      <c r="BV83" s="144"/>
      <c r="BW83" s="144"/>
      <c r="BX83" s="144"/>
      <c r="BY83" s="144"/>
      <c r="BZ83" s="144"/>
      <c r="CA83" s="144"/>
      <c r="CB83" s="144"/>
      <c r="CC83" s="144"/>
      <c r="CD83" s="144"/>
      <c r="CE83" s="144">
        <v>0.96399999999999997</v>
      </c>
      <c r="CF83" s="144">
        <v>1.889</v>
      </c>
      <c r="CG83" s="144">
        <v>2.7719999999999998</v>
      </c>
      <c r="CH83" s="144">
        <v>3.6080000000000001</v>
      </c>
      <c r="CI83" s="144">
        <v>4.3959999999999999</v>
      </c>
      <c r="CJ83" s="144">
        <v>5.1310000000000002</v>
      </c>
      <c r="CK83" s="144">
        <v>5.8079999999999998</v>
      </c>
      <c r="CL83" s="144">
        <v>6.4260000000000002</v>
      </c>
      <c r="CM83" s="144">
        <v>6.9809999999999999</v>
      </c>
      <c r="CN83" s="144">
        <v>7.4710000000000001</v>
      </c>
      <c r="CO83" s="144">
        <v>7.8949999999999996</v>
      </c>
      <c r="CP83" s="144">
        <v>8.2550000000000008</v>
      </c>
      <c r="CQ83" s="144">
        <v>8.5530000000000008</v>
      </c>
      <c r="CR83" s="144">
        <v>8.7940000000000005</v>
      </c>
      <c r="CS83" s="144">
        <v>8.9830000000000005</v>
      </c>
      <c r="CT83" s="144">
        <v>9.1270000000000007</v>
      </c>
      <c r="CU83" s="144">
        <v>9.2330000000000005</v>
      </c>
      <c r="CV83" s="144">
        <v>9.3089999999999993</v>
      </c>
      <c r="CW83" s="144">
        <v>9.3610000000000007</v>
      </c>
      <c r="CX83" s="144">
        <v>9.3960000000000008</v>
      </c>
      <c r="CY83" s="144">
        <v>9.4179999999999993</v>
      </c>
      <c r="CZ83" s="144">
        <v>9.4309999999999992</v>
      </c>
      <c r="DA83" s="144">
        <v>9.4390000000000001</v>
      </c>
      <c r="DB83" s="144">
        <v>9.4390000000000001</v>
      </c>
      <c r="DC83" s="144">
        <v>9.4390000000000001</v>
      </c>
      <c r="DD83" s="144">
        <v>9.4390000000000001</v>
      </c>
      <c r="DE83" s="144">
        <v>9.4390000000000001</v>
      </c>
      <c r="DF83" s="144">
        <v>9.4390000000000001</v>
      </c>
      <c r="DG83" s="144">
        <v>9.4390000000000001</v>
      </c>
      <c r="DH83" s="144">
        <v>9.4390000000000001</v>
      </c>
      <c r="DI83" s="144">
        <v>9.4390000000000001</v>
      </c>
      <c r="DJ83" s="144">
        <v>9.4390000000000001</v>
      </c>
      <c r="DK83" s="144">
        <v>9.4390000000000001</v>
      </c>
      <c r="DL83" s="144">
        <v>9.4390000000000001</v>
      </c>
      <c r="DM83" s="144">
        <v>9.4390000000000001</v>
      </c>
      <c r="DN83" s="144">
        <v>9.4390000000000001</v>
      </c>
      <c r="DO83" s="144">
        <v>9.4390000000000001</v>
      </c>
      <c r="DP83" s="144">
        <v>9.4390000000000001</v>
      </c>
      <c r="DQ83" s="144">
        <v>9.4390000000000001</v>
      </c>
      <c r="DR83" s="144">
        <v>9.4390000000000001</v>
      </c>
      <c r="DS83" s="144">
        <v>9.4390000000000001</v>
      </c>
      <c r="DT83" s="144">
        <v>9.4390000000000001</v>
      </c>
      <c r="DU83" s="144">
        <v>9.4390000000000001</v>
      </c>
      <c r="DV83" s="144">
        <v>9.4390000000000001</v>
      </c>
      <c r="DW83" s="144">
        <v>9.4390000000000001</v>
      </c>
      <c r="DX83" s="144">
        <v>9.4390000000000001</v>
      </c>
      <c r="DY83" s="144">
        <v>9.4390000000000001</v>
      </c>
      <c r="DZ83" s="144">
        <v>9.4390000000000001</v>
      </c>
      <c r="EA83" s="144">
        <v>9.4390000000000001</v>
      </c>
    </row>
    <row r="84" spans="1:131" ht="15" customHeight="1" x14ac:dyDescent="0.25">
      <c r="A84" s="43">
        <v>82</v>
      </c>
      <c r="B84" s="144"/>
      <c r="C84" s="144"/>
      <c r="D84" s="144"/>
      <c r="E84" s="144"/>
      <c r="F84" s="144"/>
      <c r="G84" s="144"/>
      <c r="H84" s="144"/>
      <c r="I84" s="144"/>
      <c r="J84" s="144"/>
      <c r="K84" s="144"/>
      <c r="L84" s="144"/>
      <c r="M84" s="144"/>
      <c r="N84" s="144"/>
      <c r="O84" s="144"/>
      <c r="P84" s="144"/>
      <c r="Q84" s="144"/>
      <c r="R84" s="144"/>
      <c r="S84" s="144"/>
      <c r="T84" s="144"/>
      <c r="U84" s="144"/>
      <c r="V84" s="144"/>
      <c r="W84" s="144"/>
      <c r="X84" s="144"/>
      <c r="Y84" s="144"/>
      <c r="Z84" s="144"/>
      <c r="AA84" s="144"/>
      <c r="AB84" s="144"/>
      <c r="AC84" s="144"/>
      <c r="AD84" s="144"/>
      <c r="AE84" s="144"/>
      <c r="AF84" s="144"/>
      <c r="AG84" s="144"/>
      <c r="AH84" s="144"/>
      <c r="AI84" s="144"/>
      <c r="AJ84" s="144"/>
      <c r="AK84" s="144"/>
      <c r="AL84" s="144"/>
      <c r="AM84" s="144"/>
      <c r="AN84" s="144"/>
      <c r="AO84" s="144"/>
      <c r="AP84" s="144"/>
      <c r="AQ84" s="144"/>
      <c r="AR84" s="144"/>
      <c r="AS84" s="144"/>
      <c r="AT84" s="144"/>
      <c r="AU84" s="144"/>
      <c r="AV84" s="144"/>
      <c r="AW84" s="144"/>
      <c r="AX84" s="144"/>
      <c r="AY84" s="144"/>
      <c r="AZ84" s="144"/>
      <c r="BA84" s="144"/>
      <c r="BB84" s="144"/>
      <c r="BC84" s="144"/>
      <c r="BD84" s="144"/>
      <c r="BE84" s="144"/>
      <c r="BF84" s="144"/>
      <c r="BG84" s="144"/>
      <c r="BH84" s="144"/>
      <c r="BI84" s="144"/>
      <c r="BJ84" s="144"/>
      <c r="BK84" s="144"/>
      <c r="BL84" s="144"/>
      <c r="BM84" s="144"/>
      <c r="BN84" s="144"/>
      <c r="BO84" s="144"/>
      <c r="BP84" s="144"/>
      <c r="BQ84" s="144"/>
      <c r="BR84" s="144"/>
      <c r="BS84" s="144"/>
      <c r="BT84" s="144"/>
      <c r="BU84" s="144"/>
      <c r="BV84" s="144"/>
      <c r="BW84" s="144"/>
      <c r="BX84" s="144"/>
      <c r="BY84" s="144"/>
      <c r="BZ84" s="144"/>
      <c r="CA84" s="144"/>
      <c r="CB84" s="144"/>
      <c r="CC84" s="144"/>
      <c r="CD84" s="144"/>
      <c r="CE84" s="144"/>
      <c r="CF84" s="144">
        <v>0.95899999999999996</v>
      </c>
      <c r="CG84" s="144">
        <v>1.875</v>
      </c>
      <c r="CH84" s="144">
        <v>2.7429999999999999</v>
      </c>
      <c r="CI84" s="144">
        <v>3.56</v>
      </c>
      <c r="CJ84" s="144">
        <v>4.3220000000000001</v>
      </c>
      <c r="CK84" s="144">
        <v>5.0250000000000004</v>
      </c>
      <c r="CL84" s="144">
        <v>5.6660000000000004</v>
      </c>
      <c r="CM84" s="144">
        <v>6.242</v>
      </c>
      <c r="CN84" s="144">
        <v>6.7510000000000003</v>
      </c>
      <c r="CO84" s="144">
        <v>7.1909999999999998</v>
      </c>
      <c r="CP84" s="144">
        <v>7.5640000000000001</v>
      </c>
      <c r="CQ84" s="144">
        <v>7.8730000000000002</v>
      </c>
      <c r="CR84" s="144">
        <v>8.1219999999999999</v>
      </c>
      <c r="CS84" s="144">
        <v>8.3190000000000008</v>
      </c>
      <c r="CT84" s="144">
        <v>8.468</v>
      </c>
      <c r="CU84" s="144">
        <v>8.5779999999999994</v>
      </c>
      <c r="CV84" s="144">
        <v>8.657</v>
      </c>
      <c r="CW84" s="144">
        <v>8.7110000000000003</v>
      </c>
      <c r="CX84" s="144">
        <v>8.7469999999999999</v>
      </c>
      <c r="CY84" s="144">
        <v>8.77</v>
      </c>
      <c r="CZ84" s="144">
        <v>8.7840000000000007</v>
      </c>
      <c r="DA84" s="144">
        <v>8.7919999999999998</v>
      </c>
      <c r="DB84" s="144">
        <v>8.7919999999999998</v>
      </c>
      <c r="DC84" s="144">
        <v>8.7919999999999998</v>
      </c>
      <c r="DD84" s="144">
        <v>8.7919999999999998</v>
      </c>
      <c r="DE84" s="144">
        <v>8.7919999999999998</v>
      </c>
      <c r="DF84" s="144">
        <v>8.7919999999999998</v>
      </c>
      <c r="DG84" s="144">
        <v>8.7919999999999998</v>
      </c>
      <c r="DH84" s="144">
        <v>8.7919999999999998</v>
      </c>
      <c r="DI84" s="144">
        <v>8.7919999999999998</v>
      </c>
      <c r="DJ84" s="144">
        <v>8.7919999999999998</v>
      </c>
      <c r="DK84" s="144">
        <v>8.7919999999999998</v>
      </c>
      <c r="DL84" s="144">
        <v>8.7919999999999998</v>
      </c>
      <c r="DM84" s="144">
        <v>8.7919999999999998</v>
      </c>
      <c r="DN84" s="144">
        <v>8.7919999999999998</v>
      </c>
      <c r="DO84" s="144">
        <v>8.7919999999999998</v>
      </c>
      <c r="DP84" s="144">
        <v>8.7919999999999998</v>
      </c>
      <c r="DQ84" s="144">
        <v>8.7919999999999998</v>
      </c>
      <c r="DR84" s="144">
        <v>8.7919999999999998</v>
      </c>
      <c r="DS84" s="144">
        <v>8.7919999999999998</v>
      </c>
      <c r="DT84" s="144">
        <v>8.7919999999999998</v>
      </c>
      <c r="DU84" s="144">
        <v>8.7919999999999998</v>
      </c>
      <c r="DV84" s="144">
        <v>8.7919999999999998</v>
      </c>
      <c r="DW84" s="144">
        <v>8.7919999999999998</v>
      </c>
      <c r="DX84" s="144">
        <v>8.7919999999999998</v>
      </c>
      <c r="DY84" s="144">
        <v>8.7919999999999998</v>
      </c>
      <c r="DZ84" s="144">
        <v>8.7919999999999998</v>
      </c>
      <c r="EA84" s="144">
        <v>8.7919999999999998</v>
      </c>
    </row>
    <row r="85" spans="1:131" ht="15" customHeight="1" x14ac:dyDescent="0.25">
      <c r="A85" s="43">
        <v>83</v>
      </c>
      <c r="B85" s="144"/>
      <c r="C85" s="144"/>
      <c r="D85" s="144"/>
      <c r="E85" s="144"/>
      <c r="F85" s="144"/>
      <c r="G85" s="144"/>
      <c r="H85" s="144"/>
      <c r="I85" s="144"/>
      <c r="J85" s="144"/>
      <c r="K85" s="144"/>
      <c r="L85" s="144"/>
      <c r="M85" s="144"/>
      <c r="N85" s="144"/>
      <c r="O85" s="144"/>
      <c r="P85" s="144"/>
      <c r="Q85" s="144"/>
      <c r="R85" s="144"/>
      <c r="S85" s="144"/>
      <c r="T85" s="144"/>
      <c r="U85" s="144"/>
      <c r="V85" s="144"/>
      <c r="W85" s="144"/>
      <c r="X85" s="144"/>
      <c r="Y85" s="144"/>
      <c r="Z85" s="144"/>
      <c r="AA85" s="144"/>
      <c r="AB85" s="144"/>
      <c r="AC85" s="144"/>
      <c r="AD85" s="144"/>
      <c r="AE85" s="144"/>
      <c r="AF85" s="144"/>
      <c r="AG85" s="144"/>
      <c r="AH85" s="144"/>
      <c r="AI85" s="144"/>
      <c r="AJ85" s="144"/>
      <c r="AK85" s="144"/>
      <c r="AL85" s="144"/>
      <c r="AM85" s="144"/>
      <c r="AN85" s="144"/>
      <c r="AO85" s="144"/>
      <c r="AP85" s="144"/>
      <c r="AQ85" s="144"/>
      <c r="AR85" s="144"/>
      <c r="AS85" s="144"/>
      <c r="AT85" s="144"/>
      <c r="AU85" s="144"/>
      <c r="AV85" s="144"/>
      <c r="AW85" s="144"/>
      <c r="AX85" s="144"/>
      <c r="AY85" s="144"/>
      <c r="AZ85" s="144"/>
      <c r="BA85" s="144"/>
      <c r="BB85" s="144"/>
      <c r="BC85" s="144"/>
      <c r="BD85" s="144"/>
      <c r="BE85" s="144"/>
      <c r="BF85" s="144"/>
      <c r="BG85" s="144"/>
      <c r="BH85" s="144"/>
      <c r="BI85" s="144"/>
      <c r="BJ85" s="144"/>
      <c r="BK85" s="144"/>
      <c r="BL85" s="144"/>
      <c r="BM85" s="144"/>
      <c r="BN85" s="144"/>
      <c r="BO85" s="144"/>
      <c r="BP85" s="144"/>
      <c r="BQ85" s="144"/>
      <c r="BR85" s="144"/>
      <c r="BS85" s="144"/>
      <c r="BT85" s="144"/>
      <c r="BU85" s="144"/>
      <c r="BV85" s="144"/>
      <c r="BW85" s="144"/>
      <c r="BX85" s="144"/>
      <c r="BY85" s="144"/>
      <c r="BZ85" s="144"/>
      <c r="CA85" s="144"/>
      <c r="CB85" s="144"/>
      <c r="CC85" s="144"/>
      <c r="CD85" s="144"/>
      <c r="CE85" s="144"/>
      <c r="CF85" s="144"/>
      <c r="CG85" s="144">
        <v>0.95399999999999996</v>
      </c>
      <c r="CH85" s="144">
        <v>1.859</v>
      </c>
      <c r="CI85" s="144">
        <v>2.7109999999999999</v>
      </c>
      <c r="CJ85" s="144">
        <v>3.5049999999999999</v>
      </c>
      <c r="CK85" s="144">
        <v>4.2370000000000001</v>
      </c>
      <c r="CL85" s="144">
        <v>4.9050000000000002</v>
      </c>
      <c r="CM85" s="144">
        <v>5.5060000000000002</v>
      </c>
      <c r="CN85" s="144">
        <v>6.0359999999999996</v>
      </c>
      <c r="CO85" s="144">
        <v>6.4939999999999998</v>
      </c>
      <c r="CP85" s="144">
        <v>6.883</v>
      </c>
      <c r="CQ85" s="144">
        <v>7.2050000000000001</v>
      </c>
      <c r="CR85" s="144">
        <v>7.4649999999999999</v>
      </c>
      <c r="CS85" s="144">
        <v>7.67</v>
      </c>
      <c r="CT85" s="144">
        <v>7.8259999999999996</v>
      </c>
      <c r="CU85" s="144">
        <v>7.9409999999999998</v>
      </c>
      <c r="CV85" s="144">
        <v>8.0220000000000002</v>
      </c>
      <c r="CW85" s="144">
        <v>8.0790000000000006</v>
      </c>
      <c r="CX85" s="144">
        <v>8.1159999999999997</v>
      </c>
      <c r="CY85" s="144">
        <v>8.14</v>
      </c>
      <c r="CZ85" s="144">
        <v>8.1539999999999999</v>
      </c>
      <c r="DA85" s="144">
        <v>8.1630000000000003</v>
      </c>
      <c r="DB85" s="144">
        <v>8.1630000000000003</v>
      </c>
      <c r="DC85" s="144">
        <v>8.1630000000000003</v>
      </c>
      <c r="DD85" s="144">
        <v>8.1630000000000003</v>
      </c>
      <c r="DE85" s="144">
        <v>8.1630000000000003</v>
      </c>
      <c r="DF85" s="144">
        <v>8.1630000000000003</v>
      </c>
      <c r="DG85" s="144">
        <v>8.1630000000000003</v>
      </c>
      <c r="DH85" s="144">
        <v>8.1630000000000003</v>
      </c>
      <c r="DI85" s="144">
        <v>8.1630000000000003</v>
      </c>
      <c r="DJ85" s="144">
        <v>8.1630000000000003</v>
      </c>
      <c r="DK85" s="144">
        <v>8.1630000000000003</v>
      </c>
      <c r="DL85" s="144">
        <v>8.1630000000000003</v>
      </c>
      <c r="DM85" s="144">
        <v>8.1630000000000003</v>
      </c>
      <c r="DN85" s="144">
        <v>8.1630000000000003</v>
      </c>
      <c r="DO85" s="144">
        <v>8.1630000000000003</v>
      </c>
      <c r="DP85" s="144">
        <v>8.1630000000000003</v>
      </c>
      <c r="DQ85" s="144">
        <v>8.1630000000000003</v>
      </c>
      <c r="DR85" s="144">
        <v>8.1630000000000003</v>
      </c>
      <c r="DS85" s="144">
        <v>8.1630000000000003</v>
      </c>
      <c r="DT85" s="144">
        <v>8.1630000000000003</v>
      </c>
      <c r="DU85" s="144">
        <v>8.1630000000000003</v>
      </c>
      <c r="DV85" s="144">
        <v>8.1630000000000003</v>
      </c>
      <c r="DW85" s="144">
        <v>8.1630000000000003</v>
      </c>
      <c r="DX85" s="144">
        <v>8.1630000000000003</v>
      </c>
      <c r="DY85" s="144">
        <v>8.1630000000000003</v>
      </c>
      <c r="DZ85" s="144">
        <v>8.1630000000000003</v>
      </c>
      <c r="EA85" s="144">
        <v>8.1630000000000003</v>
      </c>
    </row>
    <row r="86" spans="1:131" ht="15" customHeight="1" x14ac:dyDescent="0.25">
      <c r="A86" s="43">
        <v>84</v>
      </c>
      <c r="B86" s="144"/>
      <c r="C86" s="144"/>
      <c r="D86" s="144"/>
      <c r="E86" s="144"/>
      <c r="F86" s="144"/>
      <c r="G86" s="144"/>
      <c r="H86" s="144"/>
      <c r="I86" s="144"/>
      <c r="J86" s="144"/>
      <c r="K86" s="144"/>
      <c r="L86" s="144"/>
      <c r="M86" s="144"/>
      <c r="N86" s="144"/>
      <c r="O86" s="144"/>
      <c r="P86" s="144"/>
      <c r="Q86" s="144"/>
      <c r="R86" s="144"/>
      <c r="S86" s="144"/>
      <c r="T86" s="144"/>
      <c r="U86" s="144"/>
      <c r="V86" s="144"/>
      <c r="W86" s="144"/>
      <c r="X86" s="144"/>
      <c r="Y86" s="144"/>
      <c r="Z86" s="144"/>
      <c r="AA86" s="144"/>
      <c r="AB86" s="144"/>
      <c r="AC86" s="144"/>
      <c r="AD86" s="144"/>
      <c r="AE86" s="144"/>
      <c r="AF86" s="144"/>
      <c r="AG86" s="144"/>
      <c r="AH86" s="144"/>
      <c r="AI86" s="144"/>
      <c r="AJ86" s="144"/>
      <c r="AK86" s="144"/>
      <c r="AL86" s="144"/>
      <c r="AM86" s="144"/>
      <c r="AN86" s="144"/>
      <c r="AO86" s="144"/>
      <c r="AP86" s="144"/>
      <c r="AQ86" s="144"/>
      <c r="AR86" s="144"/>
      <c r="AS86" s="144"/>
      <c r="AT86" s="144"/>
      <c r="AU86" s="144"/>
      <c r="AV86" s="144"/>
      <c r="AW86" s="144"/>
      <c r="AX86" s="144"/>
      <c r="AY86" s="144"/>
      <c r="AZ86" s="144"/>
      <c r="BA86" s="144"/>
      <c r="BB86" s="144"/>
      <c r="BC86" s="144"/>
      <c r="BD86" s="144"/>
      <c r="BE86" s="144"/>
      <c r="BF86" s="144"/>
      <c r="BG86" s="144"/>
      <c r="BH86" s="144"/>
      <c r="BI86" s="144"/>
      <c r="BJ86" s="144"/>
      <c r="BK86" s="144"/>
      <c r="BL86" s="144"/>
      <c r="BM86" s="144"/>
      <c r="BN86" s="144"/>
      <c r="BO86" s="144"/>
      <c r="BP86" s="144"/>
      <c r="BQ86" s="144"/>
      <c r="BR86" s="144"/>
      <c r="BS86" s="144"/>
      <c r="BT86" s="144"/>
      <c r="BU86" s="144"/>
      <c r="BV86" s="144"/>
      <c r="BW86" s="144"/>
      <c r="BX86" s="144"/>
      <c r="BY86" s="144"/>
      <c r="BZ86" s="144"/>
      <c r="CA86" s="144"/>
      <c r="CB86" s="144"/>
      <c r="CC86" s="144"/>
      <c r="CD86" s="144"/>
      <c r="CE86" s="144"/>
      <c r="CF86" s="144"/>
      <c r="CG86" s="144"/>
      <c r="CH86" s="144">
        <v>0.94799999999999995</v>
      </c>
      <c r="CI86" s="144">
        <v>1.84</v>
      </c>
      <c r="CJ86" s="144">
        <v>2.673</v>
      </c>
      <c r="CK86" s="144">
        <v>3.4409999999999998</v>
      </c>
      <c r="CL86" s="144">
        <v>4.1399999999999997</v>
      </c>
      <c r="CM86" s="144">
        <v>4.7690000000000001</v>
      </c>
      <c r="CN86" s="144">
        <v>5.3250000000000002</v>
      </c>
      <c r="CO86" s="144">
        <v>5.8049999999999997</v>
      </c>
      <c r="CP86" s="144">
        <v>6.2130000000000001</v>
      </c>
      <c r="CQ86" s="144">
        <v>6.55</v>
      </c>
      <c r="CR86" s="144">
        <v>6.8230000000000004</v>
      </c>
      <c r="CS86" s="144">
        <v>7.0369999999999999</v>
      </c>
      <c r="CT86" s="144">
        <v>7.2009999999999996</v>
      </c>
      <c r="CU86" s="144">
        <v>7.3209999999999997</v>
      </c>
      <c r="CV86" s="144">
        <v>7.407</v>
      </c>
      <c r="CW86" s="144">
        <v>7.4660000000000002</v>
      </c>
      <c r="CX86" s="144">
        <v>7.5049999999999999</v>
      </c>
      <c r="CY86" s="144">
        <v>7.53</v>
      </c>
      <c r="CZ86" s="144">
        <v>7.5449999999999999</v>
      </c>
      <c r="DA86" s="144">
        <v>7.5540000000000003</v>
      </c>
      <c r="DB86" s="144">
        <v>7.5540000000000003</v>
      </c>
      <c r="DC86" s="144">
        <v>7.5540000000000003</v>
      </c>
      <c r="DD86" s="144">
        <v>7.5540000000000003</v>
      </c>
      <c r="DE86" s="144">
        <v>7.5540000000000003</v>
      </c>
      <c r="DF86" s="144">
        <v>7.5540000000000003</v>
      </c>
      <c r="DG86" s="144">
        <v>7.5540000000000003</v>
      </c>
      <c r="DH86" s="144">
        <v>7.5540000000000003</v>
      </c>
      <c r="DI86" s="144">
        <v>7.5540000000000003</v>
      </c>
      <c r="DJ86" s="144">
        <v>7.5540000000000003</v>
      </c>
      <c r="DK86" s="144">
        <v>7.5540000000000003</v>
      </c>
      <c r="DL86" s="144">
        <v>7.5540000000000003</v>
      </c>
      <c r="DM86" s="144">
        <v>7.5540000000000003</v>
      </c>
      <c r="DN86" s="144">
        <v>7.5540000000000003</v>
      </c>
      <c r="DO86" s="144">
        <v>7.5540000000000003</v>
      </c>
      <c r="DP86" s="144">
        <v>7.5540000000000003</v>
      </c>
      <c r="DQ86" s="144">
        <v>7.5540000000000003</v>
      </c>
      <c r="DR86" s="144">
        <v>7.5540000000000003</v>
      </c>
      <c r="DS86" s="144">
        <v>7.5540000000000003</v>
      </c>
      <c r="DT86" s="144">
        <v>7.5540000000000003</v>
      </c>
      <c r="DU86" s="144">
        <v>7.5540000000000003</v>
      </c>
      <c r="DV86" s="144">
        <v>7.5540000000000003</v>
      </c>
      <c r="DW86" s="144">
        <v>7.5540000000000003</v>
      </c>
      <c r="DX86" s="144">
        <v>7.5540000000000003</v>
      </c>
      <c r="DY86" s="144">
        <v>7.5540000000000003</v>
      </c>
      <c r="DZ86" s="144">
        <v>7.5540000000000003</v>
      </c>
      <c r="EA86" s="144">
        <v>7.5540000000000003</v>
      </c>
    </row>
    <row r="87" spans="1:131" ht="15" customHeight="1" x14ac:dyDescent="0.25">
      <c r="A87" s="43">
        <v>85</v>
      </c>
      <c r="B87" s="144"/>
      <c r="C87" s="144"/>
      <c r="D87" s="144"/>
      <c r="E87" s="144"/>
      <c r="F87" s="144"/>
      <c r="G87" s="144"/>
      <c r="H87" s="144"/>
      <c r="I87" s="144"/>
      <c r="J87" s="144"/>
      <c r="K87" s="144"/>
      <c r="L87" s="144"/>
      <c r="M87" s="144"/>
      <c r="N87" s="144"/>
      <c r="O87" s="144"/>
      <c r="P87" s="144"/>
      <c r="Q87" s="144"/>
      <c r="R87" s="144"/>
      <c r="S87" s="144"/>
      <c r="T87" s="144"/>
      <c r="U87" s="144"/>
      <c r="V87" s="144"/>
      <c r="W87" s="144"/>
      <c r="X87" s="144"/>
      <c r="Y87" s="144"/>
      <c r="Z87" s="144"/>
      <c r="AA87" s="144"/>
      <c r="AB87" s="144"/>
      <c r="AC87" s="144"/>
      <c r="AD87" s="144"/>
      <c r="AE87" s="144"/>
      <c r="AF87" s="144"/>
      <c r="AG87" s="144"/>
      <c r="AH87" s="144"/>
      <c r="AI87" s="144"/>
      <c r="AJ87" s="144"/>
      <c r="AK87" s="144"/>
      <c r="AL87" s="144"/>
      <c r="AM87" s="144"/>
      <c r="AN87" s="144"/>
      <c r="AO87" s="144"/>
      <c r="AP87" s="144"/>
      <c r="AQ87" s="144"/>
      <c r="AR87" s="144"/>
      <c r="AS87" s="144"/>
      <c r="AT87" s="144"/>
      <c r="AU87" s="144"/>
      <c r="AV87" s="144"/>
      <c r="AW87" s="144"/>
      <c r="AX87" s="144"/>
      <c r="AY87" s="144"/>
      <c r="AZ87" s="144"/>
      <c r="BA87" s="144"/>
      <c r="BB87" s="144"/>
      <c r="BC87" s="144"/>
      <c r="BD87" s="144"/>
      <c r="BE87" s="144"/>
      <c r="BF87" s="144"/>
      <c r="BG87" s="144"/>
      <c r="BH87" s="144"/>
      <c r="BI87" s="144"/>
      <c r="BJ87" s="144"/>
      <c r="BK87" s="144"/>
      <c r="BL87" s="144"/>
      <c r="BM87" s="144"/>
      <c r="BN87" s="144"/>
      <c r="BO87" s="144"/>
      <c r="BP87" s="144"/>
      <c r="BQ87" s="144"/>
      <c r="BR87" s="144"/>
      <c r="BS87" s="144"/>
      <c r="BT87" s="144"/>
      <c r="BU87" s="144"/>
      <c r="BV87" s="144"/>
      <c r="BW87" s="144"/>
      <c r="BX87" s="144"/>
      <c r="BY87" s="144"/>
      <c r="BZ87" s="144"/>
      <c r="CA87" s="144"/>
      <c r="CB87" s="144"/>
      <c r="CC87" s="144"/>
      <c r="CD87" s="144"/>
      <c r="CE87" s="144"/>
      <c r="CF87" s="144"/>
      <c r="CG87" s="144"/>
      <c r="CH87" s="144"/>
      <c r="CI87" s="144">
        <v>0.94099999999999995</v>
      </c>
      <c r="CJ87" s="144">
        <v>1.819</v>
      </c>
      <c r="CK87" s="144">
        <v>2.629</v>
      </c>
      <c r="CL87" s="144">
        <v>3.367</v>
      </c>
      <c r="CM87" s="144">
        <v>4.0309999999999997</v>
      </c>
      <c r="CN87" s="144">
        <v>4.6159999999999997</v>
      </c>
      <c r="CO87" s="144">
        <v>5.1230000000000002</v>
      </c>
      <c r="CP87" s="144">
        <v>5.5529999999999999</v>
      </c>
      <c r="CQ87" s="144">
        <v>5.9089999999999998</v>
      </c>
      <c r="CR87" s="144">
        <v>6.1970000000000001</v>
      </c>
      <c r="CS87" s="144">
        <v>6.423</v>
      </c>
      <c r="CT87" s="144">
        <v>6.5949999999999998</v>
      </c>
      <c r="CU87" s="144">
        <v>6.7220000000000004</v>
      </c>
      <c r="CV87" s="144">
        <v>6.8120000000000003</v>
      </c>
      <c r="CW87" s="144">
        <v>6.875</v>
      </c>
      <c r="CX87" s="144">
        <v>6.9160000000000004</v>
      </c>
      <c r="CY87" s="144">
        <v>6.9420000000000002</v>
      </c>
      <c r="CZ87" s="144">
        <v>6.9580000000000002</v>
      </c>
      <c r="DA87" s="144">
        <v>6.968</v>
      </c>
      <c r="DB87" s="144">
        <v>6.968</v>
      </c>
      <c r="DC87" s="144">
        <v>6.968</v>
      </c>
      <c r="DD87" s="144">
        <v>6.968</v>
      </c>
      <c r="DE87" s="144">
        <v>6.968</v>
      </c>
      <c r="DF87" s="144">
        <v>6.968</v>
      </c>
      <c r="DG87" s="144">
        <v>6.968</v>
      </c>
      <c r="DH87" s="144">
        <v>6.968</v>
      </c>
      <c r="DI87" s="144">
        <v>6.968</v>
      </c>
      <c r="DJ87" s="144">
        <v>6.968</v>
      </c>
      <c r="DK87" s="144">
        <v>6.968</v>
      </c>
      <c r="DL87" s="144">
        <v>6.968</v>
      </c>
      <c r="DM87" s="144">
        <v>6.968</v>
      </c>
      <c r="DN87" s="144">
        <v>6.968</v>
      </c>
      <c r="DO87" s="144">
        <v>6.968</v>
      </c>
      <c r="DP87" s="144">
        <v>6.968</v>
      </c>
      <c r="DQ87" s="144">
        <v>6.968</v>
      </c>
      <c r="DR87" s="144">
        <v>6.968</v>
      </c>
      <c r="DS87" s="144">
        <v>6.968</v>
      </c>
      <c r="DT87" s="144">
        <v>6.968</v>
      </c>
      <c r="DU87" s="144">
        <v>6.968</v>
      </c>
      <c r="DV87" s="144">
        <v>6.968</v>
      </c>
      <c r="DW87" s="144">
        <v>6.968</v>
      </c>
      <c r="DX87" s="144">
        <v>6.968</v>
      </c>
      <c r="DY87" s="144">
        <v>6.968</v>
      </c>
      <c r="DZ87" s="144">
        <v>6.968</v>
      </c>
      <c r="EA87" s="144">
        <v>6.968</v>
      </c>
    </row>
    <row r="88" spans="1:131" ht="15" customHeight="1" x14ac:dyDescent="0.25">
      <c r="A88" s="43">
        <v>86</v>
      </c>
      <c r="B88" s="144"/>
      <c r="C88" s="144"/>
      <c r="D88" s="144"/>
      <c r="E88" s="144"/>
      <c r="F88" s="144"/>
      <c r="G88" s="144"/>
      <c r="H88" s="144"/>
      <c r="I88" s="144"/>
      <c r="J88" s="144"/>
      <c r="K88" s="144"/>
      <c r="L88" s="144"/>
      <c r="M88" s="144"/>
      <c r="N88" s="144"/>
      <c r="O88" s="144"/>
      <c r="P88" s="144"/>
      <c r="Q88" s="144"/>
      <c r="R88" s="144"/>
      <c r="S88" s="144"/>
      <c r="T88" s="144"/>
      <c r="U88" s="144"/>
      <c r="V88" s="144"/>
      <c r="W88" s="144"/>
      <c r="X88" s="144"/>
      <c r="Y88" s="144"/>
      <c r="Z88" s="144"/>
      <c r="AA88" s="144"/>
      <c r="AB88" s="144"/>
      <c r="AC88" s="144"/>
      <c r="AD88" s="144"/>
      <c r="AE88" s="144"/>
      <c r="AF88" s="144"/>
      <c r="AG88" s="144"/>
      <c r="AH88" s="144"/>
      <c r="AI88" s="144"/>
      <c r="AJ88" s="144"/>
      <c r="AK88" s="144"/>
      <c r="AL88" s="144"/>
      <c r="AM88" s="144"/>
      <c r="AN88" s="144"/>
      <c r="AO88" s="144"/>
      <c r="AP88" s="144"/>
      <c r="AQ88" s="144"/>
      <c r="AR88" s="144"/>
      <c r="AS88" s="144"/>
      <c r="AT88" s="144"/>
      <c r="AU88" s="144"/>
      <c r="AV88" s="144"/>
      <c r="AW88" s="144"/>
      <c r="AX88" s="144"/>
      <c r="AY88" s="144"/>
      <c r="AZ88" s="144"/>
      <c r="BA88" s="144"/>
      <c r="BB88" s="144"/>
      <c r="BC88" s="144"/>
      <c r="BD88" s="144"/>
      <c r="BE88" s="144"/>
      <c r="BF88" s="144"/>
      <c r="BG88" s="144"/>
      <c r="BH88" s="144"/>
      <c r="BI88" s="144"/>
      <c r="BJ88" s="144"/>
      <c r="BK88" s="144"/>
      <c r="BL88" s="144"/>
      <c r="BM88" s="144"/>
      <c r="BN88" s="144"/>
      <c r="BO88" s="144"/>
      <c r="BP88" s="144"/>
      <c r="BQ88" s="144"/>
      <c r="BR88" s="144"/>
      <c r="BS88" s="144"/>
      <c r="BT88" s="144"/>
      <c r="BU88" s="144"/>
      <c r="BV88" s="144"/>
      <c r="BW88" s="144"/>
      <c r="BX88" s="144"/>
      <c r="BY88" s="144"/>
      <c r="BZ88" s="144"/>
      <c r="CA88" s="144"/>
      <c r="CB88" s="144"/>
      <c r="CC88" s="144"/>
      <c r="CD88" s="144"/>
      <c r="CE88" s="144"/>
      <c r="CF88" s="144"/>
      <c r="CG88" s="144"/>
      <c r="CH88" s="144"/>
      <c r="CI88" s="144"/>
      <c r="CJ88" s="144">
        <v>0.93300000000000005</v>
      </c>
      <c r="CK88" s="144">
        <v>1.7929999999999999</v>
      </c>
      <c r="CL88" s="144">
        <v>2.577</v>
      </c>
      <c r="CM88" s="144">
        <v>3.282</v>
      </c>
      <c r="CN88" s="144">
        <v>3.9049999999999998</v>
      </c>
      <c r="CO88" s="144">
        <v>4.4429999999999996</v>
      </c>
      <c r="CP88" s="144">
        <v>4.9000000000000004</v>
      </c>
      <c r="CQ88" s="144">
        <v>5.2779999999999996</v>
      </c>
      <c r="CR88" s="144">
        <v>5.5830000000000002</v>
      </c>
      <c r="CS88" s="144">
        <v>5.8239999999999998</v>
      </c>
      <c r="CT88" s="144">
        <v>6.0069999999999997</v>
      </c>
      <c r="CU88" s="144">
        <v>6.1420000000000003</v>
      </c>
      <c r="CV88" s="144">
        <v>6.2380000000000004</v>
      </c>
      <c r="CW88" s="144">
        <v>6.3040000000000003</v>
      </c>
      <c r="CX88" s="144">
        <v>6.3479999999999999</v>
      </c>
      <c r="CY88" s="144">
        <v>6.3760000000000003</v>
      </c>
      <c r="CZ88" s="144">
        <v>6.3929999999999998</v>
      </c>
      <c r="DA88" s="144">
        <v>6.4029999999999996</v>
      </c>
      <c r="DB88" s="144">
        <v>6.4029999999999996</v>
      </c>
      <c r="DC88" s="144">
        <v>6.4029999999999996</v>
      </c>
      <c r="DD88" s="144">
        <v>6.4029999999999996</v>
      </c>
      <c r="DE88" s="144">
        <v>6.4029999999999996</v>
      </c>
      <c r="DF88" s="144">
        <v>6.4029999999999996</v>
      </c>
      <c r="DG88" s="144">
        <v>6.4029999999999996</v>
      </c>
      <c r="DH88" s="144">
        <v>6.4029999999999996</v>
      </c>
      <c r="DI88" s="144">
        <v>6.4029999999999996</v>
      </c>
      <c r="DJ88" s="144">
        <v>6.4029999999999996</v>
      </c>
      <c r="DK88" s="144">
        <v>6.4029999999999996</v>
      </c>
      <c r="DL88" s="144">
        <v>6.4029999999999996</v>
      </c>
      <c r="DM88" s="144">
        <v>6.4029999999999996</v>
      </c>
      <c r="DN88" s="144">
        <v>6.4029999999999996</v>
      </c>
      <c r="DO88" s="144">
        <v>6.4029999999999996</v>
      </c>
      <c r="DP88" s="144">
        <v>6.4029999999999996</v>
      </c>
      <c r="DQ88" s="144">
        <v>6.4029999999999996</v>
      </c>
      <c r="DR88" s="144">
        <v>6.4029999999999996</v>
      </c>
      <c r="DS88" s="144">
        <v>6.4029999999999996</v>
      </c>
      <c r="DT88" s="144">
        <v>6.4029999999999996</v>
      </c>
      <c r="DU88" s="144">
        <v>6.4029999999999996</v>
      </c>
      <c r="DV88" s="144">
        <v>6.4029999999999996</v>
      </c>
      <c r="DW88" s="144">
        <v>6.4029999999999996</v>
      </c>
      <c r="DX88" s="144">
        <v>6.4029999999999996</v>
      </c>
      <c r="DY88" s="144">
        <v>6.4029999999999996</v>
      </c>
      <c r="DZ88" s="144">
        <v>6.4029999999999996</v>
      </c>
      <c r="EA88" s="144">
        <v>6.4029999999999996</v>
      </c>
    </row>
    <row r="89" spans="1:131" ht="15" customHeight="1" x14ac:dyDescent="0.25">
      <c r="A89" s="43">
        <v>87</v>
      </c>
      <c r="B89" s="144"/>
      <c r="C89" s="144"/>
      <c r="D89" s="144"/>
      <c r="E89" s="144"/>
      <c r="F89" s="144"/>
      <c r="G89" s="144"/>
      <c r="H89" s="144"/>
      <c r="I89" s="144"/>
      <c r="J89" s="144"/>
      <c r="K89" s="144"/>
      <c r="L89" s="144"/>
      <c r="M89" s="144"/>
      <c r="N89" s="144"/>
      <c r="O89" s="144"/>
      <c r="P89" s="144"/>
      <c r="Q89" s="144"/>
      <c r="R89" s="144"/>
      <c r="S89" s="144"/>
      <c r="T89" s="144"/>
      <c r="U89" s="144"/>
      <c r="V89" s="144"/>
      <c r="W89" s="144"/>
      <c r="X89" s="144"/>
      <c r="Y89" s="144"/>
      <c r="Z89" s="144"/>
      <c r="AA89" s="144"/>
      <c r="AB89" s="144"/>
      <c r="AC89" s="144"/>
      <c r="AD89" s="144"/>
      <c r="AE89" s="144"/>
      <c r="AF89" s="144"/>
      <c r="AG89" s="144"/>
      <c r="AH89" s="144"/>
      <c r="AI89" s="144"/>
      <c r="AJ89" s="144"/>
      <c r="AK89" s="144"/>
      <c r="AL89" s="144"/>
      <c r="AM89" s="144"/>
      <c r="AN89" s="144"/>
      <c r="AO89" s="144"/>
      <c r="AP89" s="144"/>
      <c r="AQ89" s="144"/>
      <c r="AR89" s="144"/>
      <c r="AS89" s="144"/>
      <c r="AT89" s="144"/>
      <c r="AU89" s="144"/>
      <c r="AV89" s="144"/>
      <c r="AW89" s="144"/>
      <c r="AX89" s="144"/>
      <c r="AY89" s="144"/>
      <c r="AZ89" s="144"/>
      <c r="BA89" s="144"/>
      <c r="BB89" s="144"/>
      <c r="BC89" s="144"/>
      <c r="BD89" s="144"/>
      <c r="BE89" s="144"/>
      <c r="BF89" s="144"/>
      <c r="BG89" s="144"/>
      <c r="BH89" s="144"/>
      <c r="BI89" s="144"/>
      <c r="BJ89" s="144"/>
      <c r="BK89" s="144"/>
      <c r="BL89" s="144"/>
      <c r="BM89" s="144"/>
      <c r="BN89" s="144"/>
      <c r="BO89" s="144"/>
      <c r="BP89" s="144"/>
      <c r="BQ89" s="144"/>
      <c r="BR89" s="144"/>
      <c r="BS89" s="144"/>
      <c r="BT89" s="144"/>
      <c r="BU89" s="144"/>
      <c r="BV89" s="144"/>
      <c r="BW89" s="144"/>
      <c r="BX89" s="144"/>
      <c r="BY89" s="144"/>
      <c r="BZ89" s="144"/>
      <c r="CA89" s="144"/>
      <c r="CB89" s="144"/>
      <c r="CC89" s="144"/>
      <c r="CD89" s="144"/>
      <c r="CE89" s="144"/>
      <c r="CF89" s="144"/>
      <c r="CG89" s="144"/>
      <c r="CH89" s="144"/>
      <c r="CI89" s="144"/>
      <c r="CJ89" s="144"/>
      <c r="CK89" s="144">
        <v>0.92200000000000004</v>
      </c>
      <c r="CL89" s="144">
        <v>1.7629999999999999</v>
      </c>
      <c r="CM89" s="144">
        <v>2.5190000000000001</v>
      </c>
      <c r="CN89" s="144">
        <v>3.1869999999999998</v>
      </c>
      <c r="CO89" s="144">
        <v>3.7639999999999998</v>
      </c>
      <c r="CP89" s="144">
        <v>4.2530000000000001</v>
      </c>
      <c r="CQ89" s="144">
        <v>4.6589999999999998</v>
      </c>
      <c r="CR89" s="144">
        <v>4.9870000000000001</v>
      </c>
      <c r="CS89" s="144">
        <v>5.2439999999999998</v>
      </c>
      <c r="CT89" s="144">
        <v>5.44</v>
      </c>
      <c r="CU89" s="144">
        <v>5.585</v>
      </c>
      <c r="CV89" s="144">
        <v>5.6879999999999997</v>
      </c>
      <c r="CW89" s="144">
        <v>5.7590000000000003</v>
      </c>
      <c r="CX89" s="144">
        <v>5.806</v>
      </c>
      <c r="CY89" s="144">
        <v>5.8360000000000003</v>
      </c>
      <c r="CZ89" s="144">
        <v>5.8540000000000001</v>
      </c>
      <c r="DA89" s="144">
        <v>5.8650000000000002</v>
      </c>
      <c r="DB89" s="144">
        <v>5.8650000000000002</v>
      </c>
      <c r="DC89" s="144">
        <v>5.8650000000000002</v>
      </c>
      <c r="DD89" s="144">
        <v>5.8650000000000002</v>
      </c>
      <c r="DE89" s="144">
        <v>5.8650000000000002</v>
      </c>
      <c r="DF89" s="144">
        <v>5.8650000000000002</v>
      </c>
      <c r="DG89" s="144">
        <v>5.8650000000000002</v>
      </c>
      <c r="DH89" s="144">
        <v>5.8650000000000002</v>
      </c>
      <c r="DI89" s="144">
        <v>5.8650000000000002</v>
      </c>
      <c r="DJ89" s="144">
        <v>5.8650000000000002</v>
      </c>
      <c r="DK89" s="144">
        <v>5.8650000000000002</v>
      </c>
      <c r="DL89" s="144">
        <v>5.8650000000000002</v>
      </c>
      <c r="DM89" s="144">
        <v>5.8650000000000002</v>
      </c>
      <c r="DN89" s="144">
        <v>5.8650000000000002</v>
      </c>
      <c r="DO89" s="144">
        <v>5.8650000000000002</v>
      </c>
      <c r="DP89" s="144">
        <v>5.8650000000000002</v>
      </c>
      <c r="DQ89" s="144">
        <v>5.8650000000000002</v>
      </c>
      <c r="DR89" s="144">
        <v>5.8650000000000002</v>
      </c>
      <c r="DS89" s="144">
        <v>5.8650000000000002</v>
      </c>
      <c r="DT89" s="144">
        <v>5.8650000000000002</v>
      </c>
      <c r="DU89" s="144">
        <v>5.8650000000000002</v>
      </c>
      <c r="DV89" s="144">
        <v>5.8650000000000002</v>
      </c>
      <c r="DW89" s="144">
        <v>5.8650000000000002</v>
      </c>
      <c r="DX89" s="144">
        <v>5.8650000000000002</v>
      </c>
      <c r="DY89" s="144">
        <v>5.8650000000000002</v>
      </c>
      <c r="DZ89" s="144">
        <v>5.8650000000000002</v>
      </c>
      <c r="EA89" s="144">
        <v>5.8650000000000002</v>
      </c>
    </row>
    <row r="90" spans="1:131" ht="15" customHeight="1" x14ac:dyDescent="0.25">
      <c r="A90" s="43">
        <v>88</v>
      </c>
      <c r="B90" s="144"/>
      <c r="C90" s="144"/>
      <c r="D90" s="144"/>
      <c r="E90" s="144"/>
      <c r="F90" s="144"/>
      <c r="G90" s="144"/>
      <c r="H90" s="144"/>
      <c r="I90" s="144"/>
      <c r="J90" s="144"/>
      <c r="K90" s="144"/>
      <c r="L90" s="144"/>
      <c r="M90" s="144"/>
      <c r="N90" s="144"/>
      <c r="O90" s="144"/>
      <c r="P90" s="144"/>
      <c r="Q90" s="144"/>
      <c r="R90" s="144"/>
      <c r="S90" s="144"/>
      <c r="T90" s="144"/>
      <c r="U90" s="144"/>
      <c r="V90" s="144"/>
      <c r="W90" s="144"/>
      <c r="X90" s="144"/>
      <c r="Y90" s="144"/>
      <c r="Z90" s="144"/>
      <c r="AA90" s="144"/>
      <c r="AB90" s="144"/>
      <c r="AC90" s="144"/>
      <c r="AD90" s="144"/>
      <c r="AE90" s="144"/>
      <c r="AF90" s="144"/>
      <c r="AG90" s="144"/>
      <c r="AH90" s="144"/>
      <c r="AI90" s="144"/>
      <c r="AJ90" s="144"/>
      <c r="AK90" s="144"/>
      <c r="AL90" s="144"/>
      <c r="AM90" s="144"/>
      <c r="AN90" s="144"/>
      <c r="AO90" s="144"/>
      <c r="AP90" s="144"/>
      <c r="AQ90" s="144"/>
      <c r="AR90" s="144"/>
      <c r="AS90" s="144"/>
      <c r="AT90" s="144"/>
      <c r="AU90" s="144"/>
      <c r="AV90" s="144"/>
      <c r="AW90" s="144"/>
      <c r="AX90" s="144"/>
      <c r="AY90" s="144"/>
      <c r="AZ90" s="144"/>
      <c r="BA90" s="144"/>
      <c r="BB90" s="144"/>
      <c r="BC90" s="144"/>
      <c r="BD90" s="144"/>
      <c r="BE90" s="144"/>
      <c r="BF90" s="144"/>
      <c r="BG90" s="144"/>
      <c r="BH90" s="144"/>
      <c r="BI90" s="144"/>
      <c r="BJ90" s="144"/>
      <c r="BK90" s="144"/>
      <c r="BL90" s="144"/>
      <c r="BM90" s="144"/>
      <c r="BN90" s="144"/>
      <c r="BO90" s="144"/>
      <c r="BP90" s="144"/>
      <c r="BQ90" s="144"/>
      <c r="BR90" s="144"/>
      <c r="BS90" s="144"/>
      <c r="BT90" s="144"/>
      <c r="BU90" s="144"/>
      <c r="BV90" s="144"/>
      <c r="BW90" s="144"/>
      <c r="BX90" s="144"/>
      <c r="BY90" s="144"/>
      <c r="BZ90" s="144"/>
      <c r="CA90" s="144"/>
      <c r="CB90" s="144"/>
      <c r="CC90" s="144"/>
      <c r="CD90" s="144"/>
      <c r="CE90" s="144"/>
      <c r="CF90" s="144"/>
      <c r="CG90" s="144"/>
      <c r="CH90" s="144"/>
      <c r="CI90" s="144"/>
      <c r="CJ90" s="144"/>
      <c r="CK90" s="144"/>
      <c r="CL90" s="144">
        <v>0.91200000000000003</v>
      </c>
      <c r="CM90" s="144">
        <v>1.7310000000000001</v>
      </c>
      <c r="CN90" s="144">
        <v>2.4540000000000002</v>
      </c>
      <c r="CO90" s="144">
        <v>3.08</v>
      </c>
      <c r="CP90" s="144">
        <v>3.6110000000000002</v>
      </c>
      <c r="CQ90" s="144">
        <v>4.0510000000000002</v>
      </c>
      <c r="CR90" s="144">
        <v>4.4059999999999997</v>
      </c>
      <c r="CS90" s="144">
        <v>4.6849999999999996</v>
      </c>
      <c r="CT90" s="144">
        <v>4.8979999999999997</v>
      </c>
      <c r="CU90" s="144">
        <v>5.0549999999999997</v>
      </c>
      <c r="CV90" s="144">
        <v>5.1660000000000004</v>
      </c>
      <c r="CW90" s="144">
        <v>5.2430000000000003</v>
      </c>
      <c r="CX90" s="144">
        <v>5.2939999999999996</v>
      </c>
      <c r="CY90" s="144">
        <v>5.327</v>
      </c>
      <c r="CZ90" s="144">
        <v>5.3460000000000001</v>
      </c>
      <c r="DA90" s="144">
        <v>5.3579999999999997</v>
      </c>
      <c r="DB90" s="144">
        <v>5.3579999999999997</v>
      </c>
      <c r="DC90" s="144">
        <v>5.3579999999999997</v>
      </c>
      <c r="DD90" s="144">
        <v>5.3579999999999997</v>
      </c>
      <c r="DE90" s="144">
        <v>5.3579999999999997</v>
      </c>
      <c r="DF90" s="144">
        <v>5.3579999999999997</v>
      </c>
      <c r="DG90" s="144">
        <v>5.3579999999999997</v>
      </c>
      <c r="DH90" s="144">
        <v>5.3579999999999997</v>
      </c>
      <c r="DI90" s="144">
        <v>5.3579999999999997</v>
      </c>
      <c r="DJ90" s="144">
        <v>5.3579999999999997</v>
      </c>
      <c r="DK90" s="144">
        <v>5.3579999999999997</v>
      </c>
      <c r="DL90" s="144">
        <v>5.3579999999999997</v>
      </c>
      <c r="DM90" s="144">
        <v>5.3579999999999997</v>
      </c>
      <c r="DN90" s="144">
        <v>5.3579999999999997</v>
      </c>
      <c r="DO90" s="144">
        <v>5.3579999999999997</v>
      </c>
      <c r="DP90" s="144">
        <v>5.3579999999999997</v>
      </c>
      <c r="DQ90" s="144">
        <v>5.3579999999999997</v>
      </c>
      <c r="DR90" s="144">
        <v>5.3579999999999997</v>
      </c>
      <c r="DS90" s="144">
        <v>5.3579999999999997</v>
      </c>
      <c r="DT90" s="144">
        <v>5.3579999999999997</v>
      </c>
      <c r="DU90" s="144">
        <v>5.3579999999999997</v>
      </c>
      <c r="DV90" s="144">
        <v>5.3579999999999997</v>
      </c>
      <c r="DW90" s="144">
        <v>5.3579999999999997</v>
      </c>
      <c r="DX90" s="144">
        <v>5.3579999999999997</v>
      </c>
      <c r="DY90" s="144">
        <v>5.3579999999999997</v>
      </c>
      <c r="DZ90" s="144">
        <v>5.3579999999999997</v>
      </c>
      <c r="EA90" s="144">
        <v>5.3579999999999997</v>
      </c>
    </row>
    <row r="91" spans="1:131" ht="15" customHeight="1" x14ac:dyDescent="0.25">
      <c r="A91" s="43">
        <v>89</v>
      </c>
      <c r="B91" s="144"/>
      <c r="C91" s="144"/>
      <c r="D91" s="144"/>
      <c r="E91" s="144"/>
      <c r="F91" s="144"/>
      <c r="G91" s="144"/>
      <c r="H91" s="144"/>
      <c r="I91" s="144"/>
      <c r="J91" s="144"/>
      <c r="K91" s="144"/>
      <c r="L91" s="144"/>
      <c r="M91" s="144"/>
      <c r="N91" s="144"/>
      <c r="O91" s="144"/>
      <c r="P91" s="144"/>
      <c r="Q91" s="144"/>
      <c r="R91" s="144"/>
      <c r="S91" s="144"/>
      <c r="T91" s="144"/>
      <c r="U91" s="144"/>
      <c r="V91" s="144"/>
      <c r="W91" s="144"/>
      <c r="X91" s="144"/>
      <c r="Y91" s="144"/>
      <c r="Z91" s="144"/>
      <c r="AA91" s="144"/>
      <c r="AB91" s="144"/>
      <c r="AC91" s="144"/>
      <c r="AD91" s="144"/>
      <c r="AE91" s="144"/>
      <c r="AF91" s="144"/>
      <c r="AG91" s="144"/>
      <c r="AH91" s="144"/>
      <c r="AI91" s="144"/>
      <c r="AJ91" s="144"/>
      <c r="AK91" s="144"/>
      <c r="AL91" s="144"/>
      <c r="AM91" s="144"/>
      <c r="AN91" s="144"/>
      <c r="AO91" s="144"/>
      <c r="AP91" s="144"/>
      <c r="AQ91" s="144"/>
      <c r="AR91" s="144"/>
      <c r="AS91" s="144"/>
      <c r="AT91" s="144"/>
      <c r="AU91" s="144"/>
      <c r="AV91" s="144"/>
      <c r="AW91" s="144"/>
      <c r="AX91" s="144"/>
      <c r="AY91" s="144"/>
      <c r="AZ91" s="144"/>
      <c r="BA91" s="144"/>
      <c r="BB91" s="144"/>
      <c r="BC91" s="144"/>
      <c r="BD91" s="144"/>
      <c r="BE91" s="144"/>
      <c r="BF91" s="144"/>
      <c r="BG91" s="144"/>
      <c r="BH91" s="144"/>
      <c r="BI91" s="144"/>
      <c r="BJ91" s="144"/>
      <c r="BK91" s="144"/>
      <c r="BL91" s="144"/>
      <c r="BM91" s="144"/>
      <c r="BN91" s="144"/>
      <c r="BO91" s="144"/>
      <c r="BP91" s="144"/>
      <c r="BQ91" s="144"/>
      <c r="BR91" s="144"/>
      <c r="BS91" s="144"/>
      <c r="BT91" s="144"/>
      <c r="BU91" s="144"/>
      <c r="BV91" s="144"/>
      <c r="BW91" s="144"/>
      <c r="BX91" s="144"/>
      <c r="BY91" s="144"/>
      <c r="BZ91" s="144"/>
      <c r="CA91" s="144"/>
      <c r="CB91" s="144"/>
      <c r="CC91" s="144"/>
      <c r="CD91" s="144"/>
      <c r="CE91" s="144"/>
      <c r="CF91" s="144"/>
      <c r="CG91" s="144"/>
      <c r="CH91" s="144"/>
      <c r="CI91" s="144"/>
      <c r="CJ91" s="144"/>
      <c r="CK91" s="144"/>
      <c r="CL91" s="144"/>
      <c r="CM91" s="144">
        <v>0.89900000000000002</v>
      </c>
      <c r="CN91" s="144">
        <v>1.6919999999999999</v>
      </c>
      <c r="CO91" s="144">
        <v>2.379</v>
      </c>
      <c r="CP91" s="144">
        <v>2.9609999999999999</v>
      </c>
      <c r="CQ91" s="144">
        <v>3.4430000000000001</v>
      </c>
      <c r="CR91" s="144">
        <v>3.8330000000000002</v>
      </c>
      <c r="CS91" s="144">
        <v>4.1390000000000002</v>
      </c>
      <c r="CT91" s="144">
        <v>4.3719999999999999</v>
      </c>
      <c r="CU91" s="144">
        <v>4.5439999999999996</v>
      </c>
      <c r="CV91" s="144">
        <v>4.6669999999999998</v>
      </c>
      <c r="CW91" s="144">
        <v>4.7510000000000003</v>
      </c>
      <c r="CX91" s="144">
        <v>4.8070000000000004</v>
      </c>
      <c r="CY91" s="144">
        <v>4.843</v>
      </c>
      <c r="CZ91" s="144">
        <v>4.8639999999999999</v>
      </c>
      <c r="DA91" s="144">
        <v>4.8769999999999998</v>
      </c>
      <c r="DB91" s="144">
        <v>4.8769999999999998</v>
      </c>
      <c r="DC91" s="144">
        <v>4.8769999999999998</v>
      </c>
      <c r="DD91" s="144">
        <v>4.8769999999999998</v>
      </c>
      <c r="DE91" s="144">
        <v>4.8769999999999998</v>
      </c>
      <c r="DF91" s="144">
        <v>4.8769999999999998</v>
      </c>
      <c r="DG91" s="144">
        <v>4.8769999999999998</v>
      </c>
      <c r="DH91" s="144">
        <v>4.8769999999999998</v>
      </c>
      <c r="DI91" s="144">
        <v>4.8769999999999998</v>
      </c>
      <c r="DJ91" s="144">
        <v>4.8769999999999998</v>
      </c>
      <c r="DK91" s="144">
        <v>4.8769999999999998</v>
      </c>
      <c r="DL91" s="144">
        <v>4.8769999999999998</v>
      </c>
      <c r="DM91" s="144">
        <v>4.8769999999999998</v>
      </c>
      <c r="DN91" s="144">
        <v>4.8769999999999998</v>
      </c>
      <c r="DO91" s="144">
        <v>4.8769999999999998</v>
      </c>
      <c r="DP91" s="144">
        <v>4.8769999999999998</v>
      </c>
      <c r="DQ91" s="144">
        <v>4.8769999999999998</v>
      </c>
      <c r="DR91" s="144">
        <v>4.8769999999999998</v>
      </c>
      <c r="DS91" s="144">
        <v>4.8769999999999998</v>
      </c>
      <c r="DT91" s="144">
        <v>4.8769999999999998</v>
      </c>
      <c r="DU91" s="144">
        <v>4.8769999999999998</v>
      </c>
      <c r="DV91" s="144">
        <v>4.8769999999999998</v>
      </c>
      <c r="DW91" s="144">
        <v>4.8769999999999998</v>
      </c>
      <c r="DX91" s="144">
        <v>4.8769999999999998</v>
      </c>
      <c r="DY91" s="144">
        <v>4.8769999999999998</v>
      </c>
      <c r="DZ91" s="144">
        <v>4.8769999999999998</v>
      </c>
      <c r="EA91" s="144">
        <v>4.8769999999999998</v>
      </c>
    </row>
    <row r="92" spans="1:131" ht="15" customHeight="1" x14ac:dyDescent="0.25">
      <c r="A92" s="43">
        <v>90</v>
      </c>
      <c r="B92" s="144"/>
      <c r="C92" s="144"/>
      <c r="D92" s="144"/>
      <c r="E92" s="144"/>
      <c r="F92" s="144"/>
      <c r="G92" s="144"/>
      <c r="H92" s="144"/>
      <c r="I92" s="144"/>
      <c r="J92" s="144"/>
      <c r="K92" s="144"/>
      <c r="L92" s="144"/>
      <c r="M92" s="144"/>
      <c r="N92" s="144"/>
      <c r="O92" s="144"/>
      <c r="P92" s="144"/>
      <c r="Q92" s="144"/>
      <c r="R92" s="144"/>
      <c r="S92" s="144"/>
      <c r="T92" s="144"/>
      <c r="U92" s="144"/>
      <c r="V92" s="144"/>
      <c r="W92" s="144"/>
      <c r="X92" s="144"/>
      <c r="Y92" s="144"/>
      <c r="Z92" s="144"/>
      <c r="AA92" s="144"/>
      <c r="AB92" s="144"/>
      <c r="AC92" s="144"/>
      <c r="AD92" s="144"/>
      <c r="AE92" s="144"/>
      <c r="AF92" s="144"/>
      <c r="AG92" s="144"/>
      <c r="AH92" s="144"/>
      <c r="AI92" s="144"/>
      <c r="AJ92" s="144"/>
      <c r="AK92" s="144"/>
      <c r="AL92" s="144"/>
      <c r="AM92" s="144"/>
      <c r="AN92" s="144"/>
      <c r="AO92" s="144"/>
      <c r="AP92" s="144"/>
      <c r="AQ92" s="144"/>
      <c r="AR92" s="144"/>
      <c r="AS92" s="144"/>
      <c r="AT92" s="144"/>
      <c r="AU92" s="144"/>
      <c r="AV92" s="144"/>
      <c r="AW92" s="144"/>
      <c r="AX92" s="144"/>
      <c r="AY92" s="144"/>
      <c r="AZ92" s="144"/>
      <c r="BA92" s="144"/>
      <c r="BB92" s="144"/>
      <c r="BC92" s="144"/>
      <c r="BD92" s="144"/>
      <c r="BE92" s="144"/>
      <c r="BF92" s="144"/>
      <c r="BG92" s="144"/>
      <c r="BH92" s="144"/>
      <c r="BI92" s="144"/>
      <c r="BJ92" s="144"/>
      <c r="BK92" s="144"/>
      <c r="BL92" s="144"/>
      <c r="BM92" s="144"/>
      <c r="BN92" s="144"/>
      <c r="BO92" s="144"/>
      <c r="BP92" s="144"/>
      <c r="BQ92" s="144"/>
      <c r="BR92" s="144"/>
      <c r="BS92" s="144"/>
      <c r="BT92" s="144"/>
      <c r="BU92" s="144"/>
      <c r="BV92" s="144"/>
      <c r="BW92" s="144"/>
      <c r="BX92" s="144"/>
      <c r="BY92" s="144"/>
      <c r="BZ92" s="144"/>
      <c r="CA92" s="144"/>
      <c r="CB92" s="144"/>
      <c r="CC92" s="144"/>
      <c r="CD92" s="144"/>
      <c r="CE92" s="144"/>
      <c r="CF92" s="144"/>
      <c r="CG92" s="144"/>
      <c r="CH92" s="144"/>
      <c r="CI92" s="144"/>
      <c r="CJ92" s="144"/>
      <c r="CK92" s="144"/>
      <c r="CL92" s="144"/>
      <c r="CM92" s="144"/>
      <c r="CN92" s="144">
        <v>0.88300000000000001</v>
      </c>
      <c r="CO92" s="144">
        <v>1.647</v>
      </c>
      <c r="CP92" s="144">
        <v>2.294</v>
      </c>
      <c r="CQ92" s="144">
        <v>2.831</v>
      </c>
      <c r="CR92" s="144">
        <v>3.2650000000000001</v>
      </c>
      <c r="CS92" s="144">
        <v>3.605</v>
      </c>
      <c r="CT92" s="144">
        <v>3.8650000000000002</v>
      </c>
      <c r="CU92" s="144">
        <v>4.056</v>
      </c>
      <c r="CV92" s="144">
        <v>4.1929999999999996</v>
      </c>
      <c r="CW92" s="144">
        <v>4.2869999999999999</v>
      </c>
      <c r="CX92" s="144">
        <v>4.3490000000000002</v>
      </c>
      <c r="CY92" s="144">
        <v>4.3879999999999999</v>
      </c>
      <c r="CZ92" s="144">
        <v>4.4130000000000003</v>
      </c>
      <c r="DA92" s="144">
        <v>4.4269999999999996</v>
      </c>
      <c r="DB92" s="144">
        <v>4.4269999999999996</v>
      </c>
      <c r="DC92" s="144">
        <v>4.4269999999999996</v>
      </c>
      <c r="DD92" s="144">
        <v>4.4269999999999996</v>
      </c>
      <c r="DE92" s="144">
        <v>4.4269999999999996</v>
      </c>
      <c r="DF92" s="144">
        <v>4.4269999999999996</v>
      </c>
      <c r="DG92" s="144">
        <v>4.4269999999999996</v>
      </c>
      <c r="DH92" s="144">
        <v>4.4269999999999996</v>
      </c>
      <c r="DI92" s="144">
        <v>4.4269999999999996</v>
      </c>
      <c r="DJ92" s="144">
        <v>4.4269999999999996</v>
      </c>
      <c r="DK92" s="144">
        <v>4.4269999999999996</v>
      </c>
      <c r="DL92" s="144">
        <v>4.4269999999999996</v>
      </c>
      <c r="DM92" s="144">
        <v>4.4269999999999996</v>
      </c>
      <c r="DN92" s="144">
        <v>4.4269999999999996</v>
      </c>
      <c r="DO92" s="144">
        <v>4.4269999999999996</v>
      </c>
      <c r="DP92" s="144">
        <v>4.4269999999999996</v>
      </c>
      <c r="DQ92" s="144">
        <v>4.4269999999999996</v>
      </c>
      <c r="DR92" s="144">
        <v>4.4269999999999996</v>
      </c>
      <c r="DS92" s="144">
        <v>4.4269999999999996</v>
      </c>
      <c r="DT92" s="144">
        <v>4.4269999999999996</v>
      </c>
      <c r="DU92" s="144">
        <v>4.4269999999999996</v>
      </c>
      <c r="DV92" s="144">
        <v>4.4269999999999996</v>
      </c>
      <c r="DW92" s="144">
        <v>4.4269999999999996</v>
      </c>
      <c r="DX92" s="144">
        <v>4.4269999999999996</v>
      </c>
      <c r="DY92" s="144">
        <v>4.4269999999999996</v>
      </c>
      <c r="DZ92" s="144">
        <v>4.4269999999999996</v>
      </c>
      <c r="EA92" s="144">
        <v>4.4269999999999996</v>
      </c>
    </row>
    <row r="93" spans="1:131" ht="15" customHeight="1" x14ac:dyDescent="0.25">
      <c r="A93" s="43">
        <v>91</v>
      </c>
      <c r="B93" s="144"/>
      <c r="C93" s="144"/>
      <c r="D93" s="144"/>
      <c r="E93" s="144"/>
      <c r="F93" s="144"/>
      <c r="G93" s="144"/>
      <c r="H93" s="144"/>
      <c r="I93" s="144"/>
      <c r="J93" s="144"/>
      <c r="K93" s="144"/>
      <c r="L93" s="144"/>
      <c r="M93" s="144"/>
      <c r="N93" s="144"/>
      <c r="O93" s="144"/>
      <c r="P93" s="144"/>
      <c r="Q93" s="144"/>
      <c r="R93" s="144"/>
      <c r="S93" s="144"/>
      <c r="T93" s="144"/>
      <c r="U93" s="144"/>
      <c r="V93" s="144"/>
      <c r="W93" s="144"/>
      <c r="X93" s="144"/>
      <c r="Y93" s="144"/>
      <c r="Z93" s="144"/>
      <c r="AA93" s="144"/>
      <c r="AB93" s="144"/>
      <c r="AC93" s="144"/>
      <c r="AD93" s="144"/>
      <c r="AE93" s="144"/>
      <c r="AF93" s="144"/>
      <c r="AG93" s="144"/>
      <c r="AH93" s="144"/>
      <c r="AI93" s="144"/>
      <c r="AJ93" s="144"/>
      <c r="AK93" s="144"/>
      <c r="AL93" s="144"/>
      <c r="AM93" s="144"/>
      <c r="AN93" s="144"/>
      <c r="AO93" s="144"/>
      <c r="AP93" s="144"/>
      <c r="AQ93" s="144"/>
      <c r="AR93" s="144"/>
      <c r="AS93" s="144"/>
      <c r="AT93" s="144"/>
      <c r="AU93" s="144"/>
      <c r="AV93" s="144"/>
      <c r="AW93" s="144"/>
      <c r="AX93" s="144"/>
      <c r="AY93" s="144"/>
      <c r="AZ93" s="144"/>
      <c r="BA93" s="144"/>
      <c r="BB93" s="144"/>
      <c r="BC93" s="144"/>
      <c r="BD93" s="144"/>
      <c r="BE93" s="144"/>
      <c r="BF93" s="144"/>
      <c r="BG93" s="144"/>
      <c r="BH93" s="144"/>
      <c r="BI93" s="144"/>
      <c r="BJ93" s="144"/>
      <c r="BK93" s="144"/>
      <c r="BL93" s="144"/>
      <c r="BM93" s="144"/>
      <c r="BN93" s="144"/>
      <c r="BO93" s="144"/>
      <c r="BP93" s="144"/>
      <c r="BQ93" s="144"/>
      <c r="BR93" s="144"/>
      <c r="BS93" s="144"/>
      <c r="BT93" s="144"/>
      <c r="BU93" s="144"/>
      <c r="BV93" s="144"/>
      <c r="BW93" s="144"/>
      <c r="BX93" s="144"/>
      <c r="BY93" s="144"/>
      <c r="BZ93" s="144"/>
      <c r="CA93" s="144"/>
      <c r="CB93" s="144"/>
      <c r="CC93" s="144"/>
      <c r="CD93" s="144"/>
      <c r="CE93" s="144"/>
      <c r="CF93" s="144"/>
      <c r="CG93" s="144"/>
      <c r="CH93" s="144"/>
      <c r="CI93" s="144"/>
      <c r="CJ93" s="144"/>
      <c r="CK93" s="144"/>
      <c r="CL93" s="144"/>
      <c r="CM93" s="144"/>
      <c r="CN93" s="144"/>
      <c r="CO93" s="144">
        <v>0.86499999999999999</v>
      </c>
      <c r="CP93" s="144">
        <v>1.5980000000000001</v>
      </c>
      <c r="CQ93" s="144">
        <v>2.206</v>
      </c>
      <c r="CR93" s="144">
        <v>2.6970000000000001</v>
      </c>
      <c r="CS93" s="144">
        <v>3.0830000000000002</v>
      </c>
      <c r="CT93" s="144">
        <v>3.3769999999999998</v>
      </c>
      <c r="CU93" s="144">
        <v>3.5939999999999999</v>
      </c>
      <c r="CV93" s="144">
        <v>3.7480000000000002</v>
      </c>
      <c r="CW93" s="144">
        <v>3.8540000000000001</v>
      </c>
      <c r="CX93" s="144">
        <v>3.9249999999999998</v>
      </c>
      <c r="CY93" s="144">
        <v>3.97</v>
      </c>
      <c r="CZ93" s="144">
        <v>3.9969999999999999</v>
      </c>
      <c r="DA93" s="144">
        <v>4.0129999999999999</v>
      </c>
      <c r="DB93" s="144">
        <v>4.0129999999999999</v>
      </c>
      <c r="DC93" s="144">
        <v>4.0129999999999999</v>
      </c>
      <c r="DD93" s="144">
        <v>4.0129999999999999</v>
      </c>
      <c r="DE93" s="144">
        <v>4.0129999999999999</v>
      </c>
      <c r="DF93" s="144">
        <v>4.0129999999999999</v>
      </c>
      <c r="DG93" s="144">
        <v>4.0129999999999999</v>
      </c>
      <c r="DH93" s="144">
        <v>4.0129999999999999</v>
      </c>
      <c r="DI93" s="144">
        <v>4.0129999999999999</v>
      </c>
      <c r="DJ93" s="144">
        <v>4.0129999999999999</v>
      </c>
      <c r="DK93" s="144">
        <v>4.0129999999999999</v>
      </c>
      <c r="DL93" s="144">
        <v>4.0129999999999999</v>
      </c>
      <c r="DM93" s="144">
        <v>4.0129999999999999</v>
      </c>
      <c r="DN93" s="144">
        <v>4.0129999999999999</v>
      </c>
      <c r="DO93" s="144">
        <v>4.0129999999999999</v>
      </c>
      <c r="DP93" s="144">
        <v>4.0129999999999999</v>
      </c>
      <c r="DQ93" s="144">
        <v>4.0129999999999999</v>
      </c>
      <c r="DR93" s="144">
        <v>4.0129999999999999</v>
      </c>
      <c r="DS93" s="144">
        <v>4.0129999999999999</v>
      </c>
      <c r="DT93" s="144">
        <v>4.0129999999999999</v>
      </c>
      <c r="DU93" s="144">
        <v>4.0129999999999999</v>
      </c>
      <c r="DV93" s="144">
        <v>4.0129999999999999</v>
      </c>
      <c r="DW93" s="144">
        <v>4.0129999999999999</v>
      </c>
      <c r="DX93" s="144">
        <v>4.0129999999999999</v>
      </c>
      <c r="DY93" s="144">
        <v>4.0129999999999999</v>
      </c>
      <c r="DZ93" s="144">
        <v>4.0129999999999999</v>
      </c>
      <c r="EA93" s="144">
        <v>4.0129999999999999</v>
      </c>
    </row>
    <row r="94" spans="1:131" ht="15" customHeight="1" x14ac:dyDescent="0.25">
      <c r="A94" s="43">
        <v>92</v>
      </c>
      <c r="B94" s="144"/>
      <c r="C94" s="144"/>
      <c r="D94" s="144"/>
      <c r="E94" s="144"/>
      <c r="F94" s="144"/>
      <c r="G94" s="144"/>
      <c r="H94" s="144"/>
      <c r="I94" s="144"/>
      <c r="J94" s="144"/>
      <c r="K94" s="144"/>
      <c r="L94" s="144"/>
      <c r="M94" s="144"/>
      <c r="N94" s="144"/>
      <c r="O94" s="144"/>
      <c r="P94" s="144"/>
      <c r="Q94" s="144"/>
      <c r="R94" s="144"/>
      <c r="S94" s="144"/>
      <c r="T94" s="144"/>
      <c r="U94" s="144"/>
      <c r="V94" s="144"/>
      <c r="W94" s="144"/>
      <c r="X94" s="144"/>
      <c r="Y94" s="144"/>
      <c r="Z94" s="144"/>
      <c r="AA94" s="144"/>
      <c r="AB94" s="144"/>
      <c r="AC94" s="144"/>
      <c r="AD94" s="144"/>
      <c r="AE94" s="144"/>
      <c r="AF94" s="144"/>
      <c r="AG94" s="144"/>
      <c r="AH94" s="144"/>
      <c r="AI94" s="144"/>
      <c r="AJ94" s="144"/>
      <c r="AK94" s="144"/>
      <c r="AL94" s="144"/>
      <c r="AM94" s="144"/>
      <c r="AN94" s="144"/>
      <c r="AO94" s="144"/>
      <c r="AP94" s="144"/>
      <c r="AQ94" s="144"/>
      <c r="AR94" s="144"/>
      <c r="AS94" s="144"/>
      <c r="AT94" s="144"/>
      <c r="AU94" s="144"/>
      <c r="AV94" s="144"/>
      <c r="AW94" s="144"/>
      <c r="AX94" s="144"/>
      <c r="AY94" s="144"/>
      <c r="AZ94" s="144"/>
      <c r="BA94" s="144"/>
      <c r="BB94" s="144"/>
      <c r="BC94" s="144"/>
      <c r="BD94" s="144"/>
      <c r="BE94" s="144"/>
      <c r="BF94" s="144"/>
      <c r="BG94" s="144"/>
      <c r="BH94" s="144"/>
      <c r="BI94" s="144"/>
      <c r="BJ94" s="144"/>
      <c r="BK94" s="144"/>
      <c r="BL94" s="144"/>
      <c r="BM94" s="144"/>
      <c r="BN94" s="144"/>
      <c r="BO94" s="144"/>
      <c r="BP94" s="144"/>
      <c r="BQ94" s="144"/>
      <c r="BR94" s="144"/>
      <c r="BS94" s="144"/>
      <c r="BT94" s="144"/>
      <c r="BU94" s="144"/>
      <c r="BV94" s="144"/>
      <c r="BW94" s="144"/>
      <c r="BX94" s="144"/>
      <c r="BY94" s="144"/>
      <c r="BZ94" s="144"/>
      <c r="CA94" s="144"/>
      <c r="CB94" s="144"/>
      <c r="CC94" s="144"/>
      <c r="CD94" s="144"/>
      <c r="CE94" s="144"/>
      <c r="CF94" s="144"/>
      <c r="CG94" s="144"/>
      <c r="CH94" s="144"/>
      <c r="CI94" s="144"/>
      <c r="CJ94" s="144"/>
      <c r="CK94" s="144"/>
      <c r="CL94" s="144"/>
      <c r="CM94" s="144"/>
      <c r="CN94" s="144"/>
      <c r="CO94" s="144"/>
      <c r="CP94" s="144">
        <v>0.84799999999999998</v>
      </c>
      <c r="CQ94" s="144">
        <v>1.5509999999999999</v>
      </c>
      <c r="CR94" s="144">
        <v>2.1190000000000002</v>
      </c>
      <c r="CS94" s="144">
        <v>2.5649999999999999</v>
      </c>
      <c r="CT94" s="144">
        <v>2.9049999999999998</v>
      </c>
      <c r="CU94" s="144">
        <v>3.1549999999999998</v>
      </c>
      <c r="CV94" s="144">
        <v>3.3340000000000001</v>
      </c>
      <c r="CW94" s="144">
        <v>3.4569999999999999</v>
      </c>
      <c r="CX94" s="144">
        <v>3.5379999999999998</v>
      </c>
      <c r="CY94" s="144">
        <v>3.59</v>
      </c>
      <c r="CZ94" s="144">
        <v>3.6219999999999999</v>
      </c>
      <c r="DA94" s="144">
        <v>3.64</v>
      </c>
      <c r="DB94" s="144">
        <v>3.64</v>
      </c>
      <c r="DC94" s="144">
        <v>3.64</v>
      </c>
      <c r="DD94" s="144">
        <v>3.64</v>
      </c>
      <c r="DE94" s="144">
        <v>3.64</v>
      </c>
      <c r="DF94" s="144">
        <v>3.64</v>
      </c>
      <c r="DG94" s="144">
        <v>3.64</v>
      </c>
      <c r="DH94" s="144">
        <v>3.64</v>
      </c>
      <c r="DI94" s="144">
        <v>3.64</v>
      </c>
      <c r="DJ94" s="144">
        <v>3.64</v>
      </c>
      <c r="DK94" s="144">
        <v>3.64</v>
      </c>
      <c r="DL94" s="144">
        <v>3.64</v>
      </c>
      <c r="DM94" s="144">
        <v>3.64</v>
      </c>
      <c r="DN94" s="144">
        <v>3.64</v>
      </c>
      <c r="DO94" s="144">
        <v>3.64</v>
      </c>
      <c r="DP94" s="144">
        <v>3.64</v>
      </c>
      <c r="DQ94" s="144">
        <v>3.64</v>
      </c>
      <c r="DR94" s="144">
        <v>3.64</v>
      </c>
      <c r="DS94" s="144">
        <v>3.64</v>
      </c>
      <c r="DT94" s="144">
        <v>3.64</v>
      </c>
      <c r="DU94" s="144">
        <v>3.64</v>
      </c>
      <c r="DV94" s="144">
        <v>3.64</v>
      </c>
      <c r="DW94" s="144">
        <v>3.64</v>
      </c>
      <c r="DX94" s="144">
        <v>3.64</v>
      </c>
      <c r="DY94" s="144">
        <v>3.64</v>
      </c>
      <c r="DZ94" s="144">
        <v>3.64</v>
      </c>
      <c r="EA94" s="144">
        <v>3.64</v>
      </c>
    </row>
    <row r="95" spans="1:131" ht="15" customHeight="1" x14ac:dyDescent="0.25">
      <c r="A95" s="43">
        <v>93</v>
      </c>
      <c r="B95" s="144"/>
      <c r="C95" s="144"/>
      <c r="D95" s="144"/>
      <c r="E95" s="144"/>
      <c r="F95" s="144"/>
      <c r="G95" s="144"/>
      <c r="H95" s="144"/>
      <c r="I95" s="144"/>
      <c r="J95" s="144"/>
      <c r="K95" s="144"/>
      <c r="L95" s="144"/>
      <c r="M95" s="144"/>
      <c r="N95" s="144"/>
      <c r="O95" s="144"/>
      <c r="P95" s="144"/>
      <c r="Q95" s="144"/>
      <c r="R95" s="144"/>
      <c r="S95" s="144"/>
      <c r="T95" s="144"/>
      <c r="U95" s="144"/>
      <c r="V95" s="144"/>
      <c r="W95" s="144"/>
      <c r="X95" s="144"/>
      <c r="Y95" s="144"/>
      <c r="Z95" s="144"/>
      <c r="AA95" s="144"/>
      <c r="AB95" s="144"/>
      <c r="AC95" s="144"/>
      <c r="AD95" s="144"/>
      <c r="AE95" s="144"/>
      <c r="AF95" s="144"/>
      <c r="AG95" s="144"/>
      <c r="AH95" s="144"/>
      <c r="AI95" s="144"/>
      <c r="AJ95" s="144"/>
      <c r="AK95" s="144"/>
      <c r="AL95" s="144"/>
      <c r="AM95" s="144"/>
      <c r="AN95" s="144"/>
      <c r="AO95" s="144"/>
      <c r="AP95" s="144"/>
      <c r="AQ95" s="144"/>
      <c r="AR95" s="144"/>
      <c r="AS95" s="144"/>
      <c r="AT95" s="144"/>
      <c r="AU95" s="144"/>
      <c r="AV95" s="144"/>
      <c r="AW95" s="144"/>
      <c r="AX95" s="144"/>
      <c r="AY95" s="144"/>
      <c r="AZ95" s="144"/>
      <c r="BA95" s="144"/>
      <c r="BB95" s="144"/>
      <c r="BC95" s="144"/>
      <c r="BD95" s="144"/>
      <c r="BE95" s="144"/>
      <c r="BF95" s="144"/>
      <c r="BG95" s="144"/>
      <c r="BH95" s="144"/>
      <c r="BI95" s="144"/>
      <c r="BJ95" s="144"/>
      <c r="BK95" s="144"/>
      <c r="BL95" s="144"/>
      <c r="BM95" s="144"/>
      <c r="BN95" s="144"/>
      <c r="BO95" s="144"/>
      <c r="BP95" s="144"/>
      <c r="BQ95" s="144"/>
      <c r="BR95" s="144"/>
      <c r="BS95" s="144"/>
      <c r="BT95" s="144"/>
      <c r="BU95" s="144"/>
      <c r="BV95" s="144"/>
      <c r="BW95" s="144"/>
      <c r="BX95" s="144"/>
      <c r="BY95" s="144"/>
      <c r="BZ95" s="144"/>
      <c r="CA95" s="144"/>
      <c r="CB95" s="144"/>
      <c r="CC95" s="144"/>
      <c r="CD95" s="144"/>
      <c r="CE95" s="144"/>
      <c r="CF95" s="144"/>
      <c r="CG95" s="144"/>
      <c r="CH95" s="144"/>
      <c r="CI95" s="144"/>
      <c r="CJ95" s="144"/>
      <c r="CK95" s="144"/>
      <c r="CL95" s="144"/>
      <c r="CM95" s="144"/>
      <c r="CN95" s="144"/>
      <c r="CO95" s="144"/>
      <c r="CP95" s="144"/>
      <c r="CQ95" s="144">
        <v>0.82899999999999996</v>
      </c>
      <c r="CR95" s="144">
        <v>1.498</v>
      </c>
      <c r="CS95" s="144">
        <v>2.024</v>
      </c>
      <c r="CT95" s="144">
        <v>2.4249999999999998</v>
      </c>
      <c r="CU95" s="144">
        <v>2.72</v>
      </c>
      <c r="CV95" s="144">
        <v>2.93</v>
      </c>
      <c r="CW95" s="144">
        <v>3.0760000000000001</v>
      </c>
      <c r="CX95" s="144">
        <v>3.1720000000000002</v>
      </c>
      <c r="CY95" s="144">
        <v>3.2330000000000001</v>
      </c>
      <c r="CZ95" s="144">
        <v>3.27</v>
      </c>
      <c r="DA95" s="144">
        <v>3.2919999999999998</v>
      </c>
      <c r="DB95" s="144">
        <v>3.2919999999999998</v>
      </c>
      <c r="DC95" s="144">
        <v>3.2919999999999998</v>
      </c>
      <c r="DD95" s="144">
        <v>3.2919999999999998</v>
      </c>
      <c r="DE95" s="144">
        <v>3.2919999999999998</v>
      </c>
      <c r="DF95" s="144">
        <v>3.2919999999999998</v>
      </c>
      <c r="DG95" s="144">
        <v>3.2919999999999998</v>
      </c>
      <c r="DH95" s="144">
        <v>3.2919999999999998</v>
      </c>
      <c r="DI95" s="144">
        <v>3.2919999999999998</v>
      </c>
      <c r="DJ95" s="144">
        <v>3.2919999999999998</v>
      </c>
      <c r="DK95" s="144">
        <v>3.2919999999999998</v>
      </c>
      <c r="DL95" s="144">
        <v>3.2919999999999998</v>
      </c>
      <c r="DM95" s="144">
        <v>3.2919999999999998</v>
      </c>
      <c r="DN95" s="144">
        <v>3.2919999999999998</v>
      </c>
      <c r="DO95" s="144">
        <v>3.2919999999999998</v>
      </c>
      <c r="DP95" s="144">
        <v>3.2919999999999998</v>
      </c>
      <c r="DQ95" s="144">
        <v>3.2919999999999998</v>
      </c>
      <c r="DR95" s="144">
        <v>3.2919999999999998</v>
      </c>
      <c r="DS95" s="144">
        <v>3.2919999999999998</v>
      </c>
      <c r="DT95" s="144">
        <v>3.2919999999999998</v>
      </c>
      <c r="DU95" s="144">
        <v>3.2919999999999998</v>
      </c>
      <c r="DV95" s="144">
        <v>3.2919999999999998</v>
      </c>
      <c r="DW95" s="144">
        <v>3.2919999999999998</v>
      </c>
      <c r="DX95" s="144">
        <v>3.2919999999999998</v>
      </c>
      <c r="DY95" s="144">
        <v>3.2919999999999998</v>
      </c>
      <c r="DZ95" s="144">
        <v>3.2919999999999998</v>
      </c>
      <c r="EA95" s="144">
        <v>3.2919999999999998</v>
      </c>
    </row>
    <row r="96" spans="1:131" ht="15" customHeight="1" x14ac:dyDescent="0.25">
      <c r="A96" s="43">
        <v>94</v>
      </c>
      <c r="B96" s="144"/>
      <c r="C96" s="144"/>
      <c r="D96" s="144"/>
      <c r="E96" s="144"/>
      <c r="F96" s="144"/>
      <c r="G96" s="144"/>
      <c r="H96" s="144"/>
      <c r="I96" s="144"/>
      <c r="J96" s="144"/>
      <c r="K96" s="144"/>
      <c r="L96" s="144"/>
      <c r="M96" s="144"/>
      <c r="N96" s="144"/>
      <c r="O96" s="144"/>
      <c r="P96" s="144"/>
      <c r="Q96" s="144"/>
      <c r="R96" s="144"/>
      <c r="S96" s="144"/>
      <c r="T96" s="144"/>
      <c r="U96" s="144"/>
      <c r="V96" s="144"/>
      <c r="W96" s="144"/>
      <c r="X96" s="144"/>
      <c r="Y96" s="144"/>
      <c r="Z96" s="144"/>
      <c r="AA96" s="144"/>
      <c r="AB96" s="144"/>
      <c r="AC96" s="144"/>
      <c r="AD96" s="144"/>
      <c r="AE96" s="144"/>
      <c r="AF96" s="144"/>
      <c r="AG96" s="144"/>
      <c r="AH96" s="144"/>
      <c r="AI96" s="144"/>
      <c r="AJ96" s="144"/>
      <c r="AK96" s="144"/>
      <c r="AL96" s="144"/>
      <c r="AM96" s="144"/>
      <c r="AN96" s="144"/>
      <c r="AO96" s="144"/>
      <c r="AP96" s="144"/>
      <c r="AQ96" s="144"/>
      <c r="AR96" s="144"/>
      <c r="AS96" s="144"/>
      <c r="AT96" s="144"/>
      <c r="AU96" s="144"/>
      <c r="AV96" s="144"/>
      <c r="AW96" s="144"/>
      <c r="AX96" s="144"/>
      <c r="AY96" s="144"/>
      <c r="AZ96" s="144"/>
      <c r="BA96" s="144"/>
      <c r="BB96" s="144"/>
      <c r="BC96" s="144"/>
      <c r="BD96" s="144"/>
      <c r="BE96" s="144"/>
      <c r="BF96" s="144"/>
      <c r="BG96" s="144"/>
      <c r="BH96" s="144"/>
      <c r="BI96" s="144"/>
      <c r="BJ96" s="144"/>
      <c r="BK96" s="144"/>
      <c r="BL96" s="144"/>
      <c r="BM96" s="144"/>
      <c r="BN96" s="144"/>
      <c r="BO96" s="144"/>
      <c r="BP96" s="144"/>
      <c r="BQ96" s="144"/>
      <c r="BR96" s="144"/>
      <c r="BS96" s="144"/>
      <c r="BT96" s="144"/>
      <c r="BU96" s="144"/>
      <c r="BV96" s="144"/>
      <c r="BW96" s="144"/>
      <c r="BX96" s="144"/>
      <c r="BY96" s="144"/>
      <c r="BZ96" s="144"/>
      <c r="CA96" s="144"/>
      <c r="CB96" s="144"/>
      <c r="CC96" s="144"/>
      <c r="CD96" s="144"/>
      <c r="CE96" s="144"/>
      <c r="CF96" s="144"/>
      <c r="CG96" s="144"/>
      <c r="CH96" s="144"/>
      <c r="CI96" s="144"/>
      <c r="CJ96" s="144"/>
      <c r="CK96" s="144"/>
      <c r="CL96" s="144"/>
      <c r="CM96" s="144"/>
      <c r="CN96" s="144"/>
      <c r="CO96" s="144"/>
      <c r="CP96" s="144"/>
      <c r="CQ96" s="144"/>
      <c r="CR96" s="144">
        <v>0.80800000000000005</v>
      </c>
      <c r="CS96" s="144">
        <v>1.4430000000000001</v>
      </c>
      <c r="CT96" s="144">
        <v>1.9259999999999999</v>
      </c>
      <c r="CU96" s="144">
        <v>2.2829999999999999</v>
      </c>
      <c r="CV96" s="144">
        <v>2.536</v>
      </c>
      <c r="CW96" s="144">
        <v>2.7120000000000002</v>
      </c>
      <c r="CX96" s="144">
        <v>2.8279999999999998</v>
      </c>
      <c r="CY96" s="144">
        <v>2.9009999999999998</v>
      </c>
      <c r="CZ96" s="144">
        <v>2.9460000000000002</v>
      </c>
      <c r="DA96" s="144">
        <v>2.9729999999999999</v>
      </c>
      <c r="DB96" s="144">
        <v>2.9729999999999999</v>
      </c>
      <c r="DC96" s="144">
        <v>2.9729999999999999</v>
      </c>
      <c r="DD96" s="144">
        <v>2.9729999999999999</v>
      </c>
      <c r="DE96" s="144">
        <v>2.9729999999999999</v>
      </c>
      <c r="DF96" s="144">
        <v>2.9729999999999999</v>
      </c>
      <c r="DG96" s="144">
        <v>2.9729999999999999</v>
      </c>
      <c r="DH96" s="144">
        <v>2.9729999999999999</v>
      </c>
      <c r="DI96" s="144">
        <v>2.9729999999999999</v>
      </c>
      <c r="DJ96" s="144">
        <v>2.9729999999999999</v>
      </c>
      <c r="DK96" s="144">
        <v>2.9729999999999999</v>
      </c>
      <c r="DL96" s="144">
        <v>2.9729999999999999</v>
      </c>
      <c r="DM96" s="144">
        <v>2.9729999999999999</v>
      </c>
      <c r="DN96" s="144">
        <v>2.9729999999999999</v>
      </c>
      <c r="DO96" s="144">
        <v>2.9729999999999999</v>
      </c>
      <c r="DP96" s="144">
        <v>2.9729999999999999</v>
      </c>
      <c r="DQ96" s="144">
        <v>2.9729999999999999</v>
      </c>
      <c r="DR96" s="144">
        <v>2.9729999999999999</v>
      </c>
      <c r="DS96" s="144">
        <v>2.9729999999999999</v>
      </c>
      <c r="DT96" s="144">
        <v>2.9729999999999999</v>
      </c>
      <c r="DU96" s="144">
        <v>2.9729999999999999</v>
      </c>
      <c r="DV96" s="144">
        <v>2.9729999999999999</v>
      </c>
      <c r="DW96" s="144">
        <v>2.9729999999999999</v>
      </c>
      <c r="DX96" s="144">
        <v>2.9729999999999999</v>
      </c>
      <c r="DY96" s="144">
        <v>2.9729999999999999</v>
      </c>
      <c r="DZ96" s="144">
        <v>2.9729999999999999</v>
      </c>
      <c r="EA96" s="144">
        <v>2.9729999999999999</v>
      </c>
    </row>
    <row r="97" spans="1:131" ht="15" customHeight="1" x14ac:dyDescent="0.25">
      <c r="A97" s="43">
        <v>95</v>
      </c>
      <c r="B97" s="144"/>
      <c r="C97" s="144"/>
      <c r="D97" s="144"/>
      <c r="E97" s="144"/>
      <c r="F97" s="144"/>
      <c r="G97" s="144"/>
      <c r="H97" s="144"/>
      <c r="I97" s="144"/>
      <c r="J97" s="144"/>
      <c r="K97" s="144"/>
      <c r="L97" s="144"/>
      <c r="M97" s="144"/>
      <c r="N97" s="144"/>
      <c r="O97" s="144"/>
      <c r="P97" s="144"/>
      <c r="Q97" s="144"/>
      <c r="R97" s="144"/>
      <c r="S97" s="144"/>
      <c r="T97" s="144"/>
      <c r="U97" s="144"/>
      <c r="V97" s="144"/>
      <c r="W97" s="144"/>
      <c r="X97" s="144"/>
      <c r="Y97" s="144"/>
      <c r="Z97" s="144"/>
      <c r="AA97" s="144"/>
      <c r="AB97" s="144"/>
      <c r="AC97" s="144"/>
      <c r="AD97" s="144"/>
      <c r="AE97" s="144"/>
      <c r="AF97" s="144"/>
      <c r="AG97" s="144"/>
      <c r="AH97" s="144"/>
      <c r="AI97" s="144"/>
      <c r="AJ97" s="144"/>
      <c r="AK97" s="144"/>
      <c r="AL97" s="144"/>
      <c r="AM97" s="144"/>
      <c r="AN97" s="144"/>
      <c r="AO97" s="144"/>
      <c r="AP97" s="144"/>
      <c r="AQ97" s="144"/>
      <c r="AR97" s="144"/>
      <c r="AS97" s="144"/>
      <c r="AT97" s="144"/>
      <c r="AU97" s="144"/>
      <c r="AV97" s="144"/>
      <c r="AW97" s="144"/>
      <c r="AX97" s="144"/>
      <c r="AY97" s="144"/>
      <c r="AZ97" s="144"/>
      <c r="BA97" s="144"/>
      <c r="BB97" s="144"/>
      <c r="BC97" s="144"/>
      <c r="BD97" s="144"/>
      <c r="BE97" s="144"/>
      <c r="BF97" s="144"/>
      <c r="BG97" s="144"/>
      <c r="BH97" s="144"/>
      <c r="BI97" s="144"/>
      <c r="BJ97" s="144"/>
      <c r="BK97" s="144"/>
      <c r="BL97" s="144"/>
      <c r="BM97" s="144"/>
      <c r="BN97" s="144"/>
      <c r="BO97" s="144"/>
      <c r="BP97" s="144"/>
      <c r="BQ97" s="144"/>
      <c r="BR97" s="144"/>
      <c r="BS97" s="144"/>
      <c r="BT97" s="144"/>
      <c r="BU97" s="144"/>
      <c r="BV97" s="144"/>
      <c r="BW97" s="144"/>
      <c r="BX97" s="144"/>
      <c r="BY97" s="144"/>
      <c r="BZ97" s="144"/>
      <c r="CA97" s="144"/>
      <c r="CB97" s="144"/>
      <c r="CC97" s="144"/>
      <c r="CD97" s="144"/>
      <c r="CE97" s="144"/>
      <c r="CF97" s="144"/>
      <c r="CG97" s="144"/>
      <c r="CH97" s="144"/>
      <c r="CI97" s="144"/>
      <c r="CJ97" s="144"/>
      <c r="CK97" s="144"/>
      <c r="CL97" s="144"/>
      <c r="CM97" s="144"/>
      <c r="CN97" s="144"/>
      <c r="CO97" s="144"/>
      <c r="CP97" s="144"/>
      <c r="CQ97" s="144"/>
      <c r="CR97" s="144"/>
      <c r="CS97" s="144">
        <v>0.78600000000000003</v>
      </c>
      <c r="CT97" s="144">
        <v>1.385</v>
      </c>
      <c r="CU97" s="144">
        <v>1.8260000000000001</v>
      </c>
      <c r="CV97" s="144">
        <v>2.14</v>
      </c>
      <c r="CW97" s="144">
        <v>2.3570000000000002</v>
      </c>
      <c r="CX97" s="144">
        <v>2.5009999999999999</v>
      </c>
      <c r="CY97" s="144">
        <v>2.5920000000000001</v>
      </c>
      <c r="CZ97" s="144">
        <v>2.6480000000000001</v>
      </c>
      <c r="DA97" s="144">
        <v>2.681</v>
      </c>
      <c r="DB97" s="144">
        <v>2.681</v>
      </c>
      <c r="DC97" s="144">
        <v>2.681</v>
      </c>
      <c r="DD97" s="144">
        <v>2.681</v>
      </c>
      <c r="DE97" s="144">
        <v>2.681</v>
      </c>
      <c r="DF97" s="144">
        <v>2.681</v>
      </c>
      <c r="DG97" s="144">
        <v>2.681</v>
      </c>
      <c r="DH97" s="144">
        <v>2.681</v>
      </c>
      <c r="DI97" s="144">
        <v>2.681</v>
      </c>
      <c r="DJ97" s="144">
        <v>2.681</v>
      </c>
      <c r="DK97" s="144">
        <v>2.681</v>
      </c>
      <c r="DL97" s="144">
        <v>2.681</v>
      </c>
      <c r="DM97" s="144">
        <v>2.681</v>
      </c>
      <c r="DN97" s="144">
        <v>2.681</v>
      </c>
      <c r="DO97" s="144">
        <v>2.681</v>
      </c>
      <c r="DP97" s="144">
        <v>2.681</v>
      </c>
      <c r="DQ97" s="144">
        <v>2.681</v>
      </c>
      <c r="DR97" s="144">
        <v>2.681</v>
      </c>
      <c r="DS97" s="144">
        <v>2.681</v>
      </c>
      <c r="DT97" s="144">
        <v>2.681</v>
      </c>
      <c r="DU97" s="144">
        <v>2.681</v>
      </c>
      <c r="DV97" s="144">
        <v>2.681</v>
      </c>
      <c r="DW97" s="144">
        <v>2.681</v>
      </c>
      <c r="DX97" s="144">
        <v>2.681</v>
      </c>
      <c r="DY97" s="144">
        <v>2.681</v>
      </c>
      <c r="DZ97" s="144">
        <v>2.681</v>
      </c>
      <c r="EA97" s="144">
        <v>2.681</v>
      </c>
    </row>
    <row r="98" spans="1:131" ht="15" customHeight="1" x14ac:dyDescent="0.25">
      <c r="A98" s="43">
        <v>96</v>
      </c>
      <c r="B98" s="144"/>
      <c r="C98" s="144"/>
      <c r="D98" s="144"/>
      <c r="E98" s="144"/>
      <c r="F98" s="144"/>
      <c r="G98" s="144"/>
      <c r="H98" s="144"/>
      <c r="I98" s="144"/>
      <c r="J98" s="144"/>
      <c r="K98" s="144"/>
      <c r="L98" s="144"/>
      <c r="M98" s="144"/>
      <c r="N98" s="144"/>
      <c r="O98" s="144"/>
      <c r="P98" s="144"/>
      <c r="Q98" s="144"/>
      <c r="R98" s="144"/>
      <c r="S98" s="144"/>
      <c r="T98" s="144"/>
      <c r="U98" s="144"/>
      <c r="V98" s="144"/>
      <c r="W98" s="144"/>
      <c r="X98" s="144"/>
      <c r="Y98" s="144"/>
      <c r="Z98" s="144"/>
      <c r="AA98" s="144"/>
      <c r="AB98" s="144"/>
      <c r="AC98" s="144"/>
      <c r="AD98" s="144"/>
      <c r="AE98" s="144"/>
      <c r="AF98" s="144"/>
      <c r="AG98" s="144"/>
      <c r="AH98" s="144"/>
      <c r="AI98" s="144"/>
      <c r="AJ98" s="144"/>
      <c r="AK98" s="144"/>
      <c r="AL98" s="144"/>
      <c r="AM98" s="144"/>
      <c r="AN98" s="144"/>
      <c r="AO98" s="144"/>
      <c r="AP98" s="144"/>
      <c r="AQ98" s="144"/>
      <c r="AR98" s="144"/>
      <c r="AS98" s="144"/>
      <c r="AT98" s="144"/>
      <c r="AU98" s="144"/>
      <c r="AV98" s="144"/>
      <c r="AW98" s="144"/>
      <c r="AX98" s="144"/>
      <c r="AY98" s="144"/>
      <c r="AZ98" s="144"/>
      <c r="BA98" s="144"/>
      <c r="BB98" s="144"/>
      <c r="BC98" s="144"/>
      <c r="BD98" s="144"/>
      <c r="BE98" s="144"/>
      <c r="BF98" s="144"/>
      <c r="BG98" s="144"/>
      <c r="BH98" s="144"/>
      <c r="BI98" s="144"/>
      <c r="BJ98" s="144"/>
      <c r="BK98" s="144"/>
      <c r="BL98" s="144"/>
      <c r="BM98" s="144"/>
      <c r="BN98" s="144"/>
      <c r="BO98" s="144"/>
      <c r="BP98" s="144"/>
      <c r="BQ98" s="144"/>
      <c r="BR98" s="144"/>
      <c r="BS98" s="144"/>
      <c r="BT98" s="144"/>
      <c r="BU98" s="144"/>
      <c r="BV98" s="144"/>
      <c r="BW98" s="144"/>
      <c r="BX98" s="144"/>
      <c r="BY98" s="144"/>
      <c r="BZ98" s="144"/>
      <c r="CA98" s="144"/>
      <c r="CB98" s="144"/>
      <c r="CC98" s="144"/>
      <c r="CD98" s="144"/>
      <c r="CE98" s="144"/>
      <c r="CF98" s="144"/>
      <c r="CG98" s="144"/>
      <c r="CH98" s="144"/>
      <c r="CI98" s="144"/>
      <c r="CJ98" s="144"/>
      <c r="CK98" s="144"/>
      <c r="CL98" s="144"/>
      <c r="CM98" s="144"/>
      <c r="CN98" s="144"/>
      <c r="CO98" s="144"/>
      <c r="CP98" s="144"/>
      <c r="CQ98" s="144"/>
      <c r="CR98" s="144"/>
      <c r="CS98" s="144"/>
      <c r="CT98" s="144">
        <v>0.76100000000000001</v>
      </c>
      <c r="CU98" s="144">
        <v>1.323</v>
      </c>
      <c r="CV98" s="144">
        <v>1.7230000000000001</v>
      </c>
      <c r="CW98" s="144">
        <v>1.9990000000000001</v>
      </c>
      <c r="CX98" s="144">
        <v>2.181</v>
      </c>
      <c r="CY98" s="144">
        <v>2.2970000000000002</v>
      </c>
      <c r="CZ98" s="144">
        <v>2.3679999999999999</v>
      </c>
      <c r="DA98" s="144">
        <v>2.41</v>
      </c>
      <c r="DB98" s="144">
        <v>2.41</v>
      </c>
      <c r="DC98" s="144">
        <v>2.41</v>
      </c>
      <c r="DD98" s="144">
        <v>2.41</v>
      </c>
      <c r="DE98" s="144">
        <v>2.41</v>
      </c>
      <c r="DF98" s="144">
        <v>2.41</v>
      </c>
      <c r="DG98" s="144">
        <v>2.41</v>
      </c>
      <c r="DH98" s="144">
        <v>2.41</v>
      </c>
      <c r="DI98" s="144">
        <v>2.41</v>
      </c>
      <c r="DJ98" s="144">
        <v>2.41</v>
      </c>
      <c r="DK98" s="144">
        <v>2.41</v>
      </c>
      <c r="DL98" s="144">
        <v>2.41</v>
      </c>
      <c r="DM98" s="144">
        <v>2.41</v>
      </c>
      <c r="DN98" s="144">
        <v>2.41</v>
      </c>
      <c r="DO98" s="144">
        <v>2.41</v>
      </c>
      <c r="DP98" s="144">
        <v>2.41</v>
      </c>
      <c r="DQ98" s="144">
        <v>2.41</v>
      </c>
      <c r="DR98" s="144">
        <v>2.41</v>
      </c>
      <c r="DS98" s="144">
        <v>2.41</v>
      </c>
      <c r="DT98" s="144">
        <v>2.41</v>
      </c>
      <c r="DU98" s="144">
        <v>2.41</v>
      </c>
      <c r="DV98" s="144">
        <v>2.41</v>
      </c>
      <c r="DW98" s="144">
        <v>2.41</v>
      </c>
      <c r="DX98" s="144">
        <v>2.41</v>
      </c>
      <c r="DY98" s="144">
        <v>2.41</v>
      </c>
      <c r="DZ98" s="144">
        <v>2.41</v>
      </c>
      <c r="EA98" s="144">
        <v>2.41</v>
      </c>
    </row>
    <row r="99" spans="1:131" ht="15" customHeight="1" x14ac:dyDescent="0.25">
      <c r="A99" s="43">
        <v>97</v>
      </c>
      <c r="B99" s="144"/>
      <c r="C99" s="144"/>
      <c r="D99" s="144"/>
      <c r="E99" s="144"/>
      <c r="F99" s="144"/>
      <c r="G99" s="144"/>
      <c r="H99" s="144"/>
      <c r="I99" s="144"/>
      <c r="J99" s="144"/>
      <c r="K99" s="144"/>
      <c r="L99" s="144"/>
      <c r="M99" s="144"/>
      <c r="N99" s="144"/>
      <c r="O99" s="144"/>
      <c r="P99" s="144"/>
      <c r="Q99" s="144"/>
      <c r="R99" s="144"/>
      <c r="S99" s="144"/>
      <c r="T99" s="144"/>
      <c r="U99" s="144"/>
      <c r="V99" s="144"/>
      <c r="W99" s="144"/>
      <c r="X99" s="144"/>
      <c r="Y99" s="144"/>
      <c r="Z99" s="144"/>
      <c r="AA99" s="144"/>
      <c r="AB99" s="144"/>
      <c r="AC99" s="144"/>
      <c r="AD99" s="144"/>
      <c r="AE99" s="144"/>
      <c r="AF99" s="144"/>
      <c r="AG99" s="144"/>
      <c r="AH99" s="144"/>
      <c r="AI99" s="144"/>
      <c r="AJ99" s="144"/>
      <c r="AK99" s="144"/>
      <c r="AL99" s="144"/>
      <c r="AM99" s="144"/>
      <c r="AN99" s="144"/>
      <c r="AO99" s="144"/>
      <c r="AP99" s="144"/>
      <c r="AQ99" s="144"/>
      <c r="AR99" s="144"/>
      <c r="AS99" s="144"/>
      <c r="AT99" s="144"/>
      <c r="AU99" s="144"/>
      <c r="AV99" s="144"/>
      <c r="AW99" s="144"/>
      <c r="AX99" s="144"/>
      <c r="AY99" s="144"/>
      <c r="AZ99" s="144"/>
      <c r="BA99" s="144"/>
      <c r="BB99" s="144"/>
      <c r="BC99" s="144"/>
      <c r="BD99" s="144"/>
      <c r="BE99" s="144"/>
      <c r="BF99" s="144"/>
      <c r="BG99" s="144"/>
      <c r="BH99" s="144"/>
      <c r="BI99" s="144"/>
      <c r="BJ99" s="144"/>
      <c r="BK99" s="144"/>
      <c r="BL99" s="144"/>
      <c r="BM99" s="144"/>
      <c r="BN99" s="144"/>
      <c r="BO99" s="144"/>
      <c r="BP99" s="144"/>
      <c r="BQ99" s="144"/>
      <c r="BR99" s="144"/>
      <c r="BS99" s="144"/>
      <c r="BT99" s="144"/>
      <c r="BU99" s="144"/>
      <c r="BV99" s="144"/>
      <c r="BW99" s="144"/>
      <c r="BX99" s="144"/>
      <c r="BY99" s="144"/>
      <c r="BZ99" s="144"/>
      <c r="CA99" s="144"/>
      <c r="CB99" s="144"/>
      <c r="CC99" s="144"/>
      <c r="CD99" s="144"/>
      <c r="CE99" s="144"/>
      <c r="CF99" s="144"/>
      <c r="CG99" s="144"/>
      <c r="CH99" s="144"/>
      <c r="CI99" s="144"/>
      <c r="CJ99" s="144"/>
      <c r="CK99" s="144"/>
      <c r="CL99" s="144"/>
      <c r="CM99" s="144"/>
      <c r="CN99" s="144"/>
      <c r="CO99" s="144"/>
      <c r="CP99" s="144"/>
      <c r="CQ99" s="144"/>
      <c r="CR99" s="144"/>
      <c r="CS99" s="144"/>
      <c r="CT99" s="144"/>
      <c r="CU99" s="144">
        <v>0.73799999999999999</v>
      </c>
      <c r="CV99" s="144">
        <v>1.2629999999999999</v>
      </c>
      <c r="CW99" s="144">
        <v>1.625</v>
      </c>
      <c r="CX99" s="144">
        <v>1.865</v>
      </c>
      <c r="CY99" s="144">
        <v>2.0169999999999999</v>
      </c>
      <c r="CZ99" s="144">
        <v>2.1110000000000002</v>
      </c>
      <c r="DA99" s="144">
        <v>2.1659999999999999</v>
      </c>
      <c r="DB99" s="144">
        <v>2.1659999999999999</v>
      </c>
      <c r="DC99" s="144">
        <v>2.1659999999999999</v>
      </c>
      <c r="DD99" s="144">
        <v>2.1659999999999999</v>
      </c>
      <c r="DE99" s="144">
        <v>2.1659999999999999</v>
      </c>
      <c r="DF99" s="144">
        <v>2.1659999999999999</v>
      </c>
      <c r="DG99" s="144">
        <v>2.1659999999999999</v>
      </c>
      <c r="DH99" s="144">
        <v>2.1659999999999999</v>
      </c>
      <c r="DI99" s="144">
        <v>2.1659999999999999</v>
      </c>
      <c r="DJ99" s="144">
        <v>2.1659999999999999</v>
      </c>
      <c r="DK99" s="144">
        <v>2.1659999999999999</v>
      </c>
      <c r="DL99" s="144">
        <v>2.1659999999999999</v>
      </c>
      <c r="DM99" s="144">
        <v>2.1659999999999999</v>
      </c>
      <c r="DN99" s="144">
        <v>2.1659999999999999</v>
      </c>
      <c r="DO99" s="144">
        <v>2.1659999999999999</v>
      </c>
      <c r="DP99" s="144">
        <v>2.1659999999999999</v>
      </c>
      <c r="DQ99" s="144">
        <v>2.1659999999999999</v>
      </c>
      <c r="DR99" s="144">
        <v>2.1659999999999999</v>
      </c>
      <c r="DS99" s="144">
        <v>2.1659999999999999</v>
      </c>
      <c r="DT99" s="144">
        <v>2.1659999999999999</v>
      </c>
      <c r="DU99" s="144">
        <v>2.1659999999999999</v>
      </c>
      <c r="DV99" s="144">
        <v>2.1659999999999999</v>
      </c>
      <c r="DW99" s="144">
        <v>2.1659999999999999</v>
      </c>
      <c r="DX99" s="144">
        <v>2.1659999999999999</v>
      </c>
      <c r="DY99" s="144">
        <v>2.1659999999999999</v>
      </c>
      <c r="DZ99" s="144">
        <v>2.1659999999999999</v>
      </c>
      <c r="EA99" s="144">
        <v>2.1659999999999999</v>
      </c>
    </row>
    <row r="100" spans="1:131" ht="15" customHeight="1" x14ac:dyDescent="0.25">
      <c r="A100" s="43">
        <v>98</v>
      </c>
      <c r="B100" s="144"/>
      <c r="C100" s="144"/>
      <c r="D100" s="144"/>
      <c r="E100" s="144"/>
      <c r="F100" s="144"/>
      <c r="G100" s="144"/>
      <c r="H100" s="144"/>
      <c r="I100" s="144"/>
      <c r="J100" s="144"/>
      <c r="K100" s="144"/>
      <c r="L100" s="144"/>
      <c r="M100" s="144"/>
      <c r="N100" s="144"/>
      <c r="O100" s="144"/>
      <c r="P100" s="144"/>
      <c r="Q100" s="144"/>
      <c r="R100" s="144"/>
      <c r="S100" s="144"/>
      <c r="T100" s="144"/>
      <c r="U100" s="144"/>
      <c r="V100" s="144"/>
      <c r="W100" s="144"/>
      <c r="X100" s="144"/>
      <c r="Y100" s="144"/>
      <c r="Z100" s="144"/>
      <c r="AA100" s="144"/>
      <c r="AB100" s="144"/>
      <c r="AC100" s="144"/>
      <c r="AD100" s="144"/>
      <c r="AE100" s="144"/>
      <c r="AF100" s="144"/>
      <c r="AG100" s="144"/>
      <c r="AH100" s="144"/>
      <c r="AI100" s="144"/>
      <c r="AJ100" s="144"/>
      <c r="AK100" s="144"/>
      <c r="AL100" s="144"/>
      <c r="AM100" s="144"/>
      <c r="AN100" s="144"/>
      <c r="AO100" s="144"/>
      <c r="AP100" s="144"/>
      <c r="AQ100" s="144"/>
      <c r="AR100" s="144"/>
      <c r="AS100" s="144"/>
      <c r="AT100" s="144"/>
      <c r="AU100" s="144"/>
      <c r="AV100" s="144"/>
      <c r="AW100" s="144"/>
      <c r="AX100" s="144"/>
      <c r="AY100" s="144"/>
      <c r="AZ100" s="144"/>
      <c r="BA100" s="144"/>
      <c r="BB100" s="144"/>
      <c r="BC100" s="144"/>
      <c r="BD100" s="144"/>
      <c r="BE100" s="144"/>
      <c r="BF100" s="144"/>
      <c r="BG100" s="144"/>
      <c r="BH100" s="144"/>
      <c r="BI100" s="144"/>
      <c r="BJ100" s="144"/>
      <c r="BK100" s="144"/>
      <c r="BL100" s="144"/>
      <c r="BM100" s="144"/>
      <c r="BN100" s="144"/>
      <c r="BO100" s="144"/>
      <c r="BP100" s="144"/>
      <c r="BQ100" s="144"/>
      <c r="BR100" s="144"/>
      <c r="BS100" s="144"/>
      <c r="BT100" s="144"/>
      <c r="BU100" s="144"/>
      <c r="BV100" s="144"/>
      <c r="BW100" s="144"/>
      <c r="BX100" s="144"/>
      <c r="BY100" s="144"/>
      <c r="BZ100" s="144"/>
      <c r="CA100" s="144"/>
      <c r="CB100" s="144"/>
      <c r="CC100" s="144"/>
      <c r="CD100" s="144"/>
      <c r="CE100" s="144"/>
      <c r="CF100" s="144"/>
      <c r="CG100" s="144"/>
      <c r="CH100" s="144"/>
      <c r="CI100" s="144"/>
      <c r="CJ100" s="144"/>
      <c r="CK100" s="144"/>
      <c r="CL100" s="144"/>
      <c r="CM100" s="144"/>
      <c r="CN100" s="144"/>
      <c r="CO100" s="144"/>
      <c r="CP100" s="144"/>
      <c r="CQ100" s="144"/>
      <c r="CR100" s="144"/>
      <c r="CS100" s="144"/>
      <c r="CT100" s="144"/>
      <c r="CU100" s="144"/>
      <c r="CV100" s="144">
        <v>0.71099999999999997</v>
      </c>
      <c r="CW100" s="144">
        <v>1.202</v>
      </c>
      <c r="CX100" s="144">
        <v>1.5269999999999999</v>
      </c>
      <c r="CY100" s="144">
        <v>1.734</v>
      </c>
      <c r="CZ100" s="144">
        <v>1.861</v>
      </c>
      <c r="DA100" s="144">
        <v>1.9350000000000001</v>
      </c>
      <c r="DB100" s="144">
        <v>1.9350000000000001</v>
      </c>
      <c r="DC100" s="144">
        <v>1.9350000000000001</v>
      </c>
      <c r="DD100" s="144">
        <v>1.9350000000000001</v>
      </c>
      <c r="DE100" s="144">
        <v>1.9350000000000001</v>
      </c>
      <c r="DF100" s="144">
        <v>1.9350000000000001</v>
      </c>
      <c r="DG100" s="144">
        <v>1.9350000000000001</v>
      </c>
      <c r="DH100" s="144">
        <v>1.9350000000000001</v>
      </c>
      <c r="DI100" s="144">
        <v>1.9350000000000001</v>
      </c>
      <c r="DJ100" s="144">
        <v>1.9350000000000001</v>
      </c>
      <c r="DK100" s="144">
        <v>1.9350000000000001</v>
      </c>
      <c r="DL100" s="144">
        <v>1.9350000000000001</v>
      </c>
      <c r="DM100" s="144">
        <v>1.9350000000000001</v>
      </c>
      <c r="DN100" s="144">
        <v>1.9350000000000001</v>
      </c>
      <c r="DO100" s="144">
        <v>1.9350000000000001</v>
      </c>
      <c r="DP100" s="144">
        <v>1.9350000000000001</v>
      </c>
      <c r="DQ100" s="144">
        <v>1.9350000000000001</v>
      </c>
      <c r="DR100" s="144">
        <v>1.9350000000000001</v>
      </c>
      <c r="DS100" s="144">
        <v>1.9350000000000001</v>
      </c>
      <c r="DT100" s="144">
        <v>1.9350000000000001</v>
      </c>
      <c r="DU100" s="144">
        <v>1.9350000000000001</v>
      </c>
      <c r="DV100" s="144">
        <v>1.9350000000000001</v>
      </c>
      <c r="DW100" s="144">
        <v>1.9350000000000001</v>
      </c>
      <c r="DX100" s="144">
        <v>1.9350000000000001</v>
      </c>
      <c r="DY100" s="144">
        <v>1.9350000000000001</v>
      </c>
      <c r="DZ100" s="144">
        <v>1.9350000000000001</v>
      </c>
      <c r="EA100" s="144">
        <v>1.9350000000000001</v>
      </c>
    </row>
    <row r="101" spans="1:131" ht="15" customHeight="1" x14ac:dyDescent="0.25">
      <c r="A101" s="43">
        <v>99</v>
      </c>
      <c r="B101" s="144"/>
      <c r="C101" s="144"/>
      <c r="D101" s="144"/>
      <c r="E101" s="144"/>
      <c r="F101" s="144"/>
      <c r="G101" s="144"/>
      <c r="H101" s="144"/>
      <c r="I101" s="144"/>
      <c r="J101" s="144"/>
      <c r="K101" s="144"/>
      <c r="L101" s="144"/>
      <c r="M101" s="144"/>
      <c r="N101" s="144"/>
      <c r="O101" s="144"/>
      <c r="P101" s="144"/>
      <c r="Q101" s="144"/>
      <c r="R101" s="144"/>
      <c r="S101" s="144"/>
      <c r="T101" s="144"/>
      <c r="U101" s="144"/>
      <c r="V101" s="144"/>
      <c r="W101" s="144"/>
      <c r="X101" s="144"/>
      <c r="Y101" s="144"/>
      <c r="Z101" s="144"/>
      <c r="AA101" s="144"/>
      <c r="AB101" s="144"/>
      <c r="AC101" s="144"/>
      <c r="AD101" s="144"/>
      <c r="AE101" s="144"/>
      <c r="AF101" s="144"/>
      <c r="AG101" s="144"/>
      <c r="AH101" s="144"/>
      <c r="AI101" s="144"/>
      <c r="AJ101" s="144"/>
      <c r="AK101" s="144"/>
      <c r="AL101" s="144"/>
      <c r="AM101" s="144"/>
      <c r="AN101" s="144"/>
      <c r="AO101" s="144"/>
      <c r="AP101" s="144"/>
      <c r="AQ101" s="144"/>
      <c r="AR101" s="144"/>
      <c r="AS101" s="144"/>
      <c r="AT101" s="144"/>
      <c r="AU101" s="144"/>
      <c r="AV101" s="144"/>
      <c r="AW101" s="144"/>
      <c r="AX101" s="144"/>
      <c r="AY101" s="144"/>
      <c r="AZ101" s="144"/>
      <c r="BA101" s="144"/>
      <c r="BB101" s="144"/>
      <c r="BC101" s="144"/>
      <c r="BD101" s="144"/>
      <c r="BE101" s="144"/>
      <c r="BF101" s="144"/>
      <c r="BG101" s="144"/>
      <c r="BH101" s="144"/>
      <c r="BI101" s="144"/>
      <c r="BJ101" s="144"/>
      <c r="BK101" s="144"/>
      <c r="BL101" s="144"/>
      <c r="BM101" s="144"/>
      <c r="BN101" s="144"/>
      <c r="BO101" s="144"/>
      <c r="BP101" s="144"/>
      <c r="BQ101" s="144"/>
      <c r="BR101" s="144"/>
      <c r="BS101" s="144"/>
      <c r="BT101" s="144"/>
      <c r="BU101" s="144"/>
      <c r="BV101" s="144"/>
      <c r="BW101" s="144"/>
      <c r="BX101" s="144"/>
      <c r="BY101" s="144"/>
      <c r="BZ101" s="144"/>
      <c r="CA101" s="144"/>
      <c r="CB101" s="144"/>
      <c r="CC101" s="144"/>
      <c r="CD101" s="144"/>
      <c r="CE101" s="144"/>
      <c r="CF101" s="144"/>
      <c r="CG101" s="144"/>
      <c r="CH101" s="144"/>
      <c r="CI101" s="144"/>
      <c r="CJ101" s="144"/>
      <c r="CK101" s="144"/>
      <c r="CL101" s="144"/>
      <c r="CM101" s="144"/>
      <c r="CN101" s="144"/>
      <c r="CO101" s="144"/>
      <c r="CP101" s="144"/>
      <c r="CQ101" s="144"/>
      <c r="CR101" s="144"/>
      <c r="CS101" s="144"/>
      <c r="CT101" s="144"/>
      <c r="CU101" s="144"/>
      <c r="CV101" s="144"/>
      <c r="CW101" s="144">
        <v>0.69099999999999995</v>
      </c>
      <c r="CX101" s="144">
        <v>1.147</v>
      </c>
      <c r="CY101" s="144">
        <v>1.4379999999999999</v>
      </c>
      <c r="CZ101" s="144">
        <v>1.6160000000000001</v>
      </c>
      <c r="DA101" s="144">
        <v>1.7210000000000001</v>
      </c>
      <c r="DB101" s="144">
        <v>1.7210000000000001</v>
      </c>
      <c r="DC101" s="144">
        <v>1.7210000000000001</v>
      </c>
      <c r="DD101" s="144">
        <v>1.7210000000000001</v>
      </c>
      <c r="DE101" s="144">
        <v>1.7210000000000001</v>
      </c>
      <c r="DF101" s="144">
        <v>1.7210000000000001</v>
      </c>
      <c r="DG101" s="144">
        <v>1.7210000000000001</v>
      </c>
      <c r="DH101" s="144">
        <v>1.7210000000000001</v>
      </c>
      <c r="DI101" s="144">
        <v>1.7210000000000001</v>
      </c>
      <c r="DJ101" s="144">
        <v>1.7210000000000001</v>
      </c>
      <c r="DK101" s="144">
        <v>1.7210000000000001</v>
      </c>
      <c r="DL101" s="144">
        <v>1.7210000000000001</v>
      </c>
      <c r="DM101" s="144">
        <v>1.7210000000000001</v>
      </c>
      <c r="DN101" s="144">
        <v>1.7210000000000001</v>
      </c>
      <c r="DO101" s="144">
        <v>1.7210000000000001</v>
      </c>
      <c r="DP101" s="144">
        <v>1.7210000000000001</v>
      </c>
      <c r="DQ101" s="144">
        <v>1.7210000000000001</v>
      </c>
      <c r="DR101" s="144">
        <v>1.7210000000000001</v>
      </c>
      <c r="DS101" s="144">
        <v>1.7210000000000001</v>
      </c>
      <c r="DT101" s="144">
        <v>1.7210000000000001</v>
      </c>
      <c r="DU101" s="144">
        <v>1.7210000000000001</v>
      </c>
      <c r="DV101" s="144">
        <v>1.7210000000000001</v>
      </c>
      <c r="DW101" s="144">
        <v>1.7210000000000001</v>
      </c>
      <c r="DX101" s="144">
        <v>1.7210000000000001</v>
      </c>
      <c r="DY101" s="144">
        <v>1.7210000000000001</v>
      </c>
      <c r="DZ101" s="144">
        <v>1.7210000000000001</v>
      </c>
      <c r="EA101" s="144">
        <v>1.7210000000000001</v>
      </c>
    </row>
    <row r="102" spans="1:131" ht="15" customHeight="1" x14ac:dyDescent="0.25">
      <c r="A102" s="43">
        <v>100</v>
      </c>
      <c r="B102" s="144"/>
      <c r="C102" s="144"/>
      <c r="D102" s="144"/>
      <c r="E102" s="144"/>
      <c r="F102" s="144"/>
      <c r="G102" s="144"/>
      <c r="H102" s="144"/>
      <c r="I102" s="144"/>
      <c r="J102" s="144"/>
      <c r="K102" s="144"/>
      <c r="L102" s="144"/>
      <c r="M102" s="144"/>
      <c r="N102" s="144"/>
      <c r="O102" s="144"/>
      <c r="P102" s="144"/>
      <c r="Q102" s="144"/>
      <c r="R102" s="144"/>
      <c r="S102" s="144"/>
      <c r="T102" s="144"/>
      <c r="U102" s="144"/>
      <c r="V102" s="144"/>
      <c r="W102" s="144"/>
      <c r="X102" s="144"/>
      <c r="Y102" s="144"/>
      <c r="Z102" s="144"/>
      <c r="AA102" s="144"/>
      <c r="AB102" s="144"/>
      <c r="AC102" s="144"/>
      <c r="AD102" s="144"/>
      <c r="AE102" s="144"/>
      <c r="AF102" s="144"/>
      <c r="AG102" s="144"/>
      <c r="AH102" s="144"/>
      <c r="AI102" s="144"/>
      <c r="AJ102" s="144"/>
      <c r="AK102" s="144"/>
      <c r="AL102" s="144"/>
      <c r="AM102" s="144"/>
      <c r="AN102" s="144"/>
      <c r="AO102" s="144"/>
      <c r="AP102" s="144"/>
      <c r="AQ102" s="144"/>
      <c r="AR102" s="144"/>
      <c r="AS102" s="144"/>
      <c r="AT102" s="144"/>
      <c r="AU102" s="144"/>
      <c r="AV102" s="144"/>
      <c r="AW102" s="144"/>
      <c r="AX102" s="144"/>
      <c r="AY102" s="144"/>
      <c r="AZ102" s="144"/>
      <c r="BA102" s="144"/>
      <c r="BB102" s="144"/>
      <c r="BC102" s="144"/>
      <c r="BD102" s="144"/>
      <c r="BE102" s="144"/>
      <c r="BF102" s="144"/>
      <c r="BG102" s="144"/>
      <c r="BH102" s="144"/>
      <c r="BI102" s="144"/>
      <c r="BJ102" s="144"/>
      <c r="BK102" s="144"/>
      <c r="BL102" s="144"/>
      <c r="BM102" s="144"/>
      <c r="BN102" s="144"/>
      <c r="BO102" s="144"/>
      <c r="BP102" s="144"/>
      <c r="BQ102" s="144"/>
      <c r="BR102" s="144"/>
      <c r="BS102" s="144"/>
      <c r="BT102" s="144"/>
      <c r="BU102" s="144"/>
      <c r="BV102" s="144"/>
      <c r="BW102" s="144"/>
      <c r="BX102" s="144"/>
      <c r="BY102" s="144"/>
      <c r="BZ102" s="144"/>
      <c r="CA102" s="144"/>
      <c r="CB102" s="144"/>
      <c r="CC102" s="144"/>
      <c r="CD102" s="144"/>
      <c r="CE102" s="144"/>
      <c r="CF102" s="144"/>
      <c r="CG102" s="144"/>
      <c r="CH102" s="144"/>
      <c r="CI102" s="144"/>
      <c r="CJ102" s="144"/>
      <c r="CK102" s="144"/>
      <c r="CL102" s="144"/>
      <c r="CM102" s="144"/>
      <c r="CN102" s="144"/>
      <c r="CO102" s="144"/>
      <c r="CP102" s="144"/>
      <c r="CQ102" s="144"/>
      <c r="CR102" s="144"/>
      <c r="CS102" s="144"/>
      <c r="CT102" s="144"/>
      <c r="CU102" s="144"/>
      <c r="CV102" s="144"/>
      <c r="CW102" s="144"/>
      <c r="CX102" s="144">
        <v>0.66100000000000003</v>
      </c>
      <c r="CY102" s="144">
        <v>1.0820000000000001</v>
      </c>
      <c r="CZ102" s="144">
        <v>1.34</v>
      </c>
      <c r="DA102" s="144">
        <v>1.4910000000000001</v>
      </c>
      <c r="DB102" s="144">
        <v>1.4910000000000001</v>
      </c>
      <c r="DC102" s="144">
        <v>1.4910000000000001</v>
      </c>
      <c r="DD102" s="144">
        <v>1.4910000000000001</v>
      </c>
      <c r="DE102" s="144">
        <v>1.4910000000000001</v>
      </c>
      <c r="DF102" s="144">
        <v>1.4910000000000001</v>
      </c>
      <c r="DG102" s="144">
        <v>1.4910000000000001</v>
      </c>
      <c r="DH102" s="144">
        <v>1.4910000000000001</v>
      </c>
      <c r="DI102" s="144">
        <v>1.4910000000000001</v>
      </c>
      <c r="DJ102" s="144">
        <v>1.4910000000000001</v>
      </c>
      <c r="DK102" s="144">
        <v>1.4910000000000001</v>
      </c>
      <c r="DL102" s="144">
        <v>1.4910000000000001</v>
      </c>
      <c r="DM102" s="144">
        <v>1.4910000000000001</v>
      </c>
      <c r="DN102" s="144">
        <v>1.4910000000000001</v>
      </c>
      <c r="DO102" s="144">
        <v>1.4910000000000001</v>
      </c>
      <c r="DP102" s="144">
        <v>1.4910000000000001</v>
      </c>
      <c r="DQ102" s="144">
        <v>1.4910000000000001</v>
      </c>
      <c r="DR102" s="144">
        <v>1.4910000000000001</v>
      </c>
      <c r="DS102" s="144">
        <v>1.4910000000000001</v>
      </c>
      <c r="DT102" s="144">
        <v>1.4910000000000001</v>
      </c>
      <c r="DU102" s="144">
        <v>1.4910000000000001</v>
      </c>
      <c r="DV102" s="144">
        <v>1.4910000000000001</v>
      </c>
      <c r="DW102" s="144">
        <v>1.4910000000000001</v>
      </c>
      <c r="DX102" s="144">
        <v>1.4910000000000001</v>
      </c>
      <c r="DY102" s="144">
        <v>1.4910000000000001</v>
      </c>
      <c r="DZ102" s="144">
        <v>1.4910000000000001</v>
      </c>
      <c r="EA102" s="144">
        <v>1.4910000000000001</v>
      </c>
    </row>
    <row r="103" spans="1:131" ht="15" customHeight="1" x14ac:dyDescent="0.25">
      <c r="A103" s="43">
        <v>101</v>
      </c>
      <c r="B103" s="144"/>
      <c r="C103" s="144"/>
      <c r="D103" s="144"/>
      <c r="E103" s="144"/>
      <c r="F103" s="144"/>
      <c r="G103" s="144"/>
      <c r="H103" s="144"/>
      <c r="I103" s="144"/>
      <c r="J103" s="144"/>
      <c r="K103" s="144"/>
      <c r="L103" s="144"/>
      <c r="M103" s="144"/>
      <c r="N103" s="144"/>
      <c r="O103" s="144"/>
      <c r="P103" s="144"/>
      <c r="Q103" s="144"/>
      <c r="R103" s="144"/>
      <c r="S103" s="144"/>
      <c r="T103" s="144"/>
      <c r="U103" s="144"/>
      <c r="V103" s="144"/>
      <c r="W103" s="144"/>
      <c r="X103" s="144"/>
      <c r="Y103" s="144"/>
      <c r="Z103" s="144"/>
      <c r="AA103" s="144"/>
      <c r="AB103" s="144"/>
      <c r="AC103" s="144"/>
      <c r="AD103" s="144"/>
      <c r="AE103" s="144"/>
      <c r="AF103" s="144"/>
      <c r="AG103" s="144"/>
      <c r="AH103" s="144"/>
      <c r="AI103" s="144"/>
      <c r="AJ103" s="144"/>
      <c r="AK103" s="144"/>
      <c r="AL103" s="144"/>
      <c r="AM103" s="144"/>
      <c r="AN103" s="144"/>
      <c r="AO103" s="144"/>
      <c r="AP103" s="144"/>
      <c r="AQ103" s="144"/>
      <c r="AR103" s="144"/>
      <c r="AS103" s="144"/>
      <c r="AT103" s="144"/>
      <c r="AU103" s="144"/>
      <c r="AV103" s="144"/>
      <c r="AW103" s="144"/>
      <c r="AX103" s="144"/>
      <c r="AY103" s="144"/>
      <c r="AZ103" s="144"/>
      <c r="BA103" s="144"/>
      <c r="BB103" s="144"/>
      <c r="BC103" s="144"/>
      <c r="BD103" s="144"/>
      <c r="BE103" s="144"/>
      <c r="BF103" s="144"/>
      <c r="BG103" s="144"/>
      <c r="BH103" s="144"/>
      <c r="BI103" s="144"/>
      <c r="BJ103" s="144"/>
      <c r="BK103" s="144"/>
      <c r="BL103" s="144"/>
      <c r="BM103" s="144"/>
      <c r="BN103" s="144"/>
      <c r="BO103" s="144"/>
      <c r="BP103" s="144"/>
      <c r="BQ103" s="144"/>
      <c r="BR103" s="144"/>
      <c r="BS103" s="144"/>
      <c r="BT103" s="144"/>
      <c r="BU103" s="144"/>
      <c r="BV103" s="144"/>
      <c r="BW103" s="144"/>
      <c r="BX103" s="144"/>
      <c r="BY103" s="144"/>
      <c r="BZ103" s="144"/>
      <c r="CA103" s="144"/>
      <c r="CB103" s="144"/>
      <c r="CC103" s="144"/>
      <c r="CD103" s="144"/>
      <c r="CE103" s="144"/>
      <c r="CF103" s="144"/>
      <c r="CG103" s="144"/>
      <c r="CH103" s="144"/>
      <c r="CI103" s="144"/>
      <c r="CJ103" s="144"/>
      <c r="CK103" s="144"/>
      <c r="CL103" s="144"/>
      <c r="CM103" s="144"/>
      <c r="CN103" s="144"/>
      <c r="CO103" s="144"/>
      <c r="CP103" s="144"/>
      <c r="CQ103" s="144"/>
      <c r="CR103" s="144"/>
      <c r="CS103" s="144"/>
      <c r="CT103" s="144"/>
      <c r="CU103" s="144"/>
      <c r="CV103" s="144"/>
      <c r="CW103" s="144"/>
      <c r="CX103" s="144"/>
      <c r="CY103" s="144">
        <v>0.63600000000000001</v>
      </c>
      <c r="CZ103" s="144">
        <v>1.026</v>
      </c>
      <c r="DA103" s="144">
        <v>1.2549999999999999</v>
      </c>
      <c r="DB103" s="144">
        <v>1.2549999999999999</v>
      </c>
      <c r="DC103" s="144">
        <v>1.2549999999999999</v>
      </c>
      <c r="DD103" s="144">
        <v>1.2549999999999999</v>
      </c>
      <c r="DE103" s="144">
        <v>1.2549999999999999</v>
      </c>
      <c r="DF103" s="144">
        <v>1.2549999999999999</v>
      </c>
      <c r="DG103" s="144">
        <v>1.2549999999999999</v>
      </c>
      <c r="DH103" s="144">
        <v>1.2549999999999999</v>
      </c>
      <c r="DI103" s="144">
        <v>1.2549999999999999</v>
      </c>
      <c r="DJ103" s="144">
        <v>1.2549999999999999</v>
      </c>
      <c r="DK103" s="144">
        <v>1.2549999999999999</v>
      </c>
      <c r="DL103" s="144">
        <v>1.2549999999999999</v>
      </c>
      <c r="DM103" s="144">
        <v>1.2549999999999999</v>
      </c>
      <c r="DN103" s="144">
        <v>1.2549999999999999</v>
      </c>
      <c r="DO103" s="144">
        <v>1.2549999999999999</v>
      </c>
      <c r="DP103" s="144">
        <v>1.2549999999999999</v>
      </c>
      <c r="DQ103" s="144">
        <v>1.2549999999999999</v>
      </c>
      <c r="DR103" s="144">
        <v>1.2549999999999999</v>
      </c>
      <c r="DS103" s="144">
        <v>1.2549999999999999</v>
      </c>
      <c r="DT103" s="144">
        <v>1.2549999999999999</v>
      </c>
      <c r="DU103" s="144">
        <v>1.2549999999999999</v>
      </c>
      <c r="DV103" s="144">
        <v>1.2549999999999999</v>
      </c>
      <c r="DW103" s="144">
        <v>1.2549999999999999</v>
      </c>
      <c r="DX103" s="144">
        <v>1.2549999999999999</v>
      </c>
      <c r="DY103" s="144">
        <v>1.2549999999999999</v>
      </c>
      <c r="DZ103" s="144">
        <v>1.2549999999999999</v>
      </c>
      <c r="EA103" s="144">
        <v>1.2549999999999999</v>
      </c>
    </row>
    <row r="104" spans="1:131" ht="15" customHeight="1" x14ac:dyDescent="0.25">
      <c r="A104" s="43">
        <v>102</v>
      </c>
      <c r="B104" s="144"/>
      <c r="C104" s="144"/>
      <c r="D104" s="144"/>
      <c r="E104" s="144"/>
      <c r="F104" s="144"/>
      <c r="G104" s="144"/>
      <c r="H104" s="144"/>
      <c r="I104" s="144"/>
      <c r="J104" s="144"/>
      <c r="K104" s="144"/>
      <c r="L104" s="144"/>
      <c r="M104" s="144"/>
      <c r="N104" s="144"/>
      <c r="O104" s="144"/>
      <c r="P104" s="144"/>
      <c r="Q104" s="144"/>
      <c r="R104" s="144"/>
      <c r="S104" s="144"/>
      <c r="T104" s="144"/>
      <c r="U104" s="144"/>
      <c r="V104" s="144"/>
      <c r="W104" s="144"/>
      <c r="X104" s="144"/>
      <c r="Y104" s="144"/>
      <c r="Z104" s="144"/>
      <c r="AA104" s="144"/>
      <c r="AB104" s="144"/>
      <c r="AC104" s="144"/>
      <c r="AD104" s="144"/>
      <c r="AE104" s="144"/>
      <c r="AF104" s="144"/>
      <c r="AG104" s="144"/>
      <c r="AH104" s="144"/>
      <c r="AI104" s="144"/>
      <c r="AJ104" s="144"/>
      <c r="AK104" s="144"/>
      <c r="AL104" s="144"/>
      <c r="AM104" s="144"/>
      <c r="AN104" s="144"/>
      <c r="AO104" s="144"/>
      <c r="AP104" s="144"/>
      <c r="AQ104" s="144"/>
      <c r="AR104" s="144"/>
      <c r="AS104" s="144"/>
      <c r="AT104" s="144"/>
      <c r="AU104" s="144"/>
      <c r="AV104" s="144"/>
      <c r="AW104" s="144"/>
      <c r="AX104" s="144"/>
      <c r="AY104" s="144"/>
      <c r="AZ104" s="144"/>
      <c r="BA104" s="144"/>
      <c r="BB104" s="144"/>
      <c r="BC104" s="144"/>
      <c r="BD104" s="144"/>
      <c r="BE104" s="144"/>
      <c r="BF104" s="144"/>
      <c r="BG104" s="144"/>
      <c r="BH104" s="144"/>
      <c r="BI104" s="144"/>
      <c r="BJ104" s="144"/>
      <c r="BK104" s="144"/>
      <c r="BL104" s="144"/>
      <c r="BM104" s="144"/>
      <c r="BN104" s="144"/>
      <c r="BO104" s="144"/>
      <c r="BP104" s="144"/>
      <c r="BQ104" s="144"/>
      <c r="BR104" s="144"/>
      <c r="BS104" s="144"/>
      <c r="BT104" s="144"/>
      <c r="BU104" s="144"/>
      <c r="BV104" s="144"/>
      <c r="BW104" s="144"/>
      <c r="BX104" s="144"/>
      <c r="BY104" s="144"/>
      <c r="BZ104" s="144"/>
      <c r="CA104" s="144"/>
      <c r="CB104" s="144"/>
      <c r="CC104" s="144"/>
      <c r="CD104" s="144"/>
      <c r="CE104" s="144"/>
      <c r="CF104" s="144"/>
      <c r="CG104" s="144"/>
      <c r="CH104" s="144"/>
      <c r="CI104" s="144"/>
      <c r="CJ104" s="144"/>
      <c r="CK104" s="144"/>
      <c r="CL104" s="144"/>
      <c r="CM104" s="144"/>
      <c r="CN104" s="144"/>
      <c r="CO104" s="144"/>
      <c r="CP104" s="144"/>
      <c r="CQ104" s="144"/>
      <c r="CR104" s="144"/>
      <c r="CS104" s="144"/>
      <c r="CT104" s="144"/>
      <c r="CU104" s="144"/>
      <c r="CV104" s="144"/>
      <c r="CW104" s="144"/>
      <c r="CX104" s="144"/>
      <c r="CY104" s="144"/>
      <c r="CZ104" s="144">
        <v>0.61299999999999999</v>
      </c>
      <c r="DA104" s="144">
        <v>0.97299999999999998</v>
      </c>
      <c r="DB104" s="144">
        <v>0.97299999999999998</v>
      </c>
      <c r="DC104" s="144">
        <v>0.97299999999999998</v>
      </c>
      <c r="DD104" s="144">
        <v>0.97299999999999998</v>
      </c>
      <c r="DE104" s="144">
        <v>0.97299999999999998</v>
      </c>
      <c r="DF104" s="144">
        <v>0.97299999999999998</v>
      </c>
      <c r="DG104" s="144">
        <v>0.97299999999999998</v>
      </c>
      <c r="DH104" s="144">
        <v>0.97299999999999998</v>
      </c>
      <c r="DI104" s="144">
        <v>0.97299999999999998</v>
      </c>
      <c r="DJ104" s="144">
        <v>0.97299999999999998</v>
      </c>
      <c r="DK104" s="144">
        <v>0.97299999999999998</v>
      </c>
      <c r="DL104" s="144">
        <v>0.97299999999999998</v>
      </c>
      <c r="DM104" s="144">
        <v>0.97299999999999998</v>
      </c>
      <c r="DN104" s="144">
        <v>0.97299999999999998</v>
      </c>
      <c r="DO104" s="144">
        <v>0.97299999999999998</v>
      </c>
      <c r="DP104" s="144">
        <v>0.97299999999999998</v>
      </c>
      <c r="DQ104" s="144">
        <v>0.97299999999999998</v>
      </c>
      <c r="DR104" s="144">
        <v>0.97299999999999998</v>
      </c>
      <c r="DS104" s="144">
        <v>0.97299999999999998</v>
      </c>
      <c r="DT104" s="144">
        <v>0.97299999999999998</v>
      </c>
      <c r="DU104" s="144">
        <v>0.97299999999999998</v>
      </c>
      <c r="DV104" s="144">
        <v>0.97299999999999998</v>
      </c>
      <c r="DW104" s="144">
        <v>0.97299999999999998</v>
      </c>
      <c r="DX104" s="144">
        <v>0.97299999999999998</v>
      </c>
      <c r="DY104" s="144">
        <v>0.97299999999999998</v>
      </c>
      <c r="DZ104" s="144">
        <v>0.97299999999999998</v>
      </c>
      <c r="EA104" s="144">
        <v>0.97299999999999998</v>
      </c>
    </row>
    <row r="105" spans="1:131" ht="15" customHeight="1" x14ac:dyDescent="0.25">
      <c r="A105" s="43">
        <v>103</v>
      </c>
      <c r="B105" s="144"/>
      <c r="C105" s="144"/>
      <c r="D105" s="144"/>
      <c r="E105" s="144"/>
      <c r="F105" s="144"/>
      <c r="G105" s="144"/>
      <c r="H105" s="144"/>
      <c r="I105" s="144"/>
      <c r="J105" s="144"/>
      <c r="K105" s="144"/>
      <c r="L105" s="144"/>
      <c r="M105" s="144"/>
      <c r="N105" s="144"/>
      <c r="O105" s="144"/>
      <c r="P105" s="144"/>
      <c r="Q105" s="144"/>
      <c r="R105" s="144"/>
      <c r="S105" s="144"/>
      <c r="T105" s="144"/>
      <c r="U105" s="144"/>
      <c r="V105" s="144"/>
      <c r="W105" s="144"/>
      <c r="X105" s="144"/>
      <c r="Y105" s="144"/>
      <c r="Z105" s="144"/>
      <c r="AA105" s="144"/>
      <c r="AB105" s="144"/>
      <c r="AC105" s="144"/>
      <c r="AD105" s="144"/>
      <c r="AE105" s="144"/>
      <c r="AF105" s="144"/>
      <c r="AG105" s="144"/>
      <c r="AH105" s="144"/>
      <c r="AI105" s="144"/>
      <c r="AJ105" s="144"/>
      <c r="AK105" s="144"/>
      <c r="AL105" s="144"/>
      <c r="AM105" s="144"/>
      <c r="AN105" s="144"/>
      <c r="AO105" s="144"/>
      <c r="AP105" s="144"/>
      <c r="AQ105" s="144"/>
      <c r="AR105" s="144"/>
      <c r="AS105" s="144"/>
      <c r="AT105" s="144"/>
      <c r="AU105" s="144"/>
      <c r="AV105" s="144"/>
      <c r="AW105" s="144"/>
      <c r="AX105" s="144"/>
      <c r="AY105" s="144"/>
      <c r="AZ105" s="144"/>
      <c r="BA105" s="144"/>
      <c r="BB105" s="144"/>
      <c r="BC105" s="144"/>
      <c r="BD105" s="144"/>
      <c r="BE105" s="144"/>
      <c r="BF105" s="144"/>
      <c r="BG105" s="144"/>
      <c r="BH105" s="144"/>
      <c r="BI105" s="144"/>
      <c r="BJ105" s="144"/>
      <c r="BK105" s="144"/>
      <c r="BL105" s="144"/>
      <c r="BM105" s="144"/>
      <c r="BN105" s="144"/>
      <c r="BO105" s="144"/>
      <c r="BP105" s="144"/>
      <c r="BQ105" s="144"/>
      <c r="BR105" s="144"/>
      <c r="BS105" s="144"/>
      <c r="BT105" s="144"/>
      <c r="BU105" s="144"/>
      <c r="BV105" s="144"/>
      <c r="BW105" s="144"/>
      <c r="BX105" s="144"/>
      <c r="BY105" s="144"/>
      <c r="BZ105" s="144"/>
      <c r="CA105" s="144"/>
      <c r="CB105" s="144"/>
      <c r="CC105" s="144"/>
      <c r="CD105" s="144"/>
      <c r="CE105" s="144"/>
      <c r="CF105" s="144"/>
      <c r="CG105" s="144"/>
      <c r="CH105" s="144"/>
      <c r="CI105" s="144"/>
      <c r="CJ105" s="144"/>
      <c r="CK105" s="144"/>
      <c r="CL105" s="144"/>
      <c r="CM105" s="144"/>
      <c r="CN105" s="144"/>
      <c r="CO105" s="144"/>
      <c r="CP105" s="144"/>
      <c r="CQ105" s="144"/>
      <c r="CR105" s="144"/>
      <c r="CS105" s="144"/>
      <c r="CT105" s="144"/>
      <c r="CU105" s="144"/>
      <c r="CV105" s="144"/>
      <c r="CW105" s="144"/>
      <c r="CX105" s="144"/>
      <c r="CY105" s="144"/>
      <c r="CZ105" s="144"/>
      <c r="DA105" s="144">
        <v>0.58799999999999997</v>
      </c>
      <c r="DB105" s="144">
        <v>0.58799999999999997</v>
      </c>
      <c r="DC105" s="144">
        <v>0.58799999999999997</v>
      </c>
      <c r="DD105" s="144">
        <v>0.58799999999999997</v>
      </c>
      <c r="DE105" s="144">
        <v>0.58799999999999997</v>
      </c>
      <c r="DF105" s="144">
        <v>0.58799999999999997</v>
      </c>
      <c r="DG105" s="144">
        <v>0.58799999999999997</v>
      </c>
      <c r="DH105" s="144">
        <v>0.58799999999999997</v>
      </c>
      <c r="DI105" s="144">
        <v>0.58799999999999997</v>
      </c>
      <c r="DJ105" s="144">
        <v>0.58799999999999997</v>
      </c>
      <c r="DK105" s="144">
        <v>0.58799999999999997</v>
      </c>
      <c r="DL105" s="144">
        <v>0.58799999999999997</v>
      </c>
      <c r="DM105" s="144">
        <v>0.58799999999999997</v>
      </c>
      <c r="DN105" s="144">
        <v>0.58799999999999997</v>
      </c>
      <c r="DO105" s="144">
        <v>0.58799999999999997</v>
      </c>
      <c r="DP105" s="144">
        <v>0.58799999999999997</v>
      </c>
      <c r="DQ105" s="144">
        <v>0.58799999999999997</v>
      </c>
      <c r="DR105" s="144">
        <v>0.58799999999999997</v>
      </c>
      <c r="DS105" s="144">
        <v>0.58799999999999997</v>
      </c>
      <c r="DT105" s="144">
        <v>0.58799999999999997</v>
      </c>
      <c r="DU105" s="144">
        <v>0.58799999999999997</v>
      </c>
      <c r="DV105" s="144">
        <v>0.58799999999999997</v>
      </c>
      <c r="DW105" s="144">
        <v>0.58799999999999997</v>
      </c>
      <c r="DX105" s="144">
        <v>0.58799999999999997</v>
      </c>
      <c r="DY105" s="144">
        <v>0.58799999999999997</v>
      </c>
      <c r="DZ105" s="144">
        <v>0.58799999999999997</v>
      </c>
      <c r="EA105" s="144">
        <v>0.58799999999999997</v>
      </c>
    </row>
    <row r="106" spans="1:131" ht="15" customHeight="1" x14ac:dyDescent="0.25">
      <c r="A106" s="43">
        <v>104</v>
      </c>
      <c r="B106" s="145"/>
      <c r="C106" s="145"/>
      <c r="D106" s="145"/>
      <c r="E106" s="145"/>
      <c r="F106" s="145"/>
      <c r="G106" s="145"/>
      <c r="H106" s="145"/>
      <c r="I106" s="145"/>
      <c r="J106" s="145"/>
      <c r="K106" s="145"/>
      <c r="L106" s="145"/>
      <c r="M106" s="145"/>
      <c r="N106" s="145"/>
      <c r="O106" s="145"/>
      <c r="P106" s="145"/>
      <c r="Q106" s="145"/>
      <c r="R106" s="145"/>
      <c r="S106" s="145"/>
      <c r="T106" s="145"/>
      <c r="U106" s="145"/>
      <c r="V106" s="145"/>
      <c r="W106" s="145"/>
      <c r="X106" s="145"/>
      <c r="Y106" s="145"/>
      <c r="Z106" s="145"/>
      <c r="AA106" s="145"/>
      <c r="AB106" s="145"/>
      <c r="AC106" s="145"/>
      <c r="AD106" s="145"/>
      <c r="AE106" s="145"/>
      <c r="AF106" s="145"/>
      <c r="AG106" s="145"/>
      <c r="AH106" s="145"/>
      <c r="AI106" s="145"/>
      <c r="AJ106" s="145"/>
      <c r="AK106" s="145"/>
      <c r="AL106" s="145"/>
      <c r="AM106" s="145"/>
      <c r="AN106" s="145"/>
      <c r="AO106" s="145"/>
      <c r="AP106" s="145"/>
      <c r="AQ106" s="145"/>
      <c r="AR106" s="145"/>
      <c r="AS106" s="145"/>
      <c r="AT106" s="145"/>
      <c r="AU106" s="145"/>
      <c r="AV106" s="145"/>
      <c r="AW106" s="145"/>
      <c r="AX106" s="145"/>
      <c r="AY106" s="145"/>
      <c r="AZ106" s="145"/>
      <c r="BA106" s="145"/>
      <c r="BB106" s="145"/>
      <c r="BC106" s="145"/>
      <c r="BD106" s="145"/>
      <c r="BE106" s="145"/>
      <c r="BF106" s="145"/>
      <c r="BG106" s="145"/>
      <c r="BH106" s="145"/>
      <c r="BI106" s="145"/>
      <c r="BJ106" s="145"/>
      <c r="BK106" s="145"/>
      <c r="BL106" s="145"/>
      <c r="BM106" s="145"/>
      <c r="BN106" s="145"/>
      <c r="BO106" s="145"/>
      <c r="BP106" s="145"/>
      <c r="BQ106" s="145"/>
      <c r="BR106" s="145"/>
      <c r="BS106" s="145"/>
      <c r="BT106" s="145"/>
      <c r="BU106" s="145"/>
      <c r="BV106" s="145"/>
      <c r="BW106" s="145"/>
      <c r="BX106" s="145"/>
      <c r="BY106" s="145"/>
      <c r="BZ106" s="145"/>
      <c r="CA106" s="145"/>
      <c r="CB106" s="145"/>
      <c r="CC106" s="145"/>
      <c r="CD106" s="145"/>
      <c r="CE106" s="145"/>
      <c r="CF106" s="145"/>
      <c r="CG106" s="145"/>
      <c r="CH106" s="145"/>
      <c r="CI106" s="145"/>
      <c r="CJ106" s="145"/>
      <c r="CK106" s="145"/>
      <c r="CL106" s="145"/>
      <c r="CM106" s="145"/>
      <c r="CN106" s="145"/>
      <c r="CO106" s="145"/>
      <c r="CP106" s="145"/>
      <c r="CQ106" s="145"/>
      <c r="CR106" s="145"/>
      <c r="CS106" s="145"/>
      <c r="CT106" s="145"/>
      <c r="CU106" s="145"/>
      <c r="CV106" s="145"/>
      <c r="CW106" s="145"/>
      <c r="CX106" s="145"/>
      <c r="CY106" s="145"/>
      <c r="CZ106" s="145"/>
      <c r="DA106" s="145"/>
      <c r="DB106" s="144">
        <v>0</v>
      </c>
      <c r="DC106" s="144">
        <v>0</v>
      </c>
      <c r="DD106" s="144">
        <v>0</v>
      </c>
      <c r="DE106" s="144">
        <v>0</v>
      </c>
      <c r="DF106" s="144">
        <v>0</v>
      </c>
      <c r="DG106" s="144">
        <v>0</v>
      </c>
      <c r="DH106" s="144">
        <v>0</v>
      </c>
      <c r="DI106" s="144">
        <v>0</v>
      </c>
      <c r="DJ106" s="144">
        <v>0</v>
      </c>
      <c r="DK106" s="144">
        <v>0</v>
      </c>
      <c r="DL106" s="144">
        <v>0</v>
      </c>
      <c r="DM106" s="144">
        <v>0</v>
      </c>
      <c r="DN106" s="144">
        <v>0</v>
      </c>
      <c r="DO106" s="144">
        <v>0</v>
      </c>
      <c r="DP106" s="144">
        <v>0</v>
      </c>
      <c r="DQ106" s="144">
        <v>0</v>
      </c>
      <c r="DR106" s="144">
        <v>0</v>
      </c>
      <c r="DS106" s="144">
        <v>0</v>
      </c>
      <c r="DT106" s="144">
        <v>0</v>
      </c>
      <c r="DU106" s="144">
        <v>0</v>
      </c>
      <c r="DV106" s="144">
        <v>0</v>
      </c>
      <c r="DW106" s="144">
        <v>0</v>
      </c>
      <c r="DX106" s="144">
        <v>0</v>
      </c>
      <c r="DY106" s="144">
        <v>0</v>
      </c>
      <c r="DZ106" s="144">
        <v>0</v>
      </c>
      <c r="EA106" s="144">
        <v>0</v>
      </c>
    </row>
  </sheetData>
  <pageMargins left="0.7" right="0.7" top="0.75" bottom="0.75" header="0.511811023622047" footer="0.511811023622047"/>
  <pageSetup paperSize="9" orientation="portrait" horizontalDpi="300" verticalDpi="30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EA106"/>
  <sheetViews>
    <sheetView topLeftCell="CM1" zoomScaleNormal="100" workbookViewId="0">
      <selection activeCell="N5" sqref="N5"/>
    </sheetView>
  </sheetViews>
  <sheetFormatPr baseColWidth="10" defaultColWidth="10.28515625" defaultRowHeight="15" x14ac:dyDescent="0.25"/>
  <cols>
    <col min="1" max="1" width="44.42578125" style="43" customWidth="1"/>
    <col min="2" max="105" width="10.28515625" style="142"/>
  </cols>
  <sheetData>
    <row r="1" spans="1:131" s="143" customFormat="1" ht="15" customHeight="1" x14ac:dyDescent="0.25">
      <c r="A1" s="143" t="s">
        <v>463</v>
      </c>
      <c r="B1" s="143">
        <v>1</v>
      </c>
      <c r="C1" s="143">
        <v>2</v>
      </c>
      <c r="D1" s="143">
        <v>3</v>
      </c>
      <c r="E1" s="143">
        <v>4</v>
      </c>
      <c r="F1" s="143">
        <v>5</v>
      </c>
      <c r="G1" s="143">
        <v>6</v>
      </c>
      <c r="H1" s="143">
        <v>7</v>
      </c>
      <c r="I1" s="143">
        <v>8</v>
      </c>
      <c r="J1" s="143">
        <v>9</v>
      </c>
      <c r="K1" s="143">
        <v>10</v>
      </c>
      <c r="L1" s="143">
        <v>11</v>
      </c>
      <c r="M1" s="143">
        <v>12</v>
      </c>
      <c r="N1" s="143">
        <v>13</v>
      </c>
      <c r="O1" s="143">
        <v>14</v>
      </c>
      <c r="P1" s="143">
        <v>15</v>
      </c>
      <c r="Q1" s="143">
        <v>16</v>
      </c>
      <c r="R1" s="143">
        <v>17</v>
      </c>
      <c r="S1" s="143">
        <v>18</v>
      </c>
      <c r="T1" s="143">
        <v>19</v>
      </c>
      <c r="U1" s="143">
        <v>20</v>
      </c>
      <c r="V1" s="143">
        <v>21</v>
      </c>
      <c r="W1" s="143">
        <v>22</v>
      </c>
      <c r="X1" s="143">
        <v>23</v>
      </c>
      <c r="Y1" s="143">
        <v>24</v>
      </c>
      <c r="Z1" s="143">
        <v>25</v>
      </c>
      <c r="AA1" s="143">
        <v>26</v>
      </c>
      <c r="AB1" s="143">
        <v>27</v>
      </c>
      <c r="AC1" s="143">
        <v>28</v>
      </c>
      <c r="AD1" s="143">
        <v>29</v>
      </c>
      <c r="AE1" s="143">
        <v>30</v>
      </c>
      <c r="AF1" s="143">
        <v>31</v>
      </c>
      <c r="AG1" s="143">
        <v>32</v>
      </c>
      <c r="AH1" s="143">
        <v>33</v>
      </c>
      <c r="AI1" s="143">
        <v>34</v>
      </c>
      <c r="AJ1" s="143">
        <v>35</v>
      </c>
      <c r="AK1" s="143">
        <v>36</v>
      </c>
      <c r="AL1" s="143">
        <v>37</v>
      </c>
      <c r="AM1" s="143">
        <v>38</v>
      </c>
      <c r="AN1" s="143">
        <v>39</v>
      </c>
      <c r="AO1" s="143">
        <v>40</v>
      </c>
      <c r="AP1" s="143">
        <v>41</v>
      </c>
      <c r="AQ1" s="143">
        <v>42</v>
      </c>
      <c r="AR1" s="143">
        <v>43</v>
      </c>
      <c r="AS1" s="143">
        <v>44</v>
      </c>
      <c r="AT1" s="143">
        <v>45</v>
      </c>
      <c r="AU1" s="143">
        <v>46</v>
      </c>
      <c r="AV1" s="143">
        <v>47</v>
      </c>
      <c r="AW1" s="143">
        <v>48</v>
      </c>
      <c r="AX1" s="143">
        <v>49</v>
      </c>
      <c r="AY1" s="143">
        <v>50</v>
      </c>
      <c r="AZ1" s="143">
        <v>51</v>
      </c>
      <c r="BA1" s="143">
        <v>52</v>
      </c>
      <c r="BB1" s="143">
        <v>53</v>
      </c>
      <c r="BC1" s="143">
        <v>54</v>
      </c>
      <c r="BD1" s="143">
        <v>55</v>
      </c>
      <c r="BE1" s="143">
        <v>56</v>
      </c>
      <c r="BF1" s="143">
        <v>57</v>
      </c>
      <c r="BG1" s="143">
        <v>58</v>
      </c>
      <c r="BH1" s="143">
        <v>59</v>
      </c>
      <c r="BI1" s="143">
        <v>60</v>
      </c>
      <c r="BJ1" s="143">
        <v>61</v>
      </c>
      <c r="BK1" s="143">
        <v>62</v>
      </c>
      <c r="BL1" s="143">
        <v>63</v>
      </c>
      <c r="BM1" s="143">
        <v>64</v>
      </c>
      <c r="BN1" s="143">
        <v>65</v>
      </c>
      <c r="BO1" s="143">
        <v>66</v>
      </c>
      <c r="BP1" s="143">
        <v>67</v>
      </c>
      <c r="BQ1" s="143">
        <v>68</v>
      </c>
      <c r="BR1" s="143">
        <v>69</v>
      </c>
      <c r="BS1" s="143">
        <v>70</v>
      </c>
      <c r="BT1" s="143">
        <v>71</v>
      </c>
      <c r="BU1" s="143">
        <v>72</v>
      </c>
      <c r="BV1" s="143">
        <v>73</v>
      </c>
      <c r="BW1" s="143">
        <v>74</v>
      </c>
      <c r="BX1" s="143">
        <v>75</v>
      </c>
      <c r="BY1" s="143">
        <v>76</v>
      </c>
      <c r="BZ1" s="143">
        <v>77</v>
      </c>
      <c r="CA1" s="143">
        <v>78</v>
      </c>
      <c r="CB1" s="143">
        <v>79</v>
      </c>
      <c r="CC1" s="143">
        <v>80</v>
      </c>
      <c r="CD1" s="143">
        <v>81</v>
      </c>
      <c r="CE1" s="143">
        <v>82</v>
      </c>
      <c r="CF1" s="143">
        <v>83</v>
      </c>
      <c r="CG1" s="143">
        <v>84</v>
      </c>
      <c r="CH1" s="143">
        <v>85</v>
      </c>
      <c r="CI1" s="143">
        <v>86</v>
      </c>
      <c r="CJ1" s="143">
        <v>87</v>
      </c>
      <c r="CK1" s="143">
        <v>88</v>
      </c>
      <c r="CL1" s="143">
        <v>89</v>
      </c>
      <c r="CM1" s="143">
        <v>90</v>
      </c>
      <c r="CN1" s="143">
        <v>91</v>
      </c>
      <c r="CO1" s="143">
        <v>92</v>
      </c>
      <c r="CP1" s="143">
        <v>93</v>
      </c>
      <c r="CQ1" s="143">
        <v>94</v>
      </c>
      <c r="CR1" s="143">
        <v>95</v>
      </c>
      <c r="CS1" s="143">
        <v>96</v>
      </c>
      <c r="CT1" s="143">
        <v>97</v>
      </c>
      <c r="CU1" s="143">
        <v>98</v>
      </c>
      <c r="CV1" s="143">
        <v>99</v>
      </c>
      <c r="CW1" s="143">
        <v>100</v>
      </c>
      <c r="CX1" s="143">
        <v>101</v>
      </c>
      <c r="CY1" s="143">
        <v>102</v>
      </c>
      <c r="CZ1" s="143">
        <v>103</v>
      </c>
      <c r="DA1" s="143">
        <v>104</v>
      </c>
      <c r="DB1" s="143">
        <v>105</v>
      </c>
      <c r="DC1" s="143">
        <v>106</v>
      </c>
      <c r="DD1" s="143">
        <v>107</v>
      </c>
      <c r="DE1" s="143">
        <v>108</v>
      </c>
      <c r="DF1" s="143">
        <v>109</v>
      </c>
      <c r="DG1" s="143">
        <v>110</v>
      </c>
      <c r="DH1" s="143">
        <v>111</v>
      </c>
      <c r="DI1" s="143">
        <v>112</v>
      </c>
      <c r="DJ1" s="143">
        <v>113</v>
      </c>
      <c r="DK1" s="143">
        <v>114</v>
      </c>
      <c r="DL1" s="143">
        <v>115</v>
      </c>
      <c r="DM1" s="143">
        <v>116</v>
      </c>
      <c r="DN1" s="143">
        <v>117</v>
      </c>
      <c r="DO1" s="143">
        <v>118</v>
      </c>
      <c r="DP1" s="143">
        <v>119</v>
      </c>
      <c r="DQ1" s="143">
        <v>120</v>
      </c>
      <c r="DR1" s="143">
        <v>121</v>
      </c>
      <c r="DS1" s="143">
        <v>122</v>
      </c>
      <c r="DT1" s="143">
        <v>123</v>
      </c>
      <c r="DU1" s="143">
        <v>124</v>
      </c>
      <c r="DV1" s="143">
        <v>125</v>
      </c>
      <c r="DW1" s="143">
        <v>126</v>
      </c>
      <c r="DX1" s="143">
        <v>127</v>
      </c>
      <c r="DY1" s="143">
        <v>128</v>
      </c>
      <c r="DZ1" s="143">
        <v>129</v>
      </c>
      <c r="EA1" s="143">
        <v>130</v>
      </c>
    </row>
    <row r="2" spans="1:131" s="142" customFormat="1" ht="14.25" customHeight="1" x14ac:dyDescent="0.25">
      <c r="A2" s="143">
        <v>0</v>
      </c>
      <c r="B2" s="144">
        <v>0.99099999999999999</v>
      </c>
      <c r="C2" s="144">
        <v>1.9770000000000001</v>
      </c>
      <c r="D2" s="144">
        <v>2.9580000000000002</v>
      </c>
      <c r="E2" s="144">
        <v>3.9340000000000002</v>
      </c>
      <c r="F2" s="144">
        <v>4.9050000000000002</v>
      </c>
      <c r="G2" s="144">
        <v>5.8710000000000004</v>
      </c>
      <c r="H2" s="144">
        <v>6.8319999999999999</v>
      </c>
      <c r="I2" s="144">
        <v>7.7880000000000003</v>
      </c>
      <c r="J2" s="144">
        <v>8.7390000000000008</v>
      </c>
      <c r="K2" s="144">
        <v>9.6859999999999999</v>
      </c>
      <c r="L2" s="144">
        <v>10.628</v>
      </c>
      <c r="M2" s="144">
        <v>11.565</v>
      </c>
      <c r="N2" s="144">
        <v>12.497</v>
      </c>
      <c r="O2" s="144">
        <v>13.425000000000001</v>
      </c>
      <c r="P2" s="144">
        <v>14.348000000000001</v>
      </c>
      <c r="Q2" s="144">
        <v>15.266</v>
      </c>
      <c r="R2" s="144">
        <v>16.178999999999998</v>
      </c>
      <c r="S2" s="144">
        <v>17.088000000000001</v>
      </c>
      <c r="T2" s="144">
        <v>17.991</v>
      </c>
      <c r="U2" s="144">
        <v>18.89</v>
      </c>
      <c r="V2" s="144">
        <v>19.783999999999999</v>
      </c>
      <c r="W2" s="144">
        <v>20.672999999999998</v>
      </c>
      <c r="X2" s="144">
        <v>21.556999999999999</v>
      </c>
      <c r="Y2" s="144">
        <v>22.436</v>
      </c>
      <c r="Z2" s="144">
        <v>23.31</v>
      </c>
      <c r="AA2" s="144">
        <v>24.178999999999998</v>
      </c>
      <c r="AB2" s="144">
        <v>25.042999999999999</v>
      </c>
      <c r="AC2" s="144">
        <v>25.902999999999999</v>
      </c>
      <c r="AD2" s="144">
        <v>26.757000000000001</v>
      </c>
      <c r="AE2" s="144">
        <v>27.606999999999999</v>
      </c>
      <c r="AF2" s="144">
        <v>28.452000000000002</v>
      </c>
      <c r="AG2" s="144">
        <v>29.292000000000002</v>
      </c>
      <c r="AH2" s="144">
        <v>30.126999999999999</v>
      </c>
      <c r="AI2" s="144">
        <v>30.957000000000001</v>
      </c>
      <c r="AJ2" s="144">
        <v>31.783000000000001</v>
      </c>
      <c r="AK2" s="144">
        <v>32.603000000000002</v>
      </c>
      <c r="AL2" s="144">
        <v>33.417999999999999</v>
      </c>
      <c r="AM2" s="144">
        <v>34.228999999999999</v>
      </c>
      <c r="AN2" s="144">
        <v>35.033999999999999</v>
      </c>
      <c r="AO2" s="144">
        <v>35.834000000000003</v>
      </c>
      <c r="AP2" s="144">
        <v>36.628999999999998</v>
      </c>
      <c r="AQ2" s="144">
        <v>37.418999999999997</v>
      </c>
      <c r="AR2" s="144">
        <v>38.203000000000003</v>
      </c>
      <c r="AS2" s="144">
        <v>38.981999999999999</v>
      </c>
      <c r="AT2" s="144">
        <v>39.756</v>
      </c>
      <c r="AU2" s="144">
        <v>40.524000000000001</v>
      </c>
      <c r="AV2" s="144">
        <v>41.286000000000001</v>
      </c>
      <c r="AW2" s="144">
        <v>42.042999999999999</v>
      </c>
      <c r="AX2" s="144">
        <v>42.792999999999999</v>
      </c>
      <c r="AY2" s="144">
        <v>43.536999999999999</v>
      </c>
      <c r="AZ2" s="144">
        <v>44.274999999999999</v>
      </c>
      <c r="BA2" s="144">
        <v>45.006</v>
      </c>
      <c r="BB2" s="144">
        <v>45.731000000000002</v>
      </c>
      <c r="BC2" s="144">
        <v>46.448</v>
      </c>
      <c r="BD2" s="144">
        <v>47.158000000000001</v>
      </c>
      <c r="BE2" s="144">
        <v>47.86</v>
      </c>
      <c r="BF2" s="144">
        <v>48.554000000000002</v>
      </c>
      <c r="BG2" s="144">
        <v>49.241</v>
      </c>
      <c r="BH2" s="144">
        <v>49.917999999999999</v>
      </c>
      <c r="BI2" s="144">
        <v>50.587000000000003</v>
      </c>
      <c r="BJ2" s="144">
        <v>51.246000000000002</v>
      </c>
      <c r="BK2" s="144">
        <v>51.896000000000001</v>
      </c>
      <c r="BL2" s="144">
        <v>52.534999999999997</v>
      </c>
      <c r="BM2" s="144">
        <v>53.164000000000001</v>
      </c>
      <c r="BN2" s="144">
        <v>53.780999999999999</v>
      </c>
      <c r="BO2" s="144">
        <v>54.387</v>
      </c>
      <c r="BP2" s="144">
        <v>54.98</v>
      </c>
      <c r="BQ2" s="144">
        <v>55.561999999999998</v>
      </c>
      <c r="BR2" s="144">
        <v>56.13</v>
      </c>
      <c r="BS2" s="144">
        <v>56.685000000000002</v>
      </c>
      <c r="BT2" s="144">
        <v>57.226999999999997</v>
      </c>
      <c r="BU2" s="144">
        <v>57.755000000000003</v>
      </c>
      <c r="BV2" s="144">
        <v>58.268000000000001</v>
      </c>
      <c r="BW2" s="144">
        <v>58.765999999999998</v>
      </c>
      <c r="BX2" s="144">
        <v>59.249000000000002</v>
      </c>
      <c r="BY2" s="144">
        <v>59.715000000000003</v>
      </c>
      <c r="BZ2" s="144">
        <v>60.164000000000001</v>
      </c>
      <c r="CA2" s="144">
        <v>60.595999999999997</v>
      </c>
      <c r="CB2" s="144">
        <v>61.008000000000003</v>
      </c>
      <c r="CC2" s="144">
        <v>61.401000000000003</v>
      </c>
      <c r="CD2" s="144">
        <v>61.774000000000001</v>
      </c>
      <c r="CE2" s="144">
        <v>62.125999999999998</v>
      </c>
      <c r="CF2" s="144">
        <v>62.454999999999998</v>
      </c>
      <c r="CG2" s="144">
        <v>62.761000000000003</v>
      </c>
      <c r="CH2" s="144">
        <v>63.042000000000002</v>
      </c>
      <c r="CI2" s="144">
        <v>63.298000000000002</v>
      </c>
      <c r="CJ2" s="144">
        <v>63.529000000000003</v>
      </c>
      <c r="CK2" s="144">
        <v>63.731999999999999</v>
      </c>
      <c r="CL2" s="144">
        <v>63.91</v>
      </c>
      <c r="CM2" s="144">
        <v>64.061000000000007</v>
      </c>
      <c r="CN2" s="144">
        <v>64.188000000000002</v>
      </c>
      <c r="CO2" s="144">
        <v>64.290999999999997</v>
      </c>
      <c r="CP2" s="144">
        <v>64.373000000000005</v>
      </c>
      <c r="CQ2" s="144">
        <v>64.436000000000007</v>
      </c>
      <c r="CR2" s="144">
        <v>64.483000000000004</v>
      </c>
      <c r="CS2" s="144">
        <v>64.516999999999996</v>
      </c>
      <c r="CT2" s="144">
        <v>64.540000000000006</v>
      </c>
      <c r="CU2" s="144">
        <v>64.555999999999997</v>
      </c>
      <c r="CV2" s="144">
        <v>64.566000000000003</v>
      </c>
      <c r="CW2" s="144">
        <v>64.572999999999993</v>
      </c>
      <c r="CX2" s="144">
        <v>64.576999999999998</v>
      </c>
      <c r="CY2" s="144">
        <v>64.578999999999994</v>
      </c>
      <c r="CZ2" s="144">
        <v>64.58</v>
      </c>
      <c r="DA2" s="144">
        <v>64.581000000000003</v>
      </c>
      <c r="DB2" s="144">
        <v>64.581000000000003</v>
      </c>
      <c r="DC2" s="144">
        <v>64.581000000000003</v>
      </c>
      <c r="DD2" s="144">
        <v>64.581000000000003</v>
      </c>
      <c r="DE2" s="144">
        <v>64.581000000000003</v>
      </c>
      <c r="DF2" s="144">
        <v>64.581000000000003</v>
      </c>
      <c r="DG2" s="144">
        <v>64.581000000000003</v>
      </c>
      <c r="DH2" s="144">
        <v>64.581000000000003</v>
      </c>
      <c r="DI2" s="144">
        <v>64.581000000000003</v>
      </c>
      <c r="DJ2" s="144">
        <v>64.581000000000003</v>
      </c>
      <c r="DK2" s="144">
        <v>64.581000000000003</v>
      </c>
      <c r="DL2" s="144">
        <v>64.581000000000003</v>
      </c>
      <c r="DM2" s="144">
        <v>64.581000000000003</v>
      </c>
      <c r="DN2" s="144">
        <v>64.581000000000003</v>
      </c>
      <c r="DO2" s="144">
        <v>64.581000000000003</v>
      </c>
      <c r="DP2" s="144">
        <v>64.581000000000003</v>
      </c>
      <c r="DQ2" s="144">
        <v>64.581000000000003</v>
      </c>
      <c r="DR2" s="144">
        <v>64.581000000000003</v>
      </c>
      <c r="DS2" s="144">
        <v>64.581000000000003</v>
      </c>
      <c r="DT2" s="144">
        <v>64.581000000000003</v>
      </c>
      <c r="DU2" s="144">
        <v>64.581000000000003</v>
      </c>
      <c r="DV2" s="144">
        <v>64.581000000000003</v>
      </c>
      <c r="DW2" s="144">
        <v>64.581000000000003</v>
      </c>
      <c r="DX2" s="144">
        <v>64.581000000000003</v>
      </c>
      <c r="DY2" s="144">
        <v>64.581000000000003</v>
      </c>
      <c r="DZ2" s="144">
        <v>64.581000000000003</v>
      </c>
      <c r="EA2" s="144">
        <v>64.581000000000003</v>
      </c>
    </row>
    <row r="3" spans="1:131" ht="15" customHeight="1" x14ac:dyDescent="0.25">
      <c r="A3" s="43">
        <v>1</v>
      </c>
      <c r="B3" s="144"/>
      <c r="C3" s="144">
        <v>0.995</v>
      </c>
      <c r="D3" s="144">
        <v>1.984</v>
      </c>
      <c r="E3" s="144">
        <v>2.9689999999999999</v>
      </c>
      <c r="F3" s="144">
        <v>3.9489999999999998</v>
      </c>
      <c r="G3" s="144">
        <v>4.923</v>
      </c>
      <c r="H3" s="144">
        <v>5.8929999999999998</v>
      </c>
      <c r="I3" s="144">
        <v>6.8579999999999997</v>
      </c>
      <c r="J3" s="144">
        <v>7.8179999999999996</v>
      </c>
      <c r="K3" s="144">
        <v>8.7729999999999997</v>
      </c>
      <c r="L3" s="144">
        <v>9.7230000000000008</v>
      </c>
      <c r="M3" s="144">
        <v>10.669</v>
      </c>
      <c r="N3" s="144">
        <v>11.609</v>
      </c>
      <c r="O3" s="144">
        <v>12.545</v>
      </c>
      <c r="P3" s="144">
        <v>13.476000000000001</v>
      </c>
      <c r="Q3" s="144">
        <v>14.403</v>
      </c>
      <c r="R3" s="144">
        <v>15.324</v>
      </c>
      <c r="S3" s="144">
        <v>16.241</v>
      </c>
      <c r="T3" s="144">
        <v>17.152999999999999</v>
      </c>
      <c r="U3" s="144">
        <v>18.059000000000001</v>
      </c>
      <c r="V3" s="144">
        <v>18.960999999999999</v>
      </c>
      <c r="W3" s="144">
        <v>19.858000000000001</v>
      </c>
      <c r="X3" s="144">
        <v>20.75</v>
      </c>
      <c r="Y3" s="144">
        <v>21.637</v>
      </c>
      <c r="Z3" s="144">
        <v>22.518999999999998</v>
      </c>
      <c r="AA3" s="144">
        <v>23.396000000000001</v>
      </c>
      <c r="AB3" s="144">
        <v>24.268000000000001</v>
      </c>
      <c r="AC3" s="144">
        <v>25.135000000000002</v>
      </c>
      <c r="AD3" s="144">
        <v>25.997</v>
      </c>
      <c r="AE3" s="144">
        <v>26.855</v>
      </c>
      <c r="AF3" s="144">
        <v>27.707000000000001</v>
      </c>
      <c r="AG3" s="144">
        <v>28.555</v>
      </c>
      <c r="AH3" s="144">
        <v>29.396999999999998</v>
      </c>
      <c r="AI3" s="144">
        <v>30.234999999999999</v>
      </c>
      <c r="AJ3" s="144">
        <v>31.068000000000001</v>
      </c>
      <c r="AK3" s="144">
        <v>31.895</v>
      </c>
      <c r="AL3" s="144">
        <v>32.718000000000004</v>
      </c>
      <c r="AM3" s="144">
        <v>33.536000000000001</v>
      </c>
      <c r="AN3" s="144">
        <v>34.347999999999999</v>
      </c>
      <c r="AO3" s="144">
        <v>35.155000000000001</v>
      </c>
      <c r="AP3" s="144">
        <v>35.957000000000001</v>
      </c>
      <c r="AQ3" s="144">
        <v>36.753999999999998</v>
      </c>
      <c r="AR3" s="144">
        <v>37.545999999999999</v>
      </c>
      <c r="AS3" s="144">
        <v>38.332000000000001</v>
      </c>
      <c r="AT3" s="144">
        <v>39.112000000000002</v>
      </c>
      <c r="AU3" s="144">
        <v>39.887</v>
      </c>
      <c r="AV3" s="144">
        <v>40.655999999999999</v>
      </c>
      <c r="AW3" s="144">
        <v>41.42</v>
      </c>
      <c r="AX3" s="144">
        <v>42.177</v>
      </c>
      <c r="AY3" s="144">
        <v>42.927999999999997</v>
      </c>
      <c r="AZ3" s="144">
        <v>43.671999999999997</v>
      </c>
      <c r="BA3" s="144">
        <v>44.41</v>
      </c>
      <c r="BB3" s="144">
        <v>45.140999999999998</v>
      </c>
      <c r="BC3" s="144">
        <v>45.863999999999997</v>
      </c>
      <c r="BD3" s="144">
        <v>46.581000000000003</v>
      </c>
      <c r="BE3" s="144">
        <v>47.289000000000001</v>
      </c>
      <c r="BF3" s="144">
        <v>47.99</v>
      </c>
      <c r="BG3" s="144">
        <v>48.682000000000002</v>
      </c>
      <c r="BH3" s="144">
        <v>49.366</v>
      </c>
      <c r="BI3" s="144">
        <v>50.040999999999997</v>
      </c>
      <c r="BJ3" s="144">
        <v>50.706000000000003</v>
      </c>
      <c r="BK3" s="144">
        <v>51.360999999999997</v>
      </c>
      <c r="BL3" s="144">
        <v>52.006</v>
      </c>
      <c r="BM3" s="144">
        <v>52.64</v>
      </c>
      <c r="BN3" s="144">
        <v>53.262999999999998</v>
      </c>
      <c r="BO3" s="144">
        <v>53.874000000000002</v>
      </c>
      <c r="BP3" s="144">
        <v>54.472999999999999</v>
      </c>
      <c r="BQ3" s="144">
        <v>55.06</v>
      </c>
      <c r="BR3" s="144">
        <v>55.633000000000003</v>
      </c>
      <c r="BS3" s="144">
        <v>56.194000000000003</v>
      </c>
      <c r="BT3" s="144">
        <v>56.74</v>
      </c>
      <c r="BU3" s="144">
        <v>57.273000000000003</v>
      </c>
      <c r="BV3" s="144">
        <v>57.790999999999997</v>
      </c>
      <c r="BW3" s="144">
        <v>58.292999999999999</v>
      </c>
      <c r="BX3" s="144">
        <v>58.78</v>
      </c>
      <c r="BY3" s="144">
        <v>59.250999999999998</v>
      </c>
      <c r="BZ3" s="144">
        <v>59.704000000000001</v>
      </c>
      <c r="CA3" s="144">
        <v>60.139000000000003</v>
      </c>
      <c r="CB3" s="144">
        <v>60.555</v>
      </c>
      <c r="CC3" s="144">
        <v>60.951999999999998</v>
      </c>
      <c r="CD3" s="144">
        <v>61.328000000000003</v>
      </c>
      <c r="CE3" s="144">
        <v>61.683</v>
      </c>
      <c r="CF3" s="144">
        <v>62.015000000000001</v>
      </c>
      <c r="CG3" s="144">
        <v>62.323</v>
      </c>
      <c r="CH3" s="144">
        <v>62.606999999999999</v>
      </c>
      <c r="CI3" s="144">
        <v>62.866</v>
      </c>
      <c r="CJ3" s="144">
        <v>63.097999999999999</v>
      </c>
      <c r="CK3" s="144">
        <v>63.304000000000002</v>
      </c>
      <c r="CL3" s="144">
        <v>63.482999999999997</v>
      </c>
      <c r="CM3" s="144">
        <v>63.634999999999998</v>
      </c>
      <c r="CN3" s="144">
        <v>63.762999999999998</v>
      </c>
      <c r="CO3" s="144">
        <v>63.866999999999997</v>
      </c>
      <c r="CP3" s="144">
        <v>63.95</v>
      </c>
      <c r="CQ3" s="144">
        <v>64.013000000000005</v>
      </c>
      <c r="CR3" s="144">
        <v>64.061000000000007</v>
      </c>
      <c r="CS3" s="144">
        <v>64.094999999999999</v>
      </c>
      <c r="CT3" s="144">
        <v>64.119</v>
      </c>
      <c r="CU3" s="144">
        <v>64.135000000000005</v>
      </c>
      <c r="CV3" s="144">
        <v>64.144999999999996</v>
      </c>
      <c r="CW3" s="144">
        <v>64.152000000000001</v>
      </c>
      <c r="CX3" s="144">
        <v>64.156000000000006</v>
      </c>
      <c r="CY3" s="144">
        <v>64.158000000000001</v>
      </c>
      <c r="CZ3" s="144">
        <v>64.159000000000006</v>
      </c>
      <c r="DA3" s="144">
        <v>64.16</v>
      </c>
      <c r="DB3" s="144">
        <v>64.16</v>
      </c>
      <c r="DC3" s="144">
        <v>64.16</v>
      </c>
      <c r="DD3" s="144">
        <v>64.16</v>
      </c>
      <c r="DE3" s="144">
        <v>64.16</v>
      </c>
      <c r="DF3" s="144">
        <v>64.16</v>
      </c>
      <c r="DG3" s="144">
        <v>64.16</v>
      </c>
      <c r="DH3" s="144">
        <v>64.16</v>
      </c>
      <c r="DI3" s="144">
        <v>64.16</v>
      </c>
      <c r="DJ3" s="144">
        <v>64.16</v>
      </c>
      <c r="DK3" s="144">
        <v>64.16</v>
      </c>
      <c r="DL3" s="144">
        <v>64.16</v>
      </c>
      <c r="DM3" s="144">
        <v>64.16</v>
      </c>
      <c r="DN3" s="144">
        <v>64.16</v>
      </c>
      <c r="DO3" s="144">
        <v>64.16</v>
      </c>
      <c r="DP3" s="144">
        <v>64.16</v>
      </c>
      <c r="DQ3" s="144">
        <v>64.16</v>
      </c>
      <c r="DR3" s="144">
        <v>64.16</v>
      </c>
      <c r="DS3" s="144">
        <v>64.16</v>
      </c>
      <c r="DT3" s="144">
        <v>64.16</v>
      </c>
      <c r="DU3" s="144">
        <v>64.16</v>
      </c>
      <c r="DV3" s="144">
        <v>64.16</v>
      </c>
      <c r="DW3" s="144">
        <v>64.16</v>
      </c>
      <c r="DX3" s="144">
        <v>64.16</v>
      </c>
      <c r="DY3" s="144">
        <v>64.16</v>
      </c>
      <c r="DZ3" s="144">
        <v>64.16</v>
      </c>
      <c r="EA3" s="144">
        <v>64.16</v>
      </c>
    </row>
    <row r="4" spans="1:131" ht="15" customHeight="1" x14ac:dyDescent="0.25">
      <c r="A4" s="43">
        <v>2</v>
      </c>
      <c r="B4" s="144"/>
      <c r="C4" s="144"/>
      <c r="D4" s="144">
        <v>0.995</v>
      </c>
      <c r="E4" s="144">
        <v>1.9850000000000001</v>
      </c>
      <c r="F4" s="144">
        <v>2.9689999999999999</v>
      </c>
      <c r="G4" s="144">
        <v>3.9489999999999998</v>
      </c>
      <c r="H4" s="144">
        <v>4.9240000000000004</v>
      </c>
      <c r="I4" s="144">
        <v>5.8940000000000001</v>
      </c>
      <c r="J4" s="144">
        <v>6.859</v>
      </c>
      <c r="K4" s="144">
        <v>7.819</v>
      </c>
      <c r="L4" s="144">
        <v>8.7739999999999991</v>
      </c>
      <c r="M4" s="144">
        <v>9.7249999999999996</v>
      </c>
      <c r="N4" s="144">
        <v>10.67</v>
      </c>
      <c r="O4" s="144">
        <v>11.611000000000001</v>
      </c>
      <c r="P4" s="144">
        <v>12.547000000000001</v>
      </c>
      <c r="Q4" s="144">
        <v>13.478</v>
      </c>
      <c r="R4" s="144">
        <v>14.404999999999999</v>
      </c>
      <c r="S4" s="144">
        <v>15.326000000000001</v>
      </c>
      <c r="T4" s="144">
        <v>16.242999999999999</v>
      </c>
      <c r="U4" s="144">
        <v>17.154</v>
      </c>
      <c r="V4" s="144">
        <v>18.061</v>
      </c>
      <c r="W4" s="144">
        <v>18.962</v>
      </c>
      <c r="X4" s="144">
        <v>19.859000000000002</v>
      </c>
      <c r="Y4" s="144">
        <v>20.75</v>
      </c>
      <c r="Z4" s="144">
        <v>21.637</v>
      </c>
      <c r="AA4" s="144">
        <v>22.518000000000001</v>
      </c>
      <c r="AB4" s="144">
        <v>23.395</v>
      </c>
      <c r="AC4" s="144">
        <v>24.266999999999999</v>
      </c>
      <c r="AD4" s="144">
        <v>25.134</v>
      </c>
      <c r="AE4" s="144">
        <v>25.995000000000001</v>
      </c>
      <c r="AF4" s="144">
        <v>26.852</v>
      </c>
      <c r="AG4" s="144">
        <v>27.704000000000001</v>
      </c>
      <c r="AH4" s="144">
        <v>28.550999999999998</v>
      </c>
      <c r="AI4" s="144">
        <v>29.393000000000001</v>
      </c>
      <c r="AJ4" s="144">
        <v>30.23</v>
      </c>
      <c r="AK4" s="144">
        <v>31.062000000000001</v>
      </c>
      <c r="AL4" s="144">
        <v>31.888999999999999</v>
      </c>
      <c r="AM4" s="144">
        <v>32.710999999999999</v>
      </c>
      <c r="AN4" s="144">
        <v>33.527999999999999</v>
      </c>
      <c r="AO4" s="144">
        <v>34.340000000000003</v>
      </c>
      <c r="AP4" s="144">
        <v>35.146000000000001</v>
      </c>
      <c r="AQ4" s="144">
        <v>35.947000000000003</v>
      </c>
      <c r="AR4" s="144">
        <v>36.743000000000002</v>
      </c>
      <c r="AS4" s="144">
        <v>37.533000000000001</v>
      </c>
      <c r="AT4" s="144">
        <v>38.317</v>
      </c>
      <c r="AU4" s="144">
        <v>39.095999999999997</v>
      </c>
      <c r="AV4" s="144">
        <v>39.869</v>
      </c>
      <c r="AW4" s="144">
        <v>40.637</v>
      </c>
      <c r="AX4" s="144">
        <v>41.398000000000003</v>
      </c>
      <c r="AY4" s="144">
        <v>42.152999999999999</v>
      </c>
      <c r="AZ4" s="144">
        <v>42.901000000000003</v>
      </c>
      <c r="BA4" s="144">
        <v>43.643000000000001</v>
      </c>
      <c r="BB4" s="144">
        <v>44.377000000000002</v>
      </c>
      <c r="BC4" s="144">
        <v>45.104999999999997</v>
      </c>
      <c r="BD4" s="144">
        <v>45.825000000000003</v>
      </c>
      <c r="BE4" s="144">
        <v>46.536999999999999</v>
      </c>
      <c r="BF4" s="144">
        <v>47.241</v>
      </c>
      <c r="BG4" s="144">
        <v>47.936999999999998</v>
      </c>
      <c r="BH4" s="144">
        <v>48.625</v>
      </c>
      <c r="BI4" s="144">
        <v>49.302999999999997</v>
      </c>
      <c r="BJ4" s="144">
        <v>49.972000000000001</v>
      </c>
      <c r="BK4" s="144">
        <v>50.63</v>
      </c>
      <c r="BL4" s="144">
        <v>51.279000000000003</v>
      </c>
      <c r="BM4" s="144">
        <v>51.915999999999997</v>
      </c>
      <c r="BN4" s="144">
        <v>52.542000000000002</v>
      </c>
      <c r="BO4" s="144">
        <v>53.156999999999996</v>
      </c>
      <c r="BP4" s="144">
        <v>53.759</v>
      </c>
      <c r="BQ4" s="144">
        <v>54.347999999999999</v>
      </c>
      <c r="BR4" s="144">
        <v>54.924999999999997</v>
      </c>
      <c r="BS4" s="144">
        <v>55.488</v>
      </c>
      <c r="BT4" s="144">
        <v>56.037999999999997</v>
      </c>
      <c r="BU4" s="144">
        <v>56.573</v>
      </c>
      <c r="BV4" s="144">
        <v>57.093000000000004</v>
      </c>
      <c r="BW4" s="144">
        <v>57.598999999999997</v>
      </c>
      <c r="BX4" s="144">
        <v>58.088000000000001</v>
      </c>
      <c r="BY4" s="144">
        <v>58.561</v>
      </c>
      <c r="BZ4" s="144">
        <v>59.017000000000003</v>
      </c>
      <c r="CA4" s="144">
        <v>59.454000000000001</v>
      </c>
      <c r="CB4" s="144">
        <v>59.872999999999998</v>
      </c>
      <c r="CC4" s="144">
        <v>60.271000000000001</v>
      </c>
      <c r="CD4" s="144">
        <v>60.649000000000001</v>
      </c>
      <c r="CE4" s="144">
        <v>61.006</v>
      </c>
      <c r="CF4" s="144">
        <v>61.34</v>
      </c>
      <c r="CG4" s="144">
        <v>61.65</v>
      </c>
      <c r="CH4" s="144">
        <v>61.935000000000002</v>
      </c>
      <c r="CI4" s="144">
        <v>62.195</v>
      </c>
      <c r="CJ4" s="144">
        <v>62.429000000000002</v>
      </c>
      <c r="CK4" s="144">
        <v>62.636000000000003</v>
      </c>
      <c r="CL4" s="144">
        <v>62.816000000000003</v>
      </c>
      <c r="CM4" s="144">
        <v>62.969000000000001</v>
      </c>
      <c r="CN4" s="144">
        <v>63.097000000000001</v>
      </c>
      <c r="CO4" s="144">
        <v>63.201999999999998</v>
      </c>
      <c r="CP4" s="144">
        <v>63.284999999999997</v>
      </c>
      <c r="CQ4" s="144">
        <v>63.348999999999997</v>
      </c>
      <c r="CR4" s="144">
        <v>63.396000000000001</v>
      </c>
      <c r="CS4" s="144">
        <v>63.430999999999997</v>
      </c>
      <c r="CT4" s="144">
        <v>63.454999999999998</v>
      </c>
      <c r="CU4" s="144">
        <v>63.470999999999997</v>
      </c>
      <c r="CV4" s="144">
        <v>63.481999999999999</v>
      </c>
      <c r="CW4" s="144">
        <v>63.488</v>
      </c>
      <c r="CX4" s="144">
        <v>63.491999999999997</v>
      </c>
      <c r="CY4" s="144">
        <v>63.494</v>
      </c>
      <c r="CZ4" s="144">
        <v>63.496000000000002</v>
      </c>
      <c r="DA4" s="144">
        <v>63.497</v>
      </c>
      <c r="DB4" s="144">
        <v>63.497</v>
      </c>
      <c r="DC4" s="144">
        <v>63.497</v>
      </c>
      <c r="DD4" s="144">
        <v>63.497</v>
      </c>
      <c r="DE4" s="144">
        <v>63.497</v>
      </c>
      <c r="DF4" s="144">
        <v>63.497</v>
      </c>
      <c r="DG4" s="144">
        <v>63.497</v>
      </c>
      <c r="DH4" s="144">
        <v>63.497</v>
      </c>
      <c r="DI4" s="144">
        <v>63.497</v>
      </c>
      <c r="DJ4" s="144">
        <v>63.497</v>
      </c>
      <c r="DK4" s="144">
        <v>63.497</v>
      </c>
      <c r="DL4" s="144">
        <v>63.497</v>
      </c>
      <c r="DM4" s="144">
        <v>63.497</v>
      </c>
      <c r="DN4" s="144">
        <v>63.497</v>
      </c>
      <c r="DO4" s="144">
        <v>63.497</v>
      </c>
      <c r="DP4" s="144">
        <v>63.497</v>
      </c>
      <c r="DQ4" s="144">
        <v>63.497</v>
      </c>
      <c r="DR4" s="144">
        <v>63.497</v>
      </c>
      <c r="DS4" s="144">
        <v>63.497</v>
      </c>
      <c r="DT4" s="144">
        <v>63.497</v>
      </c>
      <c r="DU4" s="144">
        <v>63.497</v>
      </c>
      <c r="DV4" s="144">
        <v>63.497</v>
      </c>
      <c r="DW4" s="144">
        <v>63.497</v>
      </c>
      <c r="DX4" s="144">
        <v>63.497</v>
      </c>
      <c r="DY4" s="144">
        <v>63.497</v>
      </c>
      <c r="DZ4" s="144">
        <v>63.497</v>
      </c>
      <c r="EA4" s="144">
        <v>63.497</v>
      </c>
    </row>
    <row r="5" spans="1:131" ht="15" customHeight="1" x14ac:dyDescent="0.25">
      <c r="A5" s="43">
        <v>3</v>
      </c>
      <c r="B5" s="144"/>
      <c r="C5" s="144"/>
      <c r="D5" s="144"/>
      <c r="E5" s="144">
        <v>0.995</v>
      </c>
      <c r="F5" s="144">
        <v>1.9850000000000001</v>
      </c>
      <c r="G5" s="144">
        <v>2.97</v>
      </c>
      <c r="H5" s="144">
        <v>3.9489999999999998</v>
      </c>
      <c r="I5" s="144">
        <v>4.9240000000000004</v>
      </c>
      <c r="J5" s="144">
        <v>5.8940000000000001</v>
      </c>
      <c r="K5" s="144">
        <v>6.859</v>
      </c>
      <c r="L5" s="144">
        <v>7.82</v>
      </c>
      <c r="M5" s="144">
        <v>8.7750000000000004</v>
      </c>
      <c r="N5" s="144">
        <v>9.7260000000000009</v>
      </c>
      <c r="O5" s="144">
        <v>10.670999999999999</v>
      </c>
      <c r="P5" s="144">
        <v>11.612</v>
      </c>
      <c r="Q5" s="144">
        <v>12.548</v>
      </c>
      <c r="R5" s="144">
        <v>13.478999999999999</v>
      </c>
      <c r="S5" s="144">
        <v>14.404999999999999</v>
      </c>
      <c r="T5" s="144">
        <v>15.327</v>
      </c>
      <c r="U5" s="144">
        <v>16.242999999999999</v>
      </c>
      <c r="V5" s="144">
        <v>17.154</v>
      </c>
      <c r="W5" s="144">
        <v>18.059999999999999</v>
      </c>
      <c r="X5" s="144">
        <v>18.962</v>
      </c>
      <c r="Y5" s="144">
        <v>19.858000000000001</v>
      </c>
      <c r="Z5" s="144">
        <v>20.748999999999999</v>
      </c>
      <c r="AA5" s="144">
        <v>21.635000000000002</v>
      </c>
      <c r="AB5" s="144">
        <v>22.515999999999998</v>
      </c>
      <c r="AC5" s="144">
        <v>23.391999999999999</v>
      </c>
      <c r="AD5" s="144">
        <v>24.263999999999999</v>
      </c>
      <c r="AE5" s="144">
        <v>25.13</v>
      </c>
      <c r="AF5" s="144">
        <v>25.991</v>
      </c>
      <c r="AG5" s="144">
        <v>26.847999999999999</v>
      </c>
      <c r="AH5" s="144">
        <v>27.699000000000002</v>
      </c>
      <c r="AI5" s="144">
        <v>28.545999999999999</v>
      </c>
      <c r="AJ5" s="144">
        <v>29.387</v>
      </c>
      <c r="AK5" s="144">
        <v>30.222999999999999</v>
      </c>
      <c r="AL5" s="144">
        <v>31.055</v>
      </c>
      <c r="AM5" s="144">
        <v>31.881</v>
      </c>
      <c r="AN5" s="144">
        <v>32.701999999999998</v>
      </c>
      <c r="AO5" s="144">
        <v>33.518000000000001</v>
      </c>
      <c r="AP5" s="144">
        <v>34.328000000000003</v>
      </c>
      <c r="AQ5" s="144">
        <v>35.133000000000003</v>
      </c>
      <c r="AR5" s="144">
        <v>35.933</v>
      </c>
      <c r="AS5" s="144">
        <v>36.726999999999997</v>
      </c>
      <c r="AT5" s="144">
        <v>37.515999999999998</v>
      </c>
      <c r="AU5" s="144">
        <v>38.298999999999999</v>
      </c>
      <c r="AV5" s="144">
        <v>39.076000000000001</v>
      </c>
      <c r="AW5" s="144">
        <v>39.847000000000001</v>
      </c>
      <c r="AX5" s="144">
        <v>40.612000000000002</v>
      </c>
      <c r="AY5" s="144">
        <v>41.371000000000002</v>
      </c>
      <c r="AZ5" s="144">
        <v>42.122999999999998</v>
      </c>
      <c r="BA5" s="144">
        <v>42.869</v>
      </c>
      <c r="BB5" s="144">
        <v>43.606999999999999</v>
      </c>
      <c r="BC5" s="144">
        <v>44.338000000000001</v>
      </c>
      <c r="BD5" s="144">
        <v>45.061999999999998</v>
      </c>
      <c r="BE5" s="144">
        <v>45.777999999999999</v>
      </c>
      <c r="BF5" s="144">
        <v>46.485999999999997</v>
      </c>
      <c r="BG5" s="144">
        <v>47.186</v>
      </c>
      <c r="BH5" s="144">
        <v>47.877000000000002</v>
      </c>
      <c r="BI5" s="144">
        <v>48.558</v>
      </c>
      <c r="BJ5" s="144">
        <v>49.231000000000002</v>
      </c>
      <c r="BK5" s="144">
        <v>49.893000000000001</v>
      </c>
      <c r="BL5" s="144">
        <v>50.543999999999997</v>
      </c>
      <c r="BM5" s="144">
        <v>51.185000000000002</v>
      </c>
      <c r="BN5" s="144">
        <v>51.814999999999998</v>
      </c>
      <c r="BO5" s="144">
        <v>52.432000000000002</v>
      </c>
      <c r="BP5" s="144">
        <v>53.036999999999999</v>
      </c>
      <c r="BQ5" s="144">
        <v>53.63</v>
      </c>
      <c r="BR5" s="144">
        <v>54.21</v>
      </c>
      <c r="BS5" s="144">
        <v>54.776000000000003</v>
      </c>
      <c r="BT5" s="144">
        <v>55.328000000000003</v>
      </c>
      <c r="BU5" s="144">
        <v>55.866</v>
      </c>
      <c r="BV5" s="144">
        <v>56.389000000000003</v>
      </c>
      <c r="BW5" s="144">
        <v>56.896999999999998</v>
      </c>
      <c r="BX5" s="144">
        <v>57.389000000000003</v>
      </c>
      <c r="BY5" s="144">
        <v>57.865000000000002</v>
      </c>
      <c r="BZ5" s="144">
        <v>58.323</v>
      </c>
      <c r="CA5" s="144">
        <v>58.762</v>
      </c>
      <c r="CB5" s="144">
        <v>59.183</v>
      </c>
      <c r="CC5" s="144">
        <v>59.584000000000003</v>
      </c>
      <c r="CD5" s="144">
        <v>59.963999999999999</v>
      </c>
      <c r="CE5" s="144">
        <v>60.322000000000003</v>
      </c>
      <c r="CF5" s="144">
        <v>60.658000000000001</v>
      </c>
      <c r="CG5" s="144">
        <v>60.969000000000001</v>
      </c>
      <c r="CH5" s="144">
        <v>61.256</v>
      </c>
      <c r="CI5" s="144">
        <v>61.518000000000001</v>
      </c>
      <c r="CJ5" s="144">
        <v>61.752000000000002</v>
      </c>
      <c r="CK5" s="144">
        <v>61.96</v>
      </c>
      <c r="CL5" s="144">
        <v>62.140999999999998</v>
      </c>
      <c r="CM5" s="144">
        <v>62.295000000000002</v>
      </c>
      <c r="CN5" s="144">
        <v>62.423999999999999</v>
      </c>
      <c r="CO5" s="144">
        <v>62.53</v>
      </c>
      <c r="CP5" s="144">
        <v>62.613</v>
      </c>
      <c r="CQ5" s="144">
        <v>62.677</v>
      </c>
      <c r="CR5" s="144">
        <v>62.725000000000001</v>
      </c>
      <c r="CS5" s="144">
        <v>62.76</v>
      </c>
      <c r="CT5" s="144">
        <v>62.783999999999999</v>
      </c>
      <c r="CU5" s="144">
        <v>62.8</v>
      </c>
      <c r="CV5" s="144">
        <v>62.811</v>
      </c>
      <c r="CW5" s="144">
        <v>62.817</v>
      </c>
      <c r="CX5" s="144">
        <v>62.820999999999998</v>
      </c>
      <c r="CY5" s="144">
        <v>62.823</v>
      </c>
      <c r="CZ5" s="144">
        <v>62.825000000000003</v>
      </c>
      <c r="DA5" s="144">
        <v>62.826000000000001</v>
      </c>
      <c r="DB5" s="144">
        <v>62.826000000000001</v>
      </c>
      <c r="DC5" s="144">
        <v>62.826000000000001</v>
      </c>
      <c r="DD5" s="144">
        <v>62.826000000000001</v>
      </c>
      <c r="DE5" s="144">
        <v>62.826000000000001</v>
      </c>
      <c r="DF5" s="144">
        <v>62.826000000000001</v>
      </c>
      <c r="DG5" s="144">
        <v>62.826000000000001</v>
      </c>
      <c r="DH5" s="144">
        <v>62.826000000000001</v>
      </c>
      <c r="DI5" s="144">
        <v>62.826000000000001</v>
      </c>
      <c r="DJ5" s="144">
        <v>62.826000000000001</v>
      </c>
      <c r="DK5" s="144">
        <v>62.826000000000001</v>
      </c>
      <c r="DL5" s="144">
        <v>62.826000000000001</v>
      </c>
      <c r="DM5" s="144">
        <v>62.826000000000001</v>
      </c>
      <c r="DN5" s="144">
        <v>62.826000000000001</v>
      </c>
      <c r="DO5" s="144">
        <v>62.826000000000001</v>
      </c>
      <c r="DP5" s="144">
        <v>62.826000000000001</v>
      </c>
      <c r="DQ5" s="144">
        <v>62.826000000000001</v>
      </c>
      <c r="DR5" s="144">
        <v>62.826000000000001</v>
      </c>
      <c r="DS5" s="144">
        <v>62.826000000000001</v>
      </c>
      <c r="DT5" s="144">
        <v>62.826000000000001</v>
      </c>
      <c r="DU5" s="144">
        <v>62.826000000000001</v>
      </c>
      <c r="DV5" s="144">
        <v>62.826000000000001</v>
      </c>
      <c r="DW5" s="144">
        <v>62.826000000000001</v>
      </c>
      <c r="DX5" s="144">
        <v>62.826000000000001</v>
      </c>
      <c r="DY5" s="144">
        <v>62.826000000000001</v>
      </c>
      <c r="DZ5" s="144">
        <v>62.826000000000001</v>
      </c>
      <c r="EA5" s="144">
        <v>62.826000000000001</v>
      </c>
    </row>
    <row r="6" spans="1:131" ht="15" customHeight="1" x14ac:dyDescent="0.25">
      <c r="A6" s="43">
        <v>4</v>
      </c>
      <c r="B6" s="144"/>
      <c r="C6" s="144"/>
      <c r="D6" s="144"/>
      <c r="E6" s="144"/>
      <c r="F6" s="144">
        <v>0.995</v>
      </c>
      <c r="G6" s="144">
        <v>1.9850000000000001</v>
      </c>
      <c r="H6" s="144">
        <v>2.97</v>
      </c>
      <c r="I6" s="144">
        <v>3.95</v>
      </c>
      <c r="J6" s="144">
        <v>4.9240000000000004</v>
      </c>
      <c r="K6" s="144">
        <v>5.8949999999999996</v>
      </c>
      <c r="L6" s="144">
        <v>6.86</v>
      </c>
      <c r="M6" s="144">
        <v>7.82</v>
      </c>
      <c r="N6" s="144">
        <v>8.7750000000000004</v>
      </c>
      <c r="O6" s="144">
        <v>9.7260000000000009</v>
      </c>
      <c r="P6" s="144">
        <v>10.670999999999999</v>
      </c>
      <c r="Q6" s="144">
        <v>11.612</v>
      </c>
      <c r="R6" s="144">
        <v>12.548</v>
      </c>
      <c r="S6" s="144">
        <v>13.478999999999999</v>
      </c>
      <c r="T6" s="144">
        <v>14.404999999999999</v>
      </c>
      <c r="U6" s="144">
        <v>15.326000000000001</v>
      </c>
      <c r="V6" s="144">
        <v>16.242000000000001</v>
      </c>
      <c r="W6" s="144">
        <v>17.152999999999999</v>
      </c>
      <c r="X6" s="144">
        <v>18.058</v>
      </c>
      <c r="Y6" s="144">
        <v>18.959</v>
      </c>
      <c r="Z6" s="144">
        <v>19.855</v>
      </c>
      <c r="AA6" s="144">
        <v>20.745999999999999</v>
      </c>
      <c r="AB6" s="144">
        <v>21.631</v>
      </c>
      <c r="AC6" s="144">
        <v>22.512</v>
      </c>
      <c r="AD6" s="144">
        <v>23.388000000000002</v>
      </c>
      <c r="AE6" s="144">
        <v>24.259</v>
      </c>
      <c r="AF6" s="144">
        <v>25.123999999999999</v>
      </c>
      <c r="AG6" s="144">
        <v>25.984999999999999</v>
      </c>
      <c r="AH6" s="144">
        <v>26.841000000000001</v>
      </c>
      <c r="AI6" s="144">
        <v>27.692</v>
      </c>
      <c r="AJ6" s="144">
        <v>28.536999999999999</v>
      </c>
      <c r="AK6" s="144">
        <v>29.378</v>
      </c>
      <c r="AL6" s="144">
        <v>30.213000000000001</v>
      </c>
      <c r="AM6" s="144">
        <v>31.044</v>
      </c>
      <c r="AN6" s="144">
        <v>31.869</v>
      </c>
      <c r="AO6" s="144">
        <v>32.689</v>
      </c>
      <c r="AP6" s="144">
        <v>33.503</v>
      </c>
      <c r="AQ6" s="144">
        <v>34.313000000000002</v>
      </c>
      <c r="AR6" s="144">
        <v>35.116999999999997</v>
      </c>
      <c r="AS6" s="144">
        <v>35.914999999999999</v>
      </c>
      <c r="AT6" s="144">
        <v>36.707999999999998</v>
      </c>
      <c r="AU6" s="144">
        <v>37.494999999999997</v>
      </c>
      <c r="AV6" s="144">
        <v>38.276000000000003</v>
      </c>
      <c r="AW6" s="144">
        <v>39.051000000000002</v>
      </c>
      <c r="AX6" s="144">
        <v>39.82</v>
      </c>
      <c r="AY6" s="144">
        <v>40.582000000000001</v>
      </c>
      <c r="AZ6" s="144">
        <v>41.338999999999999</v>
      </c>
      <c r="BA6" s="144">
        <v>42.088000000000001</v>
      </c>
      <c r="BB6" s="144">
        <v>42.83</v>
      </c>
      <c r="BC6" s="144">
        <v>43.564999999999998</v>
      </c>
      <c r="BD6" s="144">
        <v>44.292000000000002</v>
      </c>
      <c r="BE6" s="144">
        <v>45.012</v>
      </c>
      <c r="BF6" s="144">
        <v>45.723999999999997</v>
      </c>
      <c r="BG6" s="144">
        <v>46.427</v>
      </c>
      <c r="BH6" s="144">
        <v>47.121000000000002</v>
      </c>
      <c r="BI6" s="144">
        <v>47.805999999999997</v>
      </c>
      <c r="BJ6" s="144">
        <v>48.481999999999999</v>
      </c>
      <c r="BK6" s="144">
        <v>49.148000000000003</v>
      </c>
      <c r="BL6" s="144">
        <v>49.802999999999997</v>
      </c>
      <c r="BM6" s="144">
        <v>50.447000000000003</v>
      </c>
      <c r="BN6" s="144">
        <v>51.079000000000001</v>
      </c>
      <c r="BO6" s="144">
        <v>51.7</v>
      </c>
      <c r="BP6" s="144">
        <v>52.308999999999997</v>
      </c>
      <c r="BQ6" s="144">
        <v>52.904000000000003</v>
      </c>
      <c r="BR6" s="144">
        <v>53.487000000000002</v>
      </c>
      <c r="BS6" s="144">
        <v>54.055999999999997</v>
      </c>
      <c r="BT6" s="144">
        <v>54.610999999999997</v>
      </c>
      <c r="BU6" s="144">
        <v>55.152000000000001</v>
      </c>
      <c r="BV6" s="144">
        <v>55.677999999999997</v>
      </c>
      <c r="BW6" s="144">
        <v>56.188000000000002</v>
      </c>
      <c r="BX6" s="144">
        <v>56.683</v>
      </c>
      <c r="BY6" s="144">
        <v>57.16</v>
      </c>
      <c r="BZ6" s="144">
        <v>57.621000000000002</v>
      </c>
      <c r="CA6" s="144">
        <v>58.063000000000002</v>
      </c>
      <c r="CB6" s="144">
        <v>58.485999999999997</v>
      </c>
      <c r="CC6" s="144">
        <v>58.887999999999998</v>
      </c>
      <c r="CD6" s="144">
        <v>59.27</v>
      </c>
      <c r="CE6" s="144">
        <v>59.63</v>
      </c>
      <c r="CF6" s="144">
        <v>59.968000000000004</v>
      </c>
      <c r="CG6" s="144">
        <v>60.280999999999999</v>
      </c>
      <c r="CH6" s="144">
        <v>60.569000000000003</v>
      </c>
      <c r="CI6" s="144">
        <v>60.832000000000001</v>
      </c>
      <c r="CJ6" s="144">
        <v>61.067999999999998</v>
      </c>
      <c r="CK6" s="144">
        <v>61.277000000000001</v>
      </c>
      <c r="CL6" s="144">
        <v>61.459000000000003</v>
      </c>
      <c r="CM6" s="144">
        <v>61.613999999999997</v>
      </c>
      <c r="CN6" s="144">
        <v>61.743000000000002</v>
      </c>
      <c r="CO6" s="144">
        <v>61.848999999999997</v>
      </c>
      <c r="CP6" s="144">
        <v>61.933</v>
      </c>
      <c r="CQ6" s="144">
        <v>61.997</v>
      </c>
      <c r="CR6" s="144">
        <v>62.045999999999999</v>
      </c>
      <c r="CS6" s="144">
        <v>62.08</v>
      </c>
      <c r="CT6" s="144">
        <v>62.104999999999997</v>
      </c>
      <c r="CU6" s="144">
        <v>62.121000000000002</v>
      </c>
      <c r="CV6" s="144">
        <v>62.131999999999998</v>
      </c>
      <c r="CW6" s="144">
        <v>62.137999999999998</v>
      </c>
      <c r="CX6" s="144">
        <v>62.142000000000003</v>
      </c>
      <c r="CY6" s="144">
        <v>62.145000000000003</v>
      </c>
      <c r="CZ6" s="144">
        <v>62.146000000000001</v>
      </c>
      <c r="DA6" s="144">
        <v>62.146999999999998</v>
      </c>
      <c r="DB6" s="144">
        <v>62.146999999999998</v>
      </c>
      <c r="DC6" s="144">
        <v>62.146999999999998</v>
      </c>
      <c r="DD6" s="144">
        <v>62.146999999999998</v>
      </c>
      <c r="DE6" s="144">
        <v>62.146999999999998</v>
      </c>
      <c r="DF6" s="144">
        <v>62.146999999999998</v>
      </c>
      <c r="DG6" s="144">
        <v>62.146999999999998</v>
      </c>
      <c r="DH6" s="144">
        <v>62.146999999999998</v>
      </c>
      <c r="DI6" s="144">
        <v>62.146999999999998</v>
      </c>
      <c r="DJ6" s="144">
        <v>62.146999999999998</v>
      </c>
      <c r="DK6" s="144">
        <v>62.146999999999998</v>
      </c>
      <c r="DL6" s="144">
        <v>62.146999999999998</v>
      </c>
      <c r="DM6" s="144">
        <v>62.146999999999998</v>
      </c>
      <c r="DN6" s="144">
        <v>62.146999999999998</v>
      </c>
      <c r="DO6" s="144">
        <v>62.146999999999998</v>
      </c>
      <c r="DP6" s="144">
        <v>62.146999999999998</v>
      </c>
      <c r="DQ6" s="144">
        <v>62.146999999999998</v>
      </c>
      <c r="DR6" s="144">
        <v>62.146999999999998</v>
      </c>
      <c r="DS6" s="144">
        <v>62.146999999999998</v>
      </c>
      <c r="DT6" s="144">
        <v>62.146999999999998</v>
      </c>
      <c r="DU6" s="144">
        <v>62.146999999999998</v>
      </c>
      <c r="DV6" s="144">
        <v>62.146999999999998</v>
      </c>
      <c r="DW6" s="144">
        <v>62.146999999999998</v>
      </c>
      <c r="DX6" s="144">
        <v>62.146999999999998</v>
      </c>
      <c r="DY6" s="144">
        <v>62.146999999999998</v>
      </c>
      <c r="DZ6" s="144">
        <v>62.146999999999998</v>
      </c>
      <c r="EA6" s="144">
        <v>62.146999999999998</v>
      </c>
    </row>
    <row r="7" spans="1:131" ht="15" customHeight="1" x14ac:dyDescent="0.25">
      <c r="A7" s="43">
        <v>5</v>
      </c>
      <c r="B7" s="144"/>
      <c r="C7" s="144"/>
      <c r="D7" s="144"/>
      <c r="E7" s="144"/>
      <c r="F7" s="144"/>
      <c r="G7" s="144">
        <v>0.995</v>
      </c>
      <c r="H7" s="144">
        <v>1.9850000000000001</v>
      </c>
      <c r="I7" s="144">
        <v>2.97</v>
      </c>
      <c r="J7" s="144">
        <v>3.95</v>
      </c>
      <c r="K7" s="144">
        <v>4.9249999999999998</v>
      </c>
      <c r="L7" s="144">
        <v>5.8949999999999996</v>
      </c>
      <c r="M7" s="144">
        <v>6.86</v>
      </c>
      <c r="N7" s="144">
        <v>7.82</v>
      </c>
      <c r="O7" s="144">
        <v>8.7750000000000004</v>
      </c>
      <c r="P7" s="144">
        <v>9.7260000000000009</v>
      </c>
      <c r="Q7" s="144">
        <v>10.672000000000001</v>
      </c>
      <c r="R7" s="144">
        <v>11.612</v>
      </c>
      <c r="S7" s="144">
        <v>12.548</v>
      </c>
      <c r="T7" s="144">
        <v>13.478999999999999</v>
      </c>
      <c r="U7" s="144">
        <v>14.404</v>
      </c>
      <c r="V7" s="144">
        <v>15.324999999999999</v>
      </c>
      <c r="W7" s="144">
        <v>16.239999999999998</v>
      </c>
      <c r="X7" s="144">
        <v>17.151</v>
      </c>
      <c r="Y7" s="144">
        <v>18.056000000000001</v>
      </c>
      <c r="Z7" s="144">
        <v>18.956</v>
      </c>
      <c r="AA7" s="144">
        <v>19.852</v>
      </c>
      <c r="AB7" s="144">
        <v>20.742000000000001</v>
      </c>
      <c r="AC7" s="144">
        <v>21.626999999999999</v>
      </c>
      <c r="AD7" s="144">
        <v>22.507000000000001</v>
      </c>
      <c r="AE7" s="144">
        <v>23.382999999999999</v>
      </c>
      <c r="AF7" s="144">
        <v>24.253</v>
      </c>
      <c r="AG7" s="144">
        <v>25.117999999999999</v>
      </c>
      <c r="AH7" s="144">
        <v>25.978000000000002</v>
      </c>
      <c r="AI7" s="144">
        <v>26.832999999999998</v>
      </c>
      <c r="AJ7" s="144">
        <v>27.683</v>
      </c>
      <c r="AK7" s="144">
        <v>28.527999999999999</v>
      </c>
      <c r="AL7" s="144">
        <v>29.367999999999999</v>
      </c>
      <c r="AM7" s="144">
        <v>30.202000000000002</v>
      </c>
      <c r="AN7" s="144">
        <v>31.032</v>
      </c>
      <c r="AO7" s="144">
        <v>31.856000000000002</v>
      </c>
      <c r="AP7" s="144">
        <v>32.674999999999997</v>
      </c>
      <c r="AQ7" s="144">
        <v>33.488</v>
      </c>
      <c r="AR7" s="144">
        <v>34.295999999999999</v>
      </c>
      <c r="AS7" s="144">
        <v>35.097999999999999</v>
      </c>
      <c r="AT7" s="144">
        <v>35.895000000000003</v>
      </c>
      <c r="AU7" s="144">
        <v>36.686</v>
      </c>
      <c r="AV7" s="144">
        <v>37.470999999999997</v>
      </c>
      <c r="AW7" s="144">
        <v>38.25</v>
      </c>
      <c r="AX7" s="144">
        <v>39.023000000000003</v>
      </c>
      <c r="AY7" s="144">
        <v>39.79</v>
      </c>
      <c r="AZ7" s="144">
        <v>40.549999999999997</v>
      </c>
      <c r="BA7" s="144">
        <v>41.302999999999997</v>
      </c>
      <c r="BB7" s="144">
        <v>42.048999999999999</v>
      </c>
      <c r="BC7" s="144">
        <v>42.787999999999997</v>
      </c>
      <c r="BD7" s="144">
        <v>43.518999999999998</v>
      </c>
      <c r="BE7" s="144">
        <v>44.241999999999997</v>
      </c>
      <c r="BF7" s="144">
        <v>44.957000000000001</v>
      </c>
      <c r="BG7" s="144">
        <v>45.664000000000001</v>
      </c>
      <c r="BH7" s="144">
        <v>46.362000000000002</v>
      </c>
      <c r="BI7" s="144">
        <v>47.051000000000002</v>
      </c>
      <c r="BJ7" s="144">
        <v>47.73</v>
      </c>
      <c r="BK7" s="144">
        <v>48.399000000000001</v>
      </c>
      <c r="BL7" s="144">
        <v>49.057000000000002</v>
      </c>
      <c r="BM7" s="144">
        <v>49.704999999999998</v>
      </c>
      <c r="BN7" s="144">
        <v>50.341000000000001</v>
      </c>
      <c r="BO7" s="144">
        <v>50.965000000000003</v>
      </c>
      <c r="BP7" s="144">
        <v>51.576000000000001</v>
      </c>
      <c r="BQ7" s="144">
        <v>52.174999999999997</v>
      </c>
      <c r="BR7" s="144">
        <v>52.76</v>
      </c>
      <c r="BS7" s="144">
        <v>53.332000000000001</v>
      </c>
      <c r="BT7" s="144">
        <v>53.89</v>
      </c>
      <c r="BU7" s="144">
        <v>54.433</v>
      </c>
      <c r="BV7" s="144">
        <v>54.962000000000003</v>
      </c>
      <c r="BW7" s="144">
        <v>55.475000000000001</v>
      </c>
      <c r="BX7" s="144">
        <v>55.972000000000001</v>
      </c>
      <c r="BY7" s="144">
        <v>56.453000000000003</v>
      </c>
      <c r="BZ7" s="144">
        <v>56.914999999999999</v>
      </c>
      <c r="CA7" s="144">
        <v>57.359000000000002</v>
      </c>
      <c r="CB7" s="144">
        <v>57.783999999999999</v>
      </c>
      <c r="CC7" s="144">
        <v>58.189</v>
      </c>
      <c r="CD7" s="144">
        <v>58.573</v>
      </c>
      <c r="CE7" s="144">
        <v>58.935000000000002</v>
      </c>
      <c r="CF7" s="144">
        <v>59.274000000000001</v>
      </c>
      <c r="CG7" s="144">
        <v>59.588999999999999</v>
      </c>
      <c r="CH7" s="144">
        <v>59.878999999999998</v>
      </c>
      <c r="CI7" s="144">
        <v>60.143000000000001</v>
      </c>
      <c r="CJ7" s="144">
        <v>60.38</v>
      </c>
      <c r="CK7" s="144">
        <v>60.59</v>
      </c>
      <c r="CL7" s="144">
        <v>60.773000000000003</v>
      </c>
      <c r="CM7" s="144">
        <v>60.929000000000002</v>
      </c>
      <c r="CN7" s="144">
        <v>61.058999999999997</v>
      </c>
      <c r="CO7" s="144">
        <v>61.164999999999999</v>
      </c>
      <c r="CP7" s="144">
        <v>61.249000000000002</v>
      </c>
      <c r="CQ7" s="144">
        <v>61.314</v>
      </c>
      <c r="CR7" s="144">
        <v>61.363</v>
      </c>
      <c r="CS7" s="144">
        <v>61.398000000000003</v>
      </c>
      <c r="CT7" s="144">
        <v>61.421999999999997</v>
      </c>
      <c r="CU7" s="144">
        <v>61.438000000000002</v>
      </c>
      <c r="CV7" s="144">
        <v>61.448999999999998</v>
      </c>
      <c r="CW7" s="144">
        <v>61.456000000000003</v>
      </c>
      <c r="CX7" s="144">
        <v>61.46</v>
      </c>
      <c r="CY7" s="144">
        <v>61.462000000000003</v>
      </c>
      <c r="CZ7" s="144">
        <v>61.463999999999999</v>
      </c>
      <c r="DA7" s="144">
        <v>61.463999999999999</v>
      </c>
      <c r="DB7" s="144">
        <v>61.463999999999999</v>
      </c>
      <c r="DC7" s="144">
        <v>61.463999999999999</v>
      </c>
      <c r="DD7" s="144">
        <v>61.463999999999999</v>
      </c>
      <c r="DE7" s="144">
        <v>61.463999999999999</v>
      </c>
      <c r="DF7" s="144">
        <v>61.463999999999999</v>
      </c>
      <c r="DG7" s="144">
        <v>61.463999999999999</v>
      </c>
      <c r="DH7" s="144">
        <v>61.463999999999999</v>
      </c>
      <c r="DI7" s="144">
        <v>61.463999999999999</v>
      </c>
      <c r="DJ7" s="144">
        <v>61.463999999999999</v>
      </c>
      <c r="DK7" s="144">
        <v>61.463999999999999</v>
      </c>
      <c r="DL7" s="144">
        <v>61.463999999999999</v>
      </c>
      <c r="DM7" s="144">
        <v>61.463999999999999</v>
      </c>
      <c r="DN7" s="144">
        <v>61.463999999999999</v>
      </c>
      <c r="DO7" s="144">
        <v>61.463999999999999</v>
      </c>
      <c r="DP7" s="144">
        <v>61.463999999999999</v>
      </c>
      <c r="DQ7" s="144">
        <v>61.463999999999999</v>
      </c>
      <c r="DR7" s="144">
        <v>61.463999999999999</v>
      </c>
      <c r="DS7" s="144">
        <v>61.463999999999999</v>
      </c>
      <c r="DT7" s="144">
        <v>61.463999999999999</v>
      </c>
      <c r="DU7" s="144">
        <v>61.463999999999999</v>
      </c>
      <c r="DV7" s="144">
        <v>61.463999999999999</v>
      </c>
      <c r="DW7" s="144">
        <v>61.463999999999999</v>
      </c>
      <c r="DX7" s="144">
        <v>61.463999999999999</v>
      </c>
      <c r="DY7" s="144">
        <v>61.463999999999999</v>
      </c>
      <c r="DZ7" s="144">
        <v>61.463999999999999</v>
      </c>
      <c r="EA7" s="144">
        <v>61.463999999999999</v>
      </c>
    </row>
    <row r="8" spans="1:131" ht="15" customHeight="1" x14ac:dyDescent="0.25">
      <c r="A8" s="43">
        <v>6</v>
      </c>
      <c r="B8" s="144"/>
      <c r="C8" s="144"/>
      <c r="D8" s="144"/>
      <c r="E8" s="144"/>
      <c r="F8" s="144"/>
      <c r="G8" s="144"/>
      <c r="H8" s="144">
        <v>0.995</v>
      </c>
      <c r="I8" s="144">
        <v>1.9850000000000001</v>
      </c>
      <c r="J8" s="144">
        <v>2.97</v>
      </c>
      <c r="K8" s="144">
        <v>3.95</v>
      </c>
      <c r="L8" s="144">
        <v>4.9249999999999998</v>
      </c>
      <c r="M8" s="144">
        <v>5.8949999999999996</v>
      </c>
      <c r="N8" s="144">
        <v>6.86</v>
      </c>
      <c r="O8" s="144">
        <v>7.82</v>
      </c>
      <c r="P8" s="144">
        <v>8.7750000000000004</v>
      </c>
      <c r="Q8" s="144">
        <v>9.7260000000000009</v>
      </c>
      <c r="R8" s="144">
        <v>10.670999999999999</v>
      </c>
      <c r="S8" s="144">
        <v>11.612</v>
      </c>
      <c r="T8" s="144">
        <v>12.547000000000001</v>
      </c>
      <c r="U8" s="144">
        <v>13.478</v>
      </c>
      <c r="V8" s="144">
        <v>14.403</v>
      </c>
      <c r="W8" s="144">
        <v>15.323</v>
      </c>
      <c r="X8" s="144">
        <v>16.238</v>
      </c>
      <c r="Y8" s="144">
        <v>17.148</v>
      </c>
      <c r="Z8" s="144">
        <v>18.053000000000001</v>
      </c>
      <c r="AA8" s="144">
        <v>18.952999999999999</v>
      </c>
      <c r="AB8" s="144">
        <v>19.847000000000001</v>
      </c>
      <c r="AC8" s="144">
        <v>20.736999999999998</v>
      </c>
      <c r="AD8" s="144">
        <v>21.622</v>
      </c>
      <c r="AE8" s="144">
        <v>22.501999999999999</v>
      </c>
      <c r="AF8" s="144">
        <v>23.376000000000001</v>
      </c>
      <c r="AG8" s="144">
        <v>24.245999999999999</v>
      </c>
      <c r="AH8" s="144">
        <v>25.11</v>
      </c>
      <c r="AI8" s="144">
        <v>25.97</v>
      </c>
      <c r="AJ8" s="144">
        <v>26.824000000000002</v>
      </c>
      <c r="AK8" s="144">
        <v>27.672999999999998</v>
      </c>
      <c r="AL8" s="144">
        <v>28.516999999999999</v>
      </c>
      <c r="AM8" s="144">
        <v>29.356000000000002</v>
      </c>
      <c r="AN8" s="144">
        <v>30.19</v>
      </c>
      <c r="AO8" s="144">
        <v>31.018000000000001</v>
      </c>
      <c r="AP8" s="144">
        <v>31.841000000000001</v>
      </c>
      <c r="AQ8" s="144">
        <v>32.658999999999999</v>
      </c>
      <c r="AR8" s="144">
        <v>33.470999999999997</v>
      </c>
      <c r="AS8" s="144">
        <v>34.277000000000001</v>
      </c>
      <c r="AT8" s="144">
        <v>35.078000000000003</v>
      </c>
      <c r="AU8" s="144">
        <v>35.872999999999998</v>
      </c>
      <c r="AV8" s="144">
        <v>36.661999999999999</v>
      </c>
      <c r="AW8" s="144">
        <v>37.445</v>
      </c>
      <c r="AX8" s="144">
        <v>38.222000000000001</v>
      </c>
      <c r="AY8" s="144">
        <v>38.991999999999997</v>
      </c>
      <c r="AZ8" s="144">
        <v>39.756</v>
      </c>
      <c r="BA8" s="144">
        <v>40.512999999999998</v>
      </c>
      <c r="BB8" s="144">
        <v>41.262999999999998</v>
      </c>
      <c r="BC8" s="144">
        <v>42.006</v>
      </c>
      <c r="BD8" s="144">
        <v>42.74</v>
      </c>
      <c r="BE8" s="144">
        <v>43.466999999999999</v>
      </c>
      <c r="BF8" s="144">
        <v>44.186</v>
      </c>
      <c r="BG8" s="144">
        <v>44.896999999999998</v>
      </c>
      <c r="BH8" s="144">
        <v>45.597999999999999</v>
      </c>
      <c r="BI8" s="144">
        <v>46.29</v>
      </c>
      <c r="BJ8" s="144">
        <v>46.972999999999999</v>
      </c>
      <c r="BK8" s="144">
        <v>47.645000000000003</v>
      </c>
      <c r="BL8" s="144">
        <v>48.307000000000002</v>
      </c>
      <c r="BM8" s="144">
        <v>48.957999999999998</v>
      </c>
      <c r="BN8" s="144">
        <v>49.597000000000001</v>
      </c>
      <c r="BO8" s="144">
        <v>50.223999999999997</v>
      </c>
      <c r="BP8" s="144">
        <v>50.838000000000001</v>
      </c>
      <c r="BQ8" s="144">
        <v>51.44</v>
      </c>
      <c r="BR8" s="144">
        <v>52.029000000000003</v>
      </c>
      <c r="BS8" s="144">
        <v>52.603999999999999</v>
      </c>
      <c r="BT8" s="144">
        <v>53.164000000000001</v>
      </c>
      <c r="BU8" s="144">
        <v>53.710999999999999</v>
      </c>
      <c r="BV8" s="144">
        <v>54.241999999999997</v>
      </c>
      <c r="BW8" s="144">
        <v>54.758000000000003</v>
      </c>
      <c r="BX8" s="144">
        <v>55.256999999999998</v>
      </c>
      <c r="BY8" s="144">
        <v>55.74</v>
      </c>
      <c r="BZ8" s="144">
        <v>56.204999999999998</v>
      </c>
      <c r="CA8" s="144">
        <v>56.651000000000003</v>
      </c>
      <c r="CB8" s="144">
        <v>57.079000000000001</v>
      </c>
      <c r="CC8" s="144">
        <v>57.485999999999997</v>
      </c>
      <c r="CD8" s="144">
        <v>57.871000000000002</v>
      </c>
      <c r="CE8" s="144">
        <v>58.234999999999999</v>
      </c>
      <c r="CF8" s="144">
        <v>58.576000000000001</v>
      </c>
      <c r="CG8" s="144">
        <v>58.893000000000001</v>
      </c>
      <c r="CH8" s="144">
        <v>59.183999999999997</v>
      </c>
      <c r="CI8" s="144">
        <v>59.448999999999998</v>
      </c>
      <c r="CJ8" s="144">
        <v>59.688000000000002</v>
      </c>
      <c r="CK8" s="144">
        <v>59.899000000000001</v>
      </c>
      <c r="CL8" s="144">
        <v>60.082000000000001</v>
      </c>
      <c r="CM8" s="144">
        <v>60.238999999999997</v>
      </c>
      <c r="CN8" s="144">
        <v>60.37</v>
      </c>
      <c r="CO8" s="144">
        <v>60.476999999999997</v>
      </c>
      <c r="CP8" s="144">
        <v>60.561</v>
      </c>
      <c r="CQ8" s="144">
        <v>60.625999999999998</v>
      </c>
      <c r="CR8" s="144">
        <v>60.674999999999997</v>
      </c>
      <c r="CS8" s="144">
        <v>60.71</v>
      </c>
      <c r="CT8" s="144">
        <v>60.734999999999999</v>
      </c>
      <c r="CU8" s="144">
        <v>60.750999999999998</v>
      </c>
      <c r="CV8" s="144">
        <v>60.762</v>
      </c>
      <c r="CW8" s="144">
        <v>60.768999999999998</v>
      </c>
      <c r="CX8" s="144">
        <v>60.773000000000003</v>
      </c>
      <c r="CY8" s="144">
        <v>60.774999999999999</v>
      </c>
      <c r="CZ8" s="144">
        <v>60.776000000000003</v>
      </c>
      <c r="DA8" s="144">
        <v>60.777000000000001</v>
      </c>
      <c r="DB8" s="144">
        <v>60.777000000000001</v>
      </c>
      <c r="DC8" s="144">
        <v>60.777000000000001</v>
      </c>
      <c r="DD8" s="144">
        <v>60.777000000000001</v>
      </c>
      <c r="DE8" s="144">
        <v>60.777000000000001</v>
      </c>
      <c r="DF8" s="144">
        <v>60.777000000000001</v>
      </c>
      <c r="DG8" s="144">
        <v>60.777000000000001</v>
      </c>
      <c r="DH8" s="144">
        <v>60.777000000000001</v>
      </c>
      <c r="DI8" s="144">
        <v>60.777000000000001</v>
      </c>
      <c r="DJ8" s="144">
        <v>60.777000000000001</v>
      </c>
      <c r="DK8" s="144">
        <v>60.777000000000001</v>
      </c>
      <c r="DL8" s="144">
        <v>60.777000000000001</v>
      </c>
      <c r="DM8" s="144">
        <v>60.777000000000001</v>
      </c>
      <c r="DN8" s="144">
        <v>60.777000000000001</v>
      </c>
      <c r="DO8" s="144">
        <v>60.777000000000001</v>
      </c>
      <c r="DP8" s="144">
        <v>60.777000000000001</v>
      </c>
      <c r="DQ8" s="144">
        <v>60.777000000000001</v>
      </c>
      <c r="DR8" s="144">
        <v>60.777000000000001</v>
      </c>
      <c r="DS8" s="144">
        <v>60.777000000000001</v>
      </c>
      <c r="DT8" s="144">
        <v>60.777000000000001</v>
      </c>
      <c r="DU8" s="144">
        <v>60.777000000000001</v>
      </c>
      <c r="DV8" s="144">
        <v>60.777000000000001</v>
      </c>
      <c r="DW8" s="144">
        <v>60.777000000000001</v>
      </c>
      <c r="DX8" s="144">
        <v>60.777000000000001</v>
      </c>
      <c r="DY8" s="144">
        <v>60.777000000000001</v>
      </c>
      <c r="DZ8" s="144">
        <v>60.777000000000001</v>
      </c>
      <c r="EA8" s="144">
        <v>60.777000000000001</v>
      </c>
    </row>
    <row r="9" spans="1:131" ht="15" customHeight="1" x14ac:dyDescent="0.25">
      <c r="A9" s="43">
        <v>7</v>
      </c>
      <c r="B9" s="144"/>
      <c r="C9" s="144"/>
      <c r="D9" s="144"/>
      <c r="E9" s="144"/>
      <c r="F9" s="144"/>
      <c r="G9" s="144"/>
      <c r="H9" s="144"/>
      <c r="I9" s="144">
        <v>0.995</v>
      </c>
      <c r="J9" s="144">
        <v>1.9850000000000001</v>
      </c>
      <c r="K9" s="144">
        <v>2.97</v>
      </c>
      <c r="L9" s="144">
        <v>3.95</v>
      </c>
      <c r="M9" s="144">
        <v>4.9249999999999998</v>
      </c>
      <c r="N9" s="144">
        <v>5.8949999999999996</v>
      </c>
      <c r="O9" s="144">
        <v>6.86</v>
      </c>
      <c r="P9" s="144">
        <v>7.82</v>
      </c>
      <c r="Q9" s="144">
        <v>8.7750000000000004</v>
      </c>
      <c r="R9" s="144">
        <v>9.7260000000000009</v>
      </c>
      <c r="S9" s="144">
        <v>10.670999999999999</v>
      </c>
      <c r="T9" s="144">
        <v>11.611000000000001</v>
      </c>
      <c r="U9" s="144">
        <v>12.545999999999999</v>
      </c>
      <c r="V9" s="144">
        <v>13.476000000000001</v>
      </c>
      <c r="W9" s="144">
        <v>14.401</v>
      </c>
      <c r="X9" s="144">
        <v>15.321</v>
      </c>
      <c r="Y9" s="144">
        <v>16.234999999999999</v>
      </c>
      <c r="Z9" s="144">
        <v>17.145</v>
      </c>
      <c r="AA9" s="144">
        <v>18.048999999999999</v>
      </c>
      <c r="AB9" s="144">
        <v>18.948</v>
      </c>
      <c r="AC9" s="144">
        <v>19.843</v>
      </c>
      <c r="AD9" s="144">
        <v>20.731999999999999</v>
      </c>
      <c r="AE9" s="144">
        <v>21.616</v>
      </c>
      <c r="AF9" s="144">
        <v>22.495000000000001</v>
      </c>
      <c r="AG9" s="144">
        <v>23.369</v>
      </c>
      <c r="AH9" s="144">
        <v>24.238</v>
      </c>
      <c r="AI9" s="144">
        <v>25.102</v>
      </c>
      <c r="AJ9" s="144">
        <v>25.96</v>
      </c>
      <c r="AK9" s="144">
        <v>26.814</v>
      </c>
      <c r="AL9" s="144">
        <v>27.661999999999999</v>
      </c>
      <c r="AM9" s="144">
        <v>28.504999999999999</v>
      </c>
      <c r="AN9" s="144">
        <v>29.343</v>
      </c>
      <c r="AO9" s="144">
        <v>30.175999999999998</v>
      </c>
      <c r="AP9" s="144">
        <v>31.003</v>
      </c>
      <c r="AQ9" s="144">
        <v>31.824999999999999</v>
      </c>
      <c r="AR9" s="144">
        <v>32.640999999999998</v>
      </c>
      <c r="AS9" s="144">
        <v>33.451000000000001</v>
      </c>
      <c r="AT9" s="144">
        <v>34.256</v>
      </c>
      <c r="AU9" s="144">
        <v>35.055</v>
      </c>
      <c r="AV9" s="144">
        <v>35.847999999999999</v>
      </c>
      <c r="AW9" s="144">
        <v>36.634999999999998</v>
      </c>
      <c r="AX9" s="144">
        <v>37.415999999999997</v>
      </c>
      <c r="AY9" s="144">
        <v>38.191000000000003</v>
      </c>
      <c r="AZ9" s="144">
        <v>38.957999999999998</v>
      </c>
      <c r="BA9" s="144">
        <v>39.719000000000001</v>
      </c>
      <c r="BB9" s="144">
        <v>40.472999999999999</v>
      </c>
      <c r="BC9" s="144">
        <v>41.219000000000001</v>
      </c>
      <c r="BD9" s="144">
        <v>41.957999999999998</v>
      </c>
      <c r="BE9" s="144">
        <v>42.688000000000002</v>
      </c>
      <c r="BF9" s="144">
        <v>43.411000000000001</v>
      </c>
      <c r="BG9" s="144">
        <v>44.125</v>
      </c>
      <c r="BH9" s="144">
        <v>44.83</v>
      </c>
      <c r="BI9" s="144">
        <v>45.526000000000003</v>
      </c>
      <c r="BJ9" s="144">
        <v>46.212000000000003</v>
      </c>
      <c r="BK9" s="144">
        <v>46.887</v>
      </c>
      <c r="BL9" s="144">
        <v>47.552999999999997</v>
      </c>
      <c r="BM9" s="144">
        <v>48.206000000000003</v>
      </c>
      <c r="BN9" s="144">
        <v>48.848999999999997</v>
      </c>
      <c r="BO9" s="144">
        <v>49.478999999999999</v>
      </c>
      <c r="BP9" s="144">
        <v>50.097000000000001</v>
      </c>
      <c r="BQ9" s="144">
        <v>50.701999999999998</v>
      </c>
      <c r="BR9" s="144">
        <v>51.292999999999999</v>
      </c>
      <c r="BS9" s="144">
        <v>51.871000000000002</v>
      </c>
      <c r="BT9" s="144">
        <v>52.433999999999997</v>
      </c>
      <c r="BU9" s="144">
        <v>52.982999999999997</v>
      </c>
      <c r="BV9" s="144">
        <v>53.517000000000003</v>
      </c>
      <c r="BW9" s="144">
        <v>54.036000000000001</v>
      </c>
      <c r="BX9" s="144">
        <v>54.537999999999997</v>
      </c>
      <c r="BY9" s="144">
        <v>55.023000000000003</v>
      </c>
      <c r="BZ9" s="144">
        <v>55.49</v>
      </c>
      <c r="CA9" s="144">
        <v>55.939</v>
      </c>
      <c r="CB9" s="144">
        <v>56.369</v>
      </c>
      <c r="CC9" s="144">
        <v>56.777999999999999</v>
      </c>
      <c r="CD9" s="144">
        <v>57.164999999999999</v>
      </c>
      <c r="CE9" s="144">
        <v>57.530999999999999</v>
      </c>
      <c r="CF9" s="144">
        <v>57.874000000000002</v>
      </c>
      <c r="CG9" s="144">
        <v>58.192</v>
      </c>
      <c r="CH9" s="144">
        <v>58.484999999999999</v>
      </c>
      <c r="CI9" s="144">
        <v>58.750999999999998</v>
      </c>
      <c r="CJ9" s="144">
        <v>58.991</v>
      </c>
      <c r="CK9" s="144">
        <v>59.203000000000003</v>
      </c>
      <c r="CL9" s="144">
        <v>59.387</v>
      </c>
      <c r="CM9" s="144">
        <v>59.545000000000002</v>
      </c>
      <c r="CN9" s="144">
        <v>59.677</v>
      </c>
      <c r="CO9" s="144">
        <v>59.783999999999999</v>
      </c>
      <c r="CP9" s="144">
        <v>59.869</v>
      </c>
      <c r="CQ9" s="144">
        <v>59.933999999999997</v>
      </c>
      <c r="CR9" s="144">
        <v>59.982999999999997</v>
      </c>
      <c r="CS9" s="144">
        <v>60.018999999999998</v>
      </c>
      <c r="CT9" s="144">
        <v>60.042999999999999</v>
      </c>
      <c r="CU9" s="144">
        <v>60.06</v>
      </c>
      <c r="CV9" s="144">
        <v>60.070999999999998</v>
      </c>
      <c r="CW9" s="144">
        <v>60.076999999999998</v>
      </c>
      <c r="CX9" s="144">
        <v>60.082000000000001</v>
      </c>
      <c r="CY9" s="144">
        <v>60.084000000000003</v>
      </c>
      <c r="CZ9" s="144">
        <v>60.085000000000001</v>
      </c>
      <c r="DA9" s="144">
        <v>60.085999999999999</v>
      </c>
      <c r="DB9" s="144">
        <v>60.085999999999999</v>
      </c>
      <c r="DC9" s="144">
        <v>60.085999999999999</v>
      </c>
      <c r="DD9" s="144">
        <v>60.085999999999999</v>
      </c>
      <c r="DE9" s="144">
        <v>60.085999999999999</v>
      </c>
      <c r="DF9" s="144">
        <v>60.085999999999999</v>
      </c>
      <c r="DG9" s="144">
        <v>60.085999999999999</v>
      </c>
      <c r="DH9" s="144">
        <v>60.085999999999999</v>
      </c>
      <c r="DI9" s="144">
        <v>60.085999999999999</v>
      </c>
      <c r="DJ9" s="144">
        <v>60.085999999999999</v>
      </c>
      <c r="DK9" s="144">
        <v>60.085999999999999</v>
      </c>
      <c r="DL9" s="144">
        <v>60.085999999999999</v>
      </c>
      <c r="DM9" s="144">
        <v>60.085999999999999</v>
      </c>
      <c r="DN9" s="144">
        <v>60.085999999999999</v>
      </c>
      <c r="DO9" s="144">
        <v>60.085999999999999</v>
      </c>
      <c r="DP9" s="144">
        <v>60.085999999999999</v>
      </c>
      <c r="DQ9" s="144">
        <v>60.085999999999999</v>
      </c>
      <c r="DR9" s="144">
        <v>60.085999999999999</v>
      </c>
      <c r="DS9" s="144">
        <v>60.085999999999999</v>
      </c>
      <c r="DT9" s="144">
        <v>60.085999999999999</v>
      </c>
      <c r="DU9" s="144">
        <v>60.085999999999999</v>
      </c>
      <c r="DV9" s="144">
        <v>60.085999999999999</v>
      </c>
      <c r="DW9" s="144">
        <v>60.085999999999999</v>
      </c>
      <c r="DX9" s="144">
        <v>60.085999999999999</v>
      </c>
      <c r="DY9" s="144">
        <v>60.085999999999999</v>
      </c>
      <c r="DZ9" s="144">
        <v>60.085999999999999</v>
      </c>
      <c r="EA9" s="144">
        <v>60.085999999999999</v>
      </c>
    </row>
    <row r="10" spans="1:131" ht="15" customHeight="1" x14ac:dyDescent="0.25">
      <c r="A10" s="43">
        <v>8</v>
      </c>
      <c r="B10" s="144"/>
      <c r="C10" s="144"/>
      <c r="D10" s="144"/>
      <c r="E10" s="144"/>
      <c r="F10" s="144"/>
      <c r="G10" s="144"/>
      <c r="H10" s="144"/>
      <c r="I10" s="144"/>
      <c r="J10" s="144">
        <v>0.995</v>
      </c>
      <c r="K10" s="144">
        <v>1.9850000000000001</v>
      </c>
      <c r="L10" s="144">
        <v>2.97</v>
      </c>
      <c r="M10" s="144">
        <v>3.95</v>
      </c>
      <c r="N10" s="144">
        <v>4.9249999999999998</v>
      </c>
      <c r="O10" s="144">
        <v>5.8949999999999996</v>
      </c>
      <c r="P10" s="144">
        <v>6.86</v>
      </c>
      <c r="Q10" s="144">
        <v>7.82</v>
      </c>
      <c r="R10" s="144">
        <v>8.7750000000000004</v>
      </c>
      <c r="S10" s="144">
        <v>9.7249999999999996</v>
      </c>
      <c r="T10" s="144">
        <v>10.67</v>
      </c>
      <c r="U10" s="144">
        <v>11.61</v>
      </c>
      <c r="V10" s="144">
        <v>12.545</v>
      </c>
      <c r="W10" s="144">
        <v>13.474</v>
      </c>
      <c r="X10" s="144">
        <v>14.398</v>
      </c>
      <c r="Y10" s="144">
        <v>15.318</v>
      </c>
      <c r="Z10" s="144">
        <v>16.231999999999999</v>
      </c>
      <c r="AA10" s="144">
        <v>17.140999999999998</v>
      </c>
      <c r="AB10" s="144">
        <v>18.045000000000002</v>
      </c>
      <c r="AC10" s="144">
        <v>18.943000000000001</v>
      </c>
      <c r="AD10" s="144">
        <v>19.837</v>
      </c>
      <c r="AE10" s="144">
        <v>20.725999999999999</v>
      </c>
      <c r="AF10" s="144">
        <v>21.609000000000002</v>
      </c>
      <c r="AG10" s="144">
        <v>22.488</v>
      </c>
      <c r="AH10" s="144">
        <v>23.361000000000001</v>
      </c>
      <c r="AI10" s="144">
        <v>24.228999999999999</v>
      </c>
      <c r="AJ10" s="144">
        <v>25.091999999999999</v>
      </c>
      <c r="AK10" s="144">
        <v>25.95</v>
      </c>
      <c r="AL10" s="144">
        <v>26.803000000000001</v>
      </c>
      <c r="AM10" s="144">
        <v>27.65</v>
      </c>
      <c r="AN10" s="144">
        <v>28.492000000000001</v>
      </c>
      <c r="AO10" s="144">
        <v>29.329000000000001</v>
      </c>
      <c r="AP10" s="144">
        <v>30.16</v>
      </c>
      <c r="AQ10" s="144">
        <v>30.986000000000001</v>
      </c>
      <c r="AR10" s="144">
        <v>31.806999999999999</v>
      </c>
      <c r="AS10" s="144">
        <v>32.621000000000002</v>
      </c>
      <c r="AT10" s="144">
        <v>33.43</v>
      </c>
      <c r="AU10" s="144">
        <v>34.232999999999997</v>
      </c>
      <c r="AV10" s="144">
        <v>35.030999999999999</v>
      </c>
      <c r="AW10" s="144">
        <v>35.822000000000003</v>
      </c>
      <c r="AX10" s="144">
        <v>36.606000000000002</v>
      </c>
      <c r="AY10" s="144">
        <v>37.384999999999998</v>
      </c>
      <c r="AZ10" s="144">
        <v>38.155999999999999</v>
      </c>
      <c r="BA10" s="144">
        <v>38.920999999999999</v>
      </c>
      <c r="BB10" s="144">
        <v>39.677999999999997</v>
      </c>
      <c r="BC10" s="144">
        <v>40.427999999999997</v>
      </c>
      <c r="BD10" s="144">
        <v>41.170999999999999</v>
      </c>
      <c r="BE10" s="144">
        <v>41.905000000000001</v>
      </c>
      <c r="BF10" s="144">
        <v>42.631</v>
      </c>
      <c r="BG10" s="144">
        <v>43.348999999999997</v>
      </c>
      <c r="BH10" s="144">
        <v>44.058</v>
      </c>
      <c r="BI10" s="144">
        <v>44.756999999999998</v>
      </c>
      <c r="BJ10" s="144">
        <v>45.445999999999998</v>
      </c>
      <c r="BK10" s="144">
        <v>46.125999999999998</v>
      </c>
      <c r="BL10" s="144">
        <v>46.793999999999997</v>
      </c>
      <c r="BM10" s="144">
        <v>47.451000000000001</v>
      </c>
      <c r="BN10" s="144">
        <v>48.097000000000001</v>
      </c>
      <c r="BO10" s="144">
        <v>48.731000000000002</v>
      </c>
      <c r="BP10" s="144">
        <v>49.350999999999999</v>
      </c>
      <c r="BQ10" s="144">
        <v>49.959000000000003</v>
      </c>
      <c r="BR10" s="144">
        <v>50.554000000000002</v>
      </c>
      <c r="BS10" s="144">
        <v>51.134</v>
      </c>
      <c r="BT10" s="144">
        <v>51.701000000000001</v>
      </c>
      <c r="BU10" s="144">
        <v>52.253</v>
      </c>
      <c r="BV10" s="144">
        <v>52.789000000000001</v>
      </c>
      <c r="BW10" s="144">
        <v>53.31</v>
      </c>
      <c r="BX10" s="144">
        <v>53.814999999999998</v>
      </c>
      <c r="BY10" s="144">
        <v>54.302999999999997</v>
      </c>
      <c r="BZ10" s="144">
        <v>54.771999999999998</v>
      </c>
      <c r="CA10" s="144">
        <v>55.222999999999999</v>
      </c>
      <c r="CB10" s="144">
        <v>55.655000000000001</v>
      </c>
      <c r="CC10" s="144">
        <v>56.066000000000003</v>
      </c>
      <c r="CD10" s="144">
        <v>56.456000000000003</v>
      </c>
      <c r="CE10" s="144">
        <v>56.823</v>
      </c>
      <c r="CF10" s="144">
        <v>57.167999999999999</v>
      </c>
      <c r="CG10" s="144">
        <v>57.487000000000002</v>
      </c>
      <c r="CH10" s="144">
        <v>57.781999999999996</v>
      </c>
      <c r="CI10" s="144">
        <v>58.05</v>
      </c>
      <c r="CJ10" s="144">
        <v>58.290999999999997</v>
      </c>
      <c r="CK10" s="144">
        <v>58.503999999999998</v>
      </c>
      <c r="CL10" s="144">
        <v>58.689</v>
      </c>
      <c r="CM10" s="144">
        <v>58.847000000000001</v>
      </c>
      <c r="CN10" s="144">
        <v>58.98</v>
      </c>
      <c r="CO10" s="144">
        <v>59.088000000000001</v>
      </c>
      <c r="CP10" s="144">
        <v>59.173000000000002</v>
      </c>
      <c r="CQ10" s="144">
        <v>59.238999999999997</v>
      </c>
      <c r="CR10" s="144">
        <v>59.287999999999997</v>
      </c>
      <c r="CS10" s="144">
        <v>59.323999999999998</v>
      </c>
      <c r="CT10" s="144">
        <v>59.347999999999999</v>
      </c>
      <c r="CU10" s="144">
        <v>59.365000000000002</v>
      </c>
      <c r="CV10" s="144">
        <v>59.375999999999998</v>
      </c>
      <c r="CW10" s="144">
        <v>59.383000000000003</v>
      </c>
      <c r="CX10" s="144">
        <v>59.387</v>
      </c>
      <c r="CY10" s="144">
        <v>59.389000000000003</v>
      </c>
      <c r="CZ10" s="144">
        <v>59.39</v>
      </c>
      <c r="DA10" s="144">
        <v>59.390999999999998</v>
      </c>
      <c r="DB10" s="144">
        <v>59.390999999999998</v>
      </c>
      <c r="DC10" s="144">
        <v>59.390999999999998</v>
      </c>
      <c r="DD10" s="144">
        <v>59.390999999999998</v>
      </c>
      <c r="DE10" s="144">
        <v>59.390999999999998</v>
      </c>
      <c r="DF10" s="144">
        <v>59.390999999999998</v>
      </c>
      <c r="DG10" s="144">
        <v>59.390999999999998</v>
      </c>
      <c r="DH10" s="144">
        <v>59.390999999999998</v>
      </c>
      <c r="DI10" s="144">
        <v>59.390999999999998</v>
      </c>
      <c r="DJ10" s="144">
        <v>59.390999999999998</v>
      </c>
      <c r="DK10" s="144">
        <v>59.390999999999998</v>
      </c>
      <c r="DL10" s="144">
        <v>59.390999999999998</v>
      </c>
      <c r="DM10" s="144">
        <v>59.390999999999998</v>
      </c>
      <c r="DN10" s="144">
        <v>59.390999999999998</v>
      </c>
      <c r="DO10" s="144">
        <v>59.390999999999998</v>
      </c>
      <c r="DP10" s="144">
        <v>59.390999999999998</v>
      </c>
      <c r="DQ10" s="144">
        <v>59.390999999999998</v>
      </c>
      <c r="DR10" s="144">
        <v>59.390999999999998</v>
      </c>
      <c r="DS10" s="144">
        <v>59.390999999999998</v>
      </c>
      <c r="DT10" s="144">
        <v>59.390999999999998</v>
      </c>
      <c r="DU10" s="144">
        <v>59.390999999999998</v>
      </c>
      <c r="DV10" s="144">
        <v>59.390999999999998</v>
      </c>
      <c r="DW10" s="144">
        <v>59.390999999999998</v>
      </c>
      <c r="DX10" s="144">
        <v>59.390999999999998</v>
      </c>
      <c r="DY10" s="144">
        <v>59.390999999999998</v>
      </c>
      <c r="DZ10" s="144">
        <v>59.390999999999998</v>
      </c>
      <c r="EA10" s="144">
        <v>59.390999999999998</v>
      </c>
    </row>
    <row r="11" spans="1:131" ht="15" customHeight="1" x14ac:dyDescent="0.25">
      <c r="A11" s="43">
        <v>9</v>
      </c>
      <c r="B11" s="144"/>
      <c r="C11" s="144"/>
      <c r="D11" s="144"/>
      <c r="E11" s="144"/>
      <c r="F11" s="144"/>
      <c r="G11" s="144"/>
      <c r="H11" s="144"/>
      <c r="I11" s="144"/>
      <c r="J11" s="144"/>
      <c r="K11" s="144">
        <v>0.995</v>
      </c>
      <c r="L11" s="144">
        <v>1.9850000000000001</v>
      </c>
      <c r="M11" s="144">
        <v>2.97</v>
      </c>
      <c r="N11" s="144">
        <v>3.95</v>
      </c>
      <c r="O11" s="144">
        <v>4.9249999999999998</v>
      </c>
      <c r="P11" s="144">
        <v>5.8949999999999996</v>
      </c>
      <c r="Q11" s="144">
        <v>6.86</v>
      </c>
      <c r="R11" s="144">
        <v>7.82</v>
      </c>
      <c r="S11" s="144">
        <v>8.7739999999999991</v>
      </c>
      <c r="T11" s="144">
        <v>9.7240000000000002</v>
      </c>
      <c r="U11" s="144">
        <v>10.669</v>
      </c>
      <c r="V11" s="144">
        <v>11.608000000000001</v>
      </c>
      <c r="W11" s="144">
        <v>12.542999999999999</v>
      </c>
      <c r="X11" s="144">
        <v>13.472</v>
      </c>
      <c r="Y11" s="144">
        <v>14.395</v>
      </c>
      <c r="Z11" s="144">
        <v>15.314</v>
      </c>
      <c r="AA11" s="144">
        <v>16.228000000000002</v>
      </c>
      <c r="AB11" s="144">
        <v>17.135999999999999</v>
      </c>
      <c r="AC11" s="144">
        <v>18.04</v>
      </c>
      <c r="AD11" s="144">
        <v>18.937999999999999</v>
      </c>
      <c r="AE11" s="144">
        <v>19.831</v>
      </c>
      <c r="AF11" s="144">
        <v>20.719000000000001</v>
      </c>
      <c r="AG11" s="144">
        <v>21.602</v>
      </c>
      <c r="AH11" s="144">
        <v>22.48</v>
      </c>
      <c r="AI11" s="144">
        <v>23.352</v>
      </c>
      <c r="AJ11" s="144">
        <v>24.22</v>
      </c>
      <c r="AK11" s="144">
        <v>25.082000000000001</v>
      </c>
      <c r="AL11" s="144">
        <v>25.939</v>
      </c>
      <c r="AM11" s="144">
        <v>26.791</v>
      </c>
      <c r="AN11" s="144">
        <v>27.637</v>
      </c>
      <c r="AO11" s="144">
        <v>28.478000000000002</v>
      </c>
      <c r="AP11" s="144">
        <v>29.314</v>
      </c>
      <c r="AQ11" s="144">
        <v>30.143999999999998</v>
      </c>
      <c r="AR11" s="144">
        <v>30.968</v>
      </c>
      <c r="AS11" s="144">
        <v>31.786999999999999</v>
      </c>
      <c r="AT11" s="144">
        <v>32.6</v>
      </c>
      <c r="AU11" s="144">
        <v>33.406999999999996</v>
      </c>
      <c r="AV11" s="144">
        <v>34.209000000000003</v>
      </c>
      <c r="AW11" s="144">
        <v>35.003999999999998</v>
      </c>
      <c r="AX11" s="144">
        <v>35.792000000000002</v>
      </c>
      <c r="AY11" s="144">
        <v>36.575000000000003</v>
      </c>
      <c r="AZ11" s="144">
        <v>37.35</v>
      </c>
      <c r="BA11" s="144">
        <v>38.119</v>
      </c>
      <c r="BB11" s="144">
        <v>38.880000000000003</v>
      </c>
      <c r="BC11" s="144">
        <v>39.634</v>
      </c>
      <c r="BD11" s="144">
        <v>40.380000000000003</v>
      </c>
      <c r="BE11" s="144">
        <v>41.118000000000002</v>
      </c>
      <c r="BF11" s="144">
        <v>41.847999999999999</v>
      </c>
      <c r="BG11" s="144">
        <v>42.569000000000003</v>
      </c>
      <c r="BH11" s="144">
        <v>43.280999999999999</v>
      </c>
      <c r="BI11" s="144">
        <v>43.984000000000002</v>
      </c>
      <c r="BJ11" s="144">
        <v>44.677</v>
      </c>
      <c r="BK11" s="144">
        <v>45.36</v>
      </c>
      <c r="BL11" s="144">
        <v>46.031999999999996</v>
      </c>
      <c r="BM11" s="144">
        <v>46.692</v>
      </c>
      <c r="BN11" s="144">
        <v>47.341000000000001</v>
      </c>
      <c r="BO11" s="144">
        <v>47.978000000000002</v>
      </c>
      <c r="BP11" s="144">
        <v>48.601999999999997</v>
      </c>
      <c r="BQ11" s="144">
        <v>49.213000000000001</v>
      </c>
      <c r="BR11" s="144">
        <v>49.81</v>
      </c>
      <c r="BS11" s="144">
        <v>50.393999999999998</v>
      </c>
      <c r="BT11" s="144">
        <v>50.963000000000001</v>
      </c>
      <c r="BU11" s="144">
        <v>51.518000000000001</v>
      </c>
      <c r="BV11" s="144">
        <v>52.058</v>
      </c>
      <c r="BW11" s="144">
        <v>52.581000000000003</v>
      </c>
      <c r="BX11" s="144">
        <v>53.088000000000001</v>
      </c>
      <c r="BY11" s="144">
        <v>53.579000000000001</v>
      </c>
      <c r="BZ11" s="144">
        <v>54.051000000000002</v>
      </c>
      <c r="CA11" s="144">
        <v>54.503999999999998</v>
      </c>
      <c r="CB11" s="144">
        <v>54.938000000000002</v>
      </c>
      <c r="CC11" s="144">
        <v>55.350999999999999</v>
      </c>
      <c r="CD11" s="144">
        <v>55.743000000000002</v>
      </c>
      <c r="CE11" s="144">
        <v>56.112000000000002</v>
      </c>
      <c r="CF11" s="144">
        <v>56.457999999999998</v>
      </c>
      <c r="CG11" s="144">
        <v>56.78</v>
      </c>
      <c r="CH11" s="144">
        <v>57.075000000000003</v>
      </c>
      <c r="CI11" s="144">
        <v>57.344999999999999</v>
      </c>
      <c r="CJ11" s="144">
        <v>57.587000000000003</v>
      </c>
      <c r="CK11" s="144">
        <v>57.801000000000002</v>
      </c>
      <c r="CL11" s="144">
        <v>57.987000000000002</v>
      </c>
      <c r="CM11" s="144">
        <v>58.146000000000001</v>
      </c>
      <c r="CN11" s="144">
        <v>58.279000000000003</v>
      </c>
      <c r="CO11" s="144">
        <v>58.387999999999998</v>
      </c>
      <c r="CP11" s="144">
        <v>58.473999999999997</v>
      </c>
      <c r="CQ11" s="144">
        <v>58.54</v>
      </c>
      <c r="CR11" s="144">
        <v>58.588999999999999</v>
      </c>
      <c r="CS11" s="144">
        <v>58.625</v>
      </c>
      <c r="CT11" s="144">
        <v>58.65</v>
      </c>
      <c r="CU11" s="144">
        <v>58.667000000000002</v>
      </c>
      <c r="CV11" s="144">
        <v>58.677999999999997</v>
      </c>
      <c r="CW11" s="144">
        <v>58.683999999999997</v>
      </c>
      <c r="CX11" s="144">
        <v>58.689</v>
      </c>
      <c r="CY11" s="144">
        <v>58.691000000000003</v>
      </c>
      <c r="CZ11" s="144">
        <v>58.692</v>
      </c>
      <c r="DA11" s="144">
        <v>58.692999999999998</v>
      </c>
      <c r="DB11" s="144">
        <v>58.692999999999998</v>
      </c>
      <c r="DC11" s="144">
        <v>58.692999999999998</v>
      </c>
      <c r="DD11" s="144">
        <v>58.692999999999998</v>
      </c>
      <c r="DE11" s="144">
        <v>58.692999999999998</v>
      </c>
      <c r="DF11" s="144">
        <v>58.692999999999998</v>
      </c>
      <c r="DG11" s="144">
        <v>58.692999999999998</v>
      </c>
      <c r="DH11" s="144">
        <v>58.692999999999998</v>
      </c>
      <c r="DI11" s="144">
        <v>58.692999999999998</v>
      </c>
      <c r="DJ11" s="144">
        <v>58.692999999999998</v>
      </c>
      <c r="DK11" s="144">
        <v>58.692999999999998</v>
      </c>
      <c r="DL11" s="144">
        <v>58.692999999999998</v>
      </c>
      <c r="DM11" s="144">
        <v>58.692999999999998</v>
      </c>
      <c r="DN11" s="144">
        <v>58.692999999999998</v>
      </c>
      <c r="DO11" s="144">
        <v>58.692999999999998</v>
      </c>
      <c r="DP11" s="144">
        <v>58.692999999999998</v>
      </c>
      <c r="DQ11" s="144">
        <v>58.692999999999998</v>
      </c>
      <c r="DR11" s="144">
        <v>58.692999999999998</v>
      </c>
      <c r="DS11" s="144">
        <v>58.692999999999998</v>
      </c>
      <c r="DT11" s="144">
        <v>58.692999999999998</v>
      </c>
      <c r="DU11" s="144">
        <v>58.692999999999998</v>
      </c>
      <c r="DV11" s="144">
        <v>58.692999999999998</v>
      </c>
      <c r="DW11" s="144">
        <v>58.692999999999998</v>
      </c>
      <c r="DX11" s="144">
        <v>58.692999999999998</v>
      </c>
      <c r="DY11" s="144">
        <v>58.692999999999998</v>
      </c>
      <c r="DZ11" s="144">
        <v>58.692999999999998</v>
      </c>
      <c r="EA11" s="144">
        <v>58.692999999999998</v>
      </c>
    </row>
    <row r="12" spans="1:131" ht="15" customHeight="1" x14ac:dyDescent="0.25">
      <c r="A12" s="43">
        <v>10</v>
      </c>
      <c r="B12" s="144"/>
      <c r="C12" s="144"/>
      <c r="D12" s="144"/>
      <c r="E12" s="144"/>
      <c r="F12" s="144"/>
      <c r="G12" s="144"/>
      <c r="H12" s="144"/>
      <c r="I12" s="144"/>
      <c r="J12" s="144"/>
      <c r="K12" s="144"/>
      <c r="L12" s="144">
        <v>0.995</v>
      </c>
      <c r="M12" s="144">
        <v>1.9850000000000001</v>
      </c>
      <c r="N12" s="144">
        <v>2.97</v>
      </c>
      <c r="O12" s="144">
        <v>3.95</v>
      </c>
      <c r="P12" s="144">
        <v>4.9249999999999998</v>
      </c>
      <c r="Q12" s="144">
        <v>5.8940000000000001</v>
      </c>
      <c r="R12" s="144">
        <v>6.859</v>
      </c>
      <c r="S12" s="144">
        <v>7.819</v>
      </c>
      <c r="T12" s="144">
        <v>8.7739999999999991</v>
      </c>
      <c r="U12" s="144">
        <v>9.7230000000000008</v>
      </c>
      <c r="V12" s="144">
        <v>10.667</v>
      </c>
      <c r="W12" s="144">
        <v>11.606</v>
      </c>
      <c r="X12" s="144">
        <v>12.54</v>
      </c>
      <c r="Y12" s="144">
        <v>13.468999999999999</v>
      </c>
      <c r="Z12" s="144">
        <v>14.391999999999999</v>
      </c>
      <c r="AA12" s="144">
        <v>15.31</v>
      </c>
      <c r="AB12" s="144">
        <v>16.222999999999999</v>
      </c>
      <c r="AC12" s="144">
        <v>17.131</v>
      </c>
      <c r="AD12" s="144">
        <v>18.033999999999999</v>
      </c>
      <c r="AE12" s="144">
        <v>18.931999999999999</v>
      </c>
      <c r="AF12" s="144">
        <v>19.824000000000002</v>
      </c>
      <c r="AG12" s="144">
        <v>20.712</v>
      </c>
      <c r="AH12" s="144">
        <v>21.594000000000001</v>
      </c>
      <c r="AI12" s="144">
        <v>22.471</v>
      </c>
      <c r="AJ12" s="144">
        <v>23.343</v>
      </c>
      <c r="AK12" s="144">
        <v>24.209</v>
      </c>
      <c r="AL12" s="144">
        <v>25.071000000000002</v>
      </c>
      <c r="AM12" s="144">
        <v>25.927</v>
      </c>
      <c r="AN12" s="144">
        <v>26.777000000000001</v>
      </c>
      <c r="AO12" s="144">
        <v>27.623000000000001</v>
      </c>
      <c r="AP12" s="144">
        <v>28.463000000000001</v>
      </c>
      <c r="AQ12" s="144">
        <v>29.297000000000001</v>
      </c>
      <c r="AR12" s="144">
        <v>30.126000000000001</v>
      </c>
      <c r="AS12" s="144">
        <v>30.948</v>
      </c>
      <c r="AT12" s="144">
        <v>31.765999999999998</v>
      </c>
      <c r="AU12" s="144">
        <v>32.576999999999998</v>
      </c>
      <c r="AV12" s="144">
        <v>33.381999999999998</v>
      </c>
      <c r="AW12" s="144">
        <v>34.180999999999997</v>
      </c>
      <c r="AX12" s="144">
        <v>34.973999999999997</v>
      </c>
      <c r="AY12" s="144">
        <v>35.76</v>
      </c>
      <c r="AZ12" s="144">
        <v>36.54</v>
      </c>
      <c r="BA12" s="144">
        <v>37.311999999999998</v>
      </c>
      <c r="BB12" s="144">
        <v>38.076999999999998</v>
      </c>
      <c r="BC12" s="144">
        <v>38.835000000000001</v>
      </c>
      <c r="BD12" s="144">
        <v>39.585000000000001</v>
      </c>
      <c r="BE12" s="144">
        <v>40.326999999999998</v>
      </c>
      <c r="BF12" s="144">
        <v>41.061</v>
      </c>
      <c r="BG12" s="144">
        <v>41.784999999999997</v>
      </c>
      <c r="BH12" s="144">
        <v>42.500999999999998</v>
      </c>
      <c r="BI12" s="144">
        <v>43.207999999999998</v>
      </c>
      <c r="BJ12" s="144">
        <v>43.904000000000003</v>
      </c>
      <c r="BK12" s="144">
        <v>44.59</v>
      </c>
      <c r="BL12" s="144">
        <v>45.265999999999998</v>
      </c>
      <c r="BM12" s="144">
        <v>45.93</v>
      </c>
      <c r="BN12" s="144">
        <v>46.582000000000001</v>
      </c>
      <c r="BO12" s="144">
        <v>47.222000000000001</v>
      </c>
      <c r="BP12" s="144">
        <v>47.848999999999997</v>
      </c>
      <c r="BQ12" s="144">
        <v>48.463000000000001</v>
      </c>
      <c r="BR12" s="144">
        <v>49.064</v>
      </c>
      <c r="BS12" s="144">
        <v>49.65</v>
      </c>
      <c r="BT12" s="144">
        <v>50.222000000000001</v>
      </c>
      <c r="BU12" s="144">
        <v>50.78</v>
      </c>
      <c r="BV12" s="144">
        <v>51.322000000000003</v>
      </c>
      <c r="BW12" s="144">
        <v>51.847999999999999</v>
      </c>
      <c r="BX12" s="144">
        <v>52.357999999999997</v>
      </c>
      <c r="BY12" s="144">
        <v>52.850999999999999</v>
      </c>
      <c r="BZ12" s="144">
        <v>53.325000000000003</v>
      </c>
      <c r="CA12" s="144">
        <v>53.780999999999999</v>
      </c>
      <c r="CB12" s="144">
        <v>54.216999999999999</v>
      </c>
      <c r="CC12" s="144">
        <v>54.631999999999998</v>
      </c>
      <c r="CD12" s="144">
        <v>55.026000000000003</v>
      </c>
      <c r="CE12" s="144">
        <v>55.396999999999998</v>
      </c>
      <c r="CF12" s="144">
        <v>55.744999999999997</v>
      </c>
      <c r="CG12" s="144">
        <v>56.067999999999998</v>
      </c>
      <c r="CH12" s="144">
        <v>56.365000000000002</v>
      </c>
      <c r="CI12" s="144">
        <v>56.636000000000003</v>
      </c>
      <c r="CJ12" s="144">
        <v>56.878999999999998</v>
      </c>
      <c r="CK12" s="144">
        <v>57.094999999999999</v>
      </c>
      <c r="CL12" s="144">
        <v>57.281999999999996</v>
      </c>
      <c r="CM12" s="144">
        <v>57.442</v>
      </c>
      <c r="CN12" s="144">
        <v>57.576000000000001</v>
      </c>
      <c r="CO12" s="144">
        <v>57.685000000000002</v>
      </c>
      <c r="CP12" s="144">
        <v>57.771000000000001</v>
      </c>
      <c r="CQ12" s="144">
        <v>57.837000000000003</v>
      </c>
      <c r="CR12" s="144">
        <v>57.887</v>
      </c>
      <c r="CS12" s="144">
        <v>57.923000000000002</v>
      </c>
      <c r="CT12" s="144">
        <v>57.948</v>
      </c>
      <c r="CU12" s="144">
        <v>57.965000000000003</v>
      </c>
      <c r="CV12" s="144">
        <v>57.975999999999999</v>
      </c>
      <c r="CW12" s="144">
        <v>57.982999999999997</v>
      </c>
      <c r="CX12" s="144">
        <v>57.987000000000002</v>
      </c>
      <c r="CY12" s="144">
        <v>57.988999999999997</v>
      </c>
      <c r="CZ12" s="144">
        <v>57.99</v>
      </c>
      <c r="DA12" s="144">
        <v>57.991</v>
      </c>
      <c r="DB12" s="144">
        <v>57.991</v>
      </c>
      <c r="DC12" s="144">
        <v>57.991</v>
      </c>
      <c r="DD12" s="144">
        <v>57.991</v>
      </c>
      <c r="DE12" s="144">
        <v>57.991</v>
      </c>
      <c r="DF12" s="144">
        <v>57.991</v>
      </c>
      <c r="DG12" s="144">
        <v>57.991</v>
      </c>
      <c r="DH12" s="144">
        <v>57.991</v>
      </c>
      <c r="DI12" s="144">
        <v>57.991</v>
      </c>
      <c r="DJ12" s="144">
        <v>57.991</v>
      </c>
      <c r="DK12" s="144">
        <v>57.991</v>
      </c>
      <c r="DL12" s="144">
        <v>57.991</v>
      </c>
      <c r="DM12" s="144">
        <v>57.991</v>
      </c>
      <c r="DN12" s="144">
        <v>57.991</v>
      </c>
      <c r="DO12" s="144">
        <v>57.991</v>
      </c>
      <c r="DP12" s="144">
        <v>57.991</v>
      </c>
      <c r="DQ12" s="144">
        <v>57.991</v>
      </c>
      <c r="DR12" s="144">
        <v>57.991</v>
      </c>
      <c r="DS12" s="144">
        <v>57.991</v>
      </c>
      <c r="DT12" s="144">
        <v>57.991</v>
      </c>
      <c r="DU12" s="144">
        <v>57.991</v>
      </c>
      <c r="DV12" s="144">
        <v>57.991</v>
      </c>
      <c r="DW12" s="144">
        <v>57.991</v>
      </c>
      <c r="DX12" s="144">
        <v>57.991</v>
      </c>
      <c r="DY12" s="144">
        <v>57.991</v>
      </c>
      <c r="DZ12" s="144">
        <v>57.991</v>
      </c>
      <c r="EA12" s="144">
        <v>57.991</v>
      </c>
    </row>
    <row r="13" spans="1:131" ht="15" customHeight="1" x14ac:dyDescent="0.25">
      <c r="A13" s="43">
        <v>11</v>
      </c>
      <c r="B13" s="144"/>
      <c r="C13" s="144"/>
      <c r="D13" s="144"/>
      <c r="E13" s="144"/>
      <c r="F13" s="144"/>
      <c r="G13" s="144"/>
      <c r="H13" s="144"/>
      <c r="I13" s="144"/>
      <c r="J13" s="144"/>
      <c r="K13" s="144"/>
      <c r="L13" s="144"/>
      <c r="M13" s="144">
        <v>0.995</v>
      </c>
      <c r="N13" s="144">
        <v>1.9850000000000001</v>
      </c>
      <c r="O13" s="144">
        <v>2.97</v>
      </c>
      <c r="P13" s="144">
        <v>3.95</v>
      </c>
      <c r="Q13" s="144">
        <v>4.9240000000000004</v>
      </c>
      <c r="R13" s="144">
        <v>5.8940000000000001</v>
      </c>
      <c r="S13" s="144">
        <v>6.859</v>
      </c>
      <c r="T13" s="144">
        <v>7.8179999999999996</v>
      </c>
      <c r="U13" s="144">
        <v>8.7720000000000002</v>
      </c>
      <c r="V13" s="144">
        <v>9.7210000000000001</v>
      </c>
      <c r="W13" s="144">
        <v>10.664999999999999</v>
      </c>
      <c r="X13" s="144">
        <v>11.603999999999999</v>
      </c>
      <c r="Y13" s="144">
        <v>12.537000000000001</v>
      </c>
      <c r="Z13" s="144">
        <v>13.465</v>
      </c>
      <c r="AA13" s="144">
        <v>14.388</v>
      </c>
      <c r="AB13" s="144">
        <v>15.305999999999999</v>
      </c>
      <c r="AC13" s="144">
        <v>16.218</v>
      </c>
      <c r="AD13" s="144">
        <v>17.126000000000001</v>
      </c>
      <c r="AE13" s="144">
        <v>18.027999999999999</v>
      </c>
      <c r="AF13" s="144">
        <v>18.925000000000001</v>
      </c>
      <c r="AG13" s="144">
        <v>19.817</v>
      </c>
      <c r="AH13" s="144">
        <v>20.702999999999999</v>
      </c>
      <c r="AI13" s="144">
        <v>21.585000000000001</v>
      </c>
      <c r="AJ13" s="144">
        <v>22.460999999999999</v>
      </c>
      <c r="AK13" s="144">
        <v>23.332000000000001</v>
      </c>
      <c r="AL13" s="144">
        <v>24.198</v>
      </c>
      <c r="AM13" s="144">
        <v>25.058</v>
      </c>
      <c r="AN13" s="144">
        <v>25.913</v>
      </c>
      <c r="AO13" s="144">
        <v>26.763000000000002</v>
      </c>
      <c r="AP13" s="144">
        <v>27.606999999999999</v>
      </c>
      <c r="AQ13" s="144">
        <v>28.445</v>
      </c>
      <c r="AR13" s="144">
        <v>29.277999999999999</v>
      </c>
      <c r="AS13" s="144">
        <v>30.105</v>
      </c>
      <c r="AT13" s="144">
        <v>30.927</v>
      </c>
      <c r="AU13" s="144">
        <v>31.742000000000001</v>
      </c>
      <c r="AV13" s="144">
        <v>32.552</v>
      </c>
      <c r="AW13" s="144">
        <v>33.354999999999997</v>
      </c>
      <c r="AX13" s="144">
        <v>34.152000000000001</v>
      </c>
      <c r="AY13" s="144">
        <v>34.942</v>
      </c>
      <c r="AZ13" s="144">
        <v>35.725000000000001</v>
      </c>
      <c r="BA13" s="144">
        <v>36.500999999999998</v>
      </c>
      <c r="BB13" s="144">
        <v>37.271000000000001</v>
      </c>
      <c r="BC13" s="144">
        <v>38.031999999999996</v>
      </c>
      <c r="BD13" s="144">
        <v>38.786000000000001</v>
      </c>
      <c r="BE13" s="144">
        <v>39.531999999999996</v>
      </c>
      <c r="BF13" s="144">
        <v>40.268999999999998</v>
      </c>
      <c r="BG13" s="144">
        <v>40.997</v>
      </c>
      <c r="BH13" s="144">
        <v>41.716999999999999</v>
      </c>
      <c r="BI13" s="144">
        <v>42.427</v>
      </c>
      <c r="BJ13" s="144">
        <v>43.127000000000002</v>
      </c>
      <c r="BK13" s="144">
        <v>43.817</v>
      </c>
      <c r="BL13" s="144">
        <v>44.494999999999997</v>
      </c>
      <c r="BM13" s="144">
        <v>45.162999999999997</v>
      </c>
      <c r="BN13" s="144">
        <v>45.817999999999998</v>
      </c>
      <c r="BO13" s="144">
        <v>46.460999999999999</v>
      </c>
      <c r="BP13" s="144">
        <v>47.091999999999999</v>
      </c>
      <c r="BQ13" s="144">
        <v>47.709000000000003</v>
      </c>
      <c r="BR13" s="144">
        <v>48.311999999999998</v>
      </c>
      <c r="BS13" s="144">
        <v>48.902000000000001</v>
      </c>
      <c r="BT13" s="144">
        <v>49.476999999999997</v>
      </c>
      <c r="BU13" s="144">
        <v>50.036999999999999</v>
      </c>
      <c r="BV13" s="144">
        <v>50.582000000000001</v>
      </c>
      <c r="BW13" s="144">
        <v>51.110999999999997</v>
      </c>
      <c r="BX13" s="144">
        <v>51.624000000000002</v>
      </c>
      <c r="BY13" s="144">
        <v>52.119</v>
      </c>
      <c r="BZ13" s="144">
        <v>52.595999999999997</v>
      </c>
      <c r="CA13" s="144">
        <v>53.054000000000002</v>
      </c>
      <c r="CB13" s="144">
        <v>53.491999999999997</v>
      </c>
      <c r="CC13" s="144">
        <v>53.908999999999999</v>
      </c>
      <c r="CD13" s="144">
        <v>54.305</v>
      </c>
      <c r="CE13" s="144">
        <v>54.677999999999997</v>
      </c>
      <c r="CF13" s="144">
        <v>55.027999999999999</v>
      </c>
      <c r="CG13" s="144">
        <v>55.351999999999997</v>
      </c>
      <c r="CH13" s="144">
        <v>55.651000000000003</v>
      </c>
      <c r="CI13" s="144">
        <v>55.923000000000002</v>
      </c>
      <c r="CJ13" s="144">
        <v>56.167999999999999</v>
      </c>
      <c r="CK13" s="144">
        <v>56.384</v>
      </c>
      <c r="CL13" s="144">
        <v>56.572000000000003</v>
      </c>
      <c r="CM13" s="144">
        <v>56.732999999999997</v>
      </c>
      <c r="CN13" s="144">
        <v>56.866999999999997</v>
      </c>
      <c r="CO13" s="144">
        <v>56.976999999999997</v>
      </c>
      <c r="CP13" s="144">
        <v>57.064</v>
      </c>
      <c r="CQ13" s="144">
        <v>57.131</v>
      </c>
      <c r="CR13" s="144">
        <v>57.180999999999997</v>
      </c>
      <c r="CS13" s="144">
        <v>57.216999999999999</v>
      </c>
      <c r="CT13" s="144">
        <v>57.241999999999997</v>
      </c>
      <c r="CU13" s="144">
        <v>57.259</v>
      </c>
      <c r="CV13" s="144">
        <v>57.27</v>
      </c>
      <c r="CW13" s="144">
        <v>57.277000000000001</v>
      </c>
      <c r="CX13" s="144">
        <v>57.280999999999999</v>
      </c>
      <c r="CY13" s="144">
        <v>57.283000000000001</v>
      </c>
      <c r="CZ13" s="144">
        <v>57.283999999999999</v>
      </c>
      <c r="DA13" s="144">
        <v>57.284999999999997</v>
      </c>
      <c r="DB13" s="144">
        <v>57.284999999999997</v>
      </c>
      <c r="DC13" s="144">
        <v>57.284999999999997</v>
      </c>
      <c r="DD13" s="144">
        <v>57.284999999999997</v>
      </c>
      <c r="DE13" s="144">
        <v>57.284999999999997</v>
      </c>
      <c r="DF13" s="144">
        <v>57.284999999999997</v>
      </c>
      <c r="DG13" s="144">
        <v>57.284999999999997</v>
      </c>
      <c r="DH13" s="144">
        <v>57.284999999999997</v>
      </c>
      <c r="DI13" s="144">
        <v>57.284999999999997</v>
      </c>
      <c r="DJ13" s="144">
        <v>57.284999999999997</v>
      </c>
      <c r="DK13" s="144">
        <v>57.284999999999997</v>
      </c>
      <c r="DL13" s="144">
        <v>57.284999999999997</v>
      </c>
      <c r="DM13" s="144">
        <v>57.284999999999997</v>
      </c>
      <c r="DN13" s="144">
        <v>57.284999999999997</v>
      </c>
      <c r="DO13" s="144">
        <v>57.284999999999997</v>
      </c>
      <c r="DP13" s="144">
        <v>57.284999999999997</v>
      </c>
      <c r="DQ13" s="144">
        <v>57.284999999999997</v>
      </c>
      <c r="DR13" s="144">
        <v>57.284999999999997</v>
      </c>
      <c r="DS13" s="144">
        <v>57.284999999999997</v>
      </c>
      <c r="DT13" s="144">
        <v>57.284999999999997</v>
      </c>
      <c r="DU13" s="144">
        <v>57.284999999999997</v>
      </c>
      <c r="DV13" s="144">
        <v>57.284999999999997</v>
      </c>
      <c r="DW13" s="144">
        <v>57.284999999999997</v>
      </c>
      <c r="DX13" s="144">
        <v>57.284999999999997</v>
      </c>
      <c r="DY13" s="144">
        <v>57.284999999999997</v>
      </c>
      <c r="DZ13" s="144">
        <v>57.284999999999997</v>
      </c>
      <c r="EA13" s="144">
        <v>57.284999999999997</v>
      </c>
    </row>
    <row r="14" spans="1:131" ht="15" customHeight="1" x14ac:dyDescent="0.25">
      <c r="A14" s="43">
        <v>12</v>
      </c>
      <c r="B14" s="144"/>
      <c r="C14" s="144"/>
      <c r="D14" s="144"/>
      <c r="E14" s="144"/>
      <c r="F14" s="144"/>
      <c r="G14" s="144"/>
      <c r="H14" s="144"/>
      <c r="I14" s="144"/>
      <c r="J14" s="144"/>
      <c r="K14" s="144"/>
      <c r="L14" s="144"/>
      <c r="M14" s="144"/>
      <c r="N14" s="144">
        <v>0.995</v>
      </c>
      <c r="O14" s="144">
        <v>1.9850000000000001</v>
      </c>
      <c r="P14" s="144">
        <v>2.97</v>
      </c>
      <c r="Q14" s="144">
        <v>3.9489999999999998</v>
      </c>
      <c r="R14" s="144">
        <v>4.9240000000000004</v>
      </c>
      <c r="S14" s="144">
        <v>5.8940000000000001</v>
      </c>
      <c r="T14" s="144">
        <v>6.8579999999999997</v>
      </c>
      <c r="U14" s="144">
        <v>7.8170000000000002</v>
      </c>
      <c r="V14" s="144">
        <v>8.7710000000000008</v>
      </c>
      <c r="W14" s="144">
        <v>9.7189999999999994</v>
      </c>
      <c r="X14" s="144">
        <v>10.663</v>
      </c>
      <c r="Y14" s="144">
        <v>11.601000000000001</v>
      </c>
      <c r="Z14" s="144">
        <v>12.532999999999999</v>
      </c>
      <c r="AA14" s="144">
        <v>13.461</v>
      </c>
      <c r="AB14" s="144">
        <v>14.382999999999999</v>
      </c>
      <c r="AC14" s="144">
        <v>15.301</v>
      </c>
      <c r="AD14" s="144">
        <v>16.213000000000001</v>
      </c>
      <c r="AE14" s="144">
        <v>17.119</v>
      </c>
      <c r="AF14" s="144">
        <v>18.021000000000001</v>
      </c>
      <c r="AG14" s="144">
        <v>18.917000000000002</v>
      </c>
      <c r="AH14" s="144">
        <v>19.809000000000001</v>
      </c>
      <c r="AI14" s="144">
        <v>20.695</v>
      </c>
      <c r="AJ14" s="144">
        <v>21.574999999999999</v>
      </c>
      <c r="AK14" s="144">
        <v>22.451000000000001</v>
      </c>
      <c r="AL14" s="144">
        <v>23.321000000000002</v>
      </c>
      <c r="AM14" s="144">
        <v>24.186</v>
      </c>
      <c r="AN14" s="144">
        <v>25.045000000000002</v>
      </c>
      <c r="AO14" s="144">
        <v>25.899000000000001</v>
      </c>
      <c r="AP14" s="144">
        <v>26.747</v>
      </c>
      <c r="AQ14" s="144">
        <v>27.59</v>
      </c>
      <c r="AR14" s="144">
        <v>28.427</v>
      </c>
      <c r="AS14" s="144">
        <v>29.257999999999999</v>
      </c>
      <c r="AT14" s="144">
        <v>30.084</v>
      </c>
      <c r="AU14" s="144">
        <v>30.902999999999999</v>
      </c>
      <c r="AV14" s="144">
        <v>31.716999999999999</v>
      </c>
      <c r="AW14" s="144">
        <v>32.524000000000001</v>
      </c>
      <c r="AX14" s="144">
        <v>33.325000000000003</v>
      </c>
      <c r="AY14" s="144">
        <v>34.119</v>
      </c>
      <c r="AZ14" s="144">
        <v>34.906999999999996</v>
      </c>
      <c r="BA14" s="144">
        <v>35.686999999999998</v>
      </c>
      <c r="BB14" s="144">
        <v>36.46</v>
      </c>
      <c r="BC14" s="144">
        <v>37.225000000000001</v>
      </c>
      <c r="BD14" s="144">
        <v>37.982999999999997</v>
      </c>
      <c r="BE14" s="144">
        <v>38.731999999999999</v>
      </c>
      <c r="BF14" s="144">
        <v>39.472999999999999</v>
      </c>
      <c r="BG14" s="144">
        <v>40.206000000000003</v>
      </c>
      <c r="BH14" s="144">
        <v>40.929000000000002</v>
      </c>
      <c r="BI14" s="144">
        <v>41.642000000000003</v>
      </c>
      <c r="BJ14" s="144">
        <v>42.345999999999997</v>
      </c>
      <c r="BK14" s="144">
        <v>43.039000000000001</v>
      </c>
      <c r="BL14" s="144">
        <v>43.720999999999997</v>
      </c>
      <c r="BM14" s="144">
        <v>44.392000000000003</v>
      </c>
      <c r="BN14" s="144">
        <v>45.051000000000002</v>
      </c>
      <c r="BO14" s="144">
        <v>45.697000000000003</v>
      </c>
      <c r="BP14" s="144">
        <v>46.331000000000003</v>
      </c>
      <c r="BQ14" s="144">
        <v>46.951000000000001</v>
      </c>
      <c r="BR14" s="144">
        <v>47.558</v>
      </c>
      <c r="BS14" s="144">
        <v>48.15</v>
      </c>
      <c r="BT14" s="144">
        <v>48.728000000000002</v>
      </c>
      <c r="BU14" s="144">
        <v>49.292000000000002</v>
      </c>
      <c r="BV14" s="144">
        <v>49.838999999999999</v>
      </c>
      <c r="BW14" s="144">
        <v>50.371000000000002</v>
      </c>
      <c r="BX14" s="144">
        <v>50.886000000000003</v>
      </c>
      <c r="BY14" s="144">
        <v>51.384</v>
      </c>
      <c r="BZ14" s="144">
        <v>51.863</v>
      </c>
      <c r="CA14" s="144">
        <v>52.323</v>
      </c>
      <c r="CB14" s="144">
        <v>52.764000000000003</v>
      </c>
      <c r="CC14" s="144">
        <v>53.183</v>
      </c>
      <c r="CD14" s="144">
        <v>53.581000000000003</v>
      </c>
      <c r="CE14" s="144">
        <v>53.956000000000003</v>
      </c>
      <c r="CF14" s="144">
        <v>54.307000000000002</v>
      </c>
      <c r="CG14" s="144">
        <v>54.634</v>
      </c>
      <c r="CH14" s="144">
        <v>54.933999999999997</v>
      </c>
      <c r="CI14" s="144">
        <v>55.207000000000001</v>
      </c>
      <c r="CJ14" s="144">
        <v>55.453000000000003</v>
      </c>
      <c r="CK14" s="144">
        <v>55.670999999999999</v>
      </c>
      <c r="CL14" s="144">
        <v>55.86</v>
      </c>
      <c r="CM14" s="144">
        <v>56.021000000000001</v>
      </c>
      <c r="CN14" s="144">
        <v>56.155999999999999</v>
      </c>
      <c r="CO14" s="144">
        <v>56.267000000000003</v>
      </c>
      <c r="CP14" s="144">
        <v>56.353999999999999</v>
      </c>
      <c r="CQ14" s="144">
        <v>56.420999999999999</v>
      </c>
      <c r="CR14" s="144">
        <v>56.470999999999997</v>
      </c>
      <c r="CS14" s="144">
        <v>56.506999999999998</v>
      </c>
      <c r="CT14" s="144">
        <v>56.533000000000001</v>
      </c>
      <c r="CU14" s="144">
        <v>56.55</v>
      </c>
      <c r="CV14" s="144">
        <v>56.561</v>
      </c>
      <c r="CW14" s="144">
        <v>56.567999999999998</v>
      </c>
      <c r="CX14" s="144">
        <v>56.572000000000003</v>
      </c>
      <c r="CY14" s="144">
        <v>56.573999999999998</v>
      </c>
      <c r="CZ14" s="144">
        <v>56.576000000000001</v>
      </c>
      <c r="DA14" s="144">
        <v>56.576000000000001</v>
      </c>
      <c r="DB14" s="144">
        <v>56.576000000000001</v>
      </c>
      <c r="DC14" s="144">
        <v>56.576000000000001</v>
      </c>
      <c r="DD14" s="144">
        <v>56.576000000000001</v>
      </c>
      <c r="DE14" s="144">
        <v>56.576000000000001</v>
      </c>
      <c r="DF14" s="144">
        <v>56.576000000000001</v>
      </c>
      <c r="DG14" s="144">
        <v>56.576000000000001</v>
      </c>
      <c r="DH14" s="144">
        <v>56.576000000000001</v>
      </c>
      <c r="DI14" s="144">
        <v>56.576000000000001</v>
      </c>
      <c r="DJ14" s="144">
        <v>56.576000000000001</v>
      </c>
      <c r="DK14" s="144">
        <v>56.576000000000001</v>
      </c>
      <c r="DL14" s="144">
        <v>56.576000000000001</v>
      </c>
      <c r="DM14" s="144">
        <v>56.576000000000001</v>
      </c>
      <c r="DN14" s="144">
        <v>56.576000000000001</v>
      </c>
      <c r="DO14" s="144">
        <v>56.576000000000001</v>
      </c>
      <c r="DP14" s="144">
        <v>56.576000000000001</v>
      </c>
      <c r="DQ14" s="144">
        <v>56.576000000000001</v>
      </c>
      <c r="DR14" s="144">
        <v>56.576000000000001</v>
      </c>
      <c r="DS14" s="144">
        <v>56.576000000000001</v>
      </c>
      <c r="DT14" s="144">
        <v>56.576000000000001</v>
      </c>
      <c r="DU14" s="144">
        <v>56.576000000000001</v>
      </c>
      <c r="DV14" s="144">
        <v>56.576000000000001</v>
      </c>
      <c r="DW14" s="144">
        <v>56.576000000000001</v>
      </c>
      <c r="DX14" s="144">
        <v>56.576000000000001</v>
      </c>
      <c r="DY14" s="144">
        <v>56.576000000000001</v>
      </c>
      <c r="DZ14" s="144">
        <v>56.576000000000001</v>
      </c>
      <c r="EA14" s="144">
        <v>56.576000000000001</v>
      </c>
    </row>
    <row r="15" spans="1:131" ht="15" customHeight="1" x14ac:dyDescent="0.25">
      <c r="A15" s="43">
        <v>13</v>
      </c>
      <c r="B15" s="144"/>
      <c r="C15" s="144"/>
      <c r="D15" s="144"/>
      <c r="E15" s="144"/>
      <c r="F15" s="144"/>
      <c r="G15" s="144"/>
      <c r="H15" s="144"/>
      <c r="I15" s="144"/>
      <c r="J15" s="144"/>
      <c r="K15" s="144"/>
      <c r="L15" s="144"/>
      <c r="M15" s="144"/>
      <c r="N15" s="144"/>
      <c r="O15" s="144">
        <v>0.995</v>
      </c>
      <c r="P15" s="144">
        <v>1.9850000000000001</v>
      </c>
      <c r="Q15" s="144">
        <v>2.9689999999999999</v>
      </c>
      <c r="R15" s="144">
        <v>3.9489999999999998</v>
      </c>
      <c r="S15" s="144">
        <v>4.9240000000000004</v>
      </c>
      <c r="T15" s="144">
        <v>5.8929999999999998</v>
      </c>
      <c r="U15" s="144">
        <v>6.8570000000000002</v>
      </c>
      <c r="V15" s="144">
        <v>7.8150000000000004</v>
      </c>
      <c r="W15" s="144">
        <v>8.7690000000000001</v>
      </c>
      <c r="X15" s="144">
        <v>9.7170000000000005</v>
      </c>
      <c r="Y15" s="144">
        <v>10.66</v>
      </c>
      <c r="Z15" s="144">
        <v>11.597</v>
      </c>
      <c r="AA15" s="144">
        <v>12.53</v>
      </c>
      <c r="AB15" s="144">
        <v>13.457000000000001</v>
      </c>
      <c r="AC15" s="144">
        <v>14.378</v>
      </c>
      <c r="AD15" s="144">
        <v>15.295</v>
      </c>
      <c r="AE15" s="144">
        <v>16.207000000000001</v>
      </c>
      <c r="AF15" s="144">
        <v>17.113</v>
      </c>
      <c r="AG15" s="144">
        <v>18.013999999999999</v>
      </c>
      <c r="AH15" s="144">
        <v>18.908999999999999</v>
      </c>
      <c r="AI15" s="144">
        <v>19.8</v>
      </c>
      <c r="AJ15" s="144">
        <v>20.684999999999999</v>
      </c>
      <c r="AK15" s="144">
        <v>21.565000000000001</v>
      </c>
      <c r="AL15" s="144">
        <v>22.44</v>
      </c>
      <c r="AM15" s="144">
        <v>23.309000000000001</v>
      </c>
      <c r="AN15" s="144">
        <v>24.172000000000001</v>
      </c>
      <c r="AO15" s="144">
        <v>25.030999999999999</v>
      </c>
      <c r="AP15" s="144">
        <v>25.882999999999999</v>
      </c>
      <c r="AQ15" s="144">
        <v>26.73</v>
      </c>
      <c r="AR15" s="144">
        <v>27.571999999999999</v>
      </c>
      <c r="AS15" s="144">
        <v>28.407</v>
      </c>
      <c r="AT15" s="144">
        <v>29.236999999999998</v>
      </c>
      <c r="AU15" s="144">
        <v>30.061</v>
      </c>
      <c r="AV15" s="144">
        <v>30.878</v>
      </c>
      <c r="AW15" s="144">
        <v>31.69</v>
      </c>
      <c r="AX15" s="144">
        <v>32.494999999999997</v>
      </c>
      <c r="AY15" s="144">
        <v>33.292999999999999</v>
      </c>
      <c r="AZ15" s="144">
        <v>34.084000000000003</v>
      </c>
      <c r="BA15" s="144">
        <v>34.869</v>
      </c>
      <c r="BB15" s="144">
        <v>35.646000000000001</v>
      </c>
      <c r="BC15" s="144">
        <v>36.414999999999999</v>
      </c>
      <c r="BD15" s="144">
        <v>37.176000000000002</v>
      </c>
      <c r="BE15" s="144">
        <v>37.93</v>
      </c>
      <c r="BF15" s="144">
        <v>38.673999999999999</v>
      </c>
      <c r="BG15" s="144">
        <v>39.409999999999997</v>
      </c>
      <c r="BH15" s="144">
        <v>40.137</v>
      </c>
      <c r="BI15" s="144">
        <v>40.853999999999999</v>
      </c>
      <c r="BJ15" s="144">
        <v>41.561999999999998</v>
      </c>
      <c r="BK15" s="144">
        <v>42.258000000000003</v>
      </c>
      <c r="BL15" s="144">
        <v>42.944000000000003</v>
      </c>
      <c r="BM15" s="144">
        <v>43.618000000000002</v>
      </c>
      <c r="BN15" s="144">
        <v>44.28</v>
      </c>
      <c r="BO15" s="144">
        <v>44.93</v>
      </c>
      <c r="BP15" s="144">
        <v>45.567</v>
      </c>
      <c r="BQ15" s="144">
        <v>46.19</v>
      </c>
      <c r="BR15" s="144">
        <v>46.8</v>
      </c>
      <c r="BS15" s="144">
        <v>47.396000000000001</v>
      </c>
      <c r="BT15" s="144">
        <v>47.976999999999997</v>
      </c>
      <c r="BU15" s="144">
        <v>48.542999999999999</v>
      </c>
      <c r="BV15" s="144">
        <v>49.093000000000004</v>
      </c>
      <c r="BW15" s="144">
        <v>49.627000000000002</v>
      </c>
      <c r="BX15" s="144">
        <v>50.145000000000003</v>
      </c>
      <c r="BY15" s="144">
        <v>50.645000000000003</v>
      </c>
      <c r="BZ15" s="144">
        <v>51.127000000000002</v>
      </c>
      <c r="CA15" s="144">
        <v>51.59</v>
      </c>
      <c r="CB15" s="144">
        <v>52.031999999999996</v>
      </c>
      <c r="CC15" s="144">
        <v>52.454000000000001</v>
      </c>
      <c r="CD15" s="144">
        <v>52.853999999999999</v>
      </c>
      <c r="CE15" s="144">
        <v>53.231000000000002</v>
      </c>
      <c r="CF15" s="144">
        <v>53.584000000000003</v>
      </c>
      <c r="CG15" s="144">
        <v>53.911999999999999</v>
      </c>
      <c r="CH15" s="144">
        <v>54.213999999999999</v>
      </c>
      <c r="CI15" s="144">
        <v>54.488</v>
      </c>
      <c r="CJ15" s="144">
        <v>54.734999999999999</v>
      </c>
      <c r="CK15" s="144">
        <v>54.954000000000001</v>
      </c>
      <c r="CL15" s="144">
        <v>55.143999999999998</v>
      </c>
      <c r="CM15" s="144">
        <v>55.307000000000002</v>
      </c>
      <c r="CN15" s="144">
        <v>55.442</v>
      </c>
      <c r="CO15" s="144">
        <v>55.552999999999997</v>
      </c>
      <c r="CP15" s="144">
        <v>55.640999999999998</v>
      </c>
      <c r="CQ15" s="144">
        <v>55.707999999999998</v>
      </c>
      <c r="CR15" s="144">
        <v>55.759</v>
      </c>
      <c r="CS15" s="144">
        <v>55.795000000000002</v>
      </c>
      <c r="CT15" s="144">
        <v>55.82</v>
      </c>
      <c r="CU15" s="144">
        <v>55.837000000000003</v>
      </c>
      <c r="CV15" s="144">
        <v>55.848999999999997</v>
      </c>
      <c r="CW15" s="144">
        <v>55.856000000000002</v>
      </c>
      <c r="CX15" s="144">
        <v>55.86</v>
      </c>
      <c r="CY15" s="144">
        <v>55.862000000000002</v>
      </c>
      <c r="CZ15" s="144">
        <v>55.863999999999997</v>
      </c>
      <c r="DA15" s="144">
        <v>55.863999999999997</v>
      </c>
      <c r="DB15" s="144">
        <v>55.863999999999997</v>
      </c>
      <c r="DC15" s="144">
        <v>55.863999999999997</v>
      </c>
      <c r="DD15" s="144">
        <v>55.863999999999997</v>
      </c>
      <c r="DE15" s="144">
        <v>55.863999999999997</v>
      </c>
      <c r="DF15" s="144">
        <v>55.863999999999997</v>
      </c>
      <c r="DG15" s="144">
        <v>55.863999999999997</v>
      </c>
      <c r="DH15" s="144">
        <v>55.863999999999997</v>
      </c>
      <c r="DI15" s="144">
        <v>55.863999999999997</v>
      </c>
      <c r="DJ15" s="144">
        <v>55.863999999999997</v>
      </c>
      <c r="DK15" s="144">
        <v>55.863999999999997</v>
      </c>
      <c r="DL15" s="144">
        <v>55.863999999999997</v>
      </c>
      <c r="DM15" s="144">
        <v>55.863999999999997</v>
      </c>
      <c r="DN15" s="144">
        <v>55.863999999999997</v>
      </c>
      <c r="DO15" s="144">
        <v>55.863999999999997</v>
      </c>
      <c r="DP15" s="144">
        <v>55.863999999999997</v>
      </c>
      <c r="DQ15" s="144">
        <v>55.863999999999997</v>
      </c>
      <c r="DR15" s="144">
        <v>55.863999999999997</v>
      </c>
      <c r="DS15" s="144">
        <v>55.863999999999997</v>
      </c>
      <c r="DT15" s="144">
        <v>55.863999999999997</v>
      </c>
      <c r="DU15" s="144">
        <v>55.863999999999997</v>
      </c>
      <c r="DV15" s="144">
        <v>55.863999999999997</v>
      </c>
      <c r="DW15" s="144">
        <v>55.863999999999997</v>
      </c>
      <c r="DX15" s="144">
        <v>55.863999999999997</v>
      </c>
      <c r="DY15" s="144">
        <v>55.863999999999997</v>
      </c>
      <c r="DZ15" s="144">
        <v>55.863999999999997</v>
      </c>
      <c r="EA15" s="144">
        <v>55.863999999999997</v>
      </c>
    </row>
    <row r="16" spans="1:131" ht="15" customHeight="1" x14ac:dyDescent="0.25">
      <c r="A16" s="43">
        <v>14</v>
      </c>
      <c r="B16" s="144"/>
      <c r="C16" s="144"/>
      <c r="D16" s="144"/>
      <c r="E16" s="144"/>
      <c r="F16" s="144"/>
      <c r="G16" s="144"/>
      <c r="H16" s="144"/>
      <c r="I16" s="144"/>
      <c r="J16" s="144"/>
      <c r="K16" s="144"/>
      <c r="L16" s="144"/>
      <c r="M16" s="144"/>
      <c r="N16" s="144"/>
      <c r="O16" s="144"/>
      <c r="P16" s="144">
        <v>0.995</v>
      </c>
      <c r="Q16" s="144">
        <v>1.9850000000000001</v>
      </c>
      <c r="R16" s="144">
        <v>2.9689999999999999</v>
      </c>
      <c r="S16" s="144">
        <v>3.9489999999999998</v>
      </c>
      <c r="T16" s="144">
        <v>4.923</v>
      </c>
      <c r="U16" s="144">
        <v>5.8920000000000003</v>
      </c>
      <c r="V16" s="144">
        <v>6.8550000000000004</v>
      </c>
      <c r="W16" s="144">
        <v>7.8140000000000001</v>
      </c>
      <c r="X16" s="144">
        <v>8.7669999999999995</v>
      </c>
      <c r="Y16" s="144">
        <v>9.7140000000000004</v>
      </c>
      <c r="Z16" s="144">
        <v>10.657</v>
      </c>
      <c r="AA16" s="144">
        <v>11.593999999999999</v>
      </c>
      <c r="AB16" s="144">
        <v>12.526</v>
      </c>
      <c r="AC16" s="144">
        <v>13.452</v>
      </c>
      <c r="AD16" s="144">
        <v>14.372999999999999</v>
      </c>
      <c r="AE16" s="144">
        <v>15.29</v>
      </c>
      <c r="AF16" s="144">
        <v>16.2</v>
      </c>
      <c r="AG16" s="144">
        <v>17.106000000000002</v>
      </c>
      <c r="AH16" s="144">
        <v>18.006</v>
      </c>
      <c r="AI16" s="144">
        <v>18.901</v>
      </c>
      <c r="AJ16" s="144">
        <v>19.791</v>
      </c>
      <c r="AK16" s="144">
        <v>20.675000000000001</v>
      </c>
      <c r="AL16" s="144">
        <v>21.553999999999998</v>
      </c>
      <c r="AM16" s="144">
        <v>22.428000000000001</v>
      </c>
      <c r="AN16" s="144">
        <v>23.295999999999999</v>
      </c>
      <c r="AO16" s="144">
        <v>24.158999999999999</v>
      </c>
      <c r="AP16" s="144">
        <v>25.015999999999998</v>
      </c>
      <c r="AQ16" s="144">
        <v>25.867000000000001</v>
      </c>
      <c r="AR16" s="144">
        <v>26.713000000000001</v>
      </c>
      <c r="AS16" s="144">
        <v>27.553000000000001</v>
      </c>
      <c r="AT16" s="144">
        <v>28.387</v>
      </c>
      <c r="AU16" s="144">
        <v>29.215</v>
      </c>
      <c r="AV16" s="144">
        <v>30.036999999999999</v>
      </c>
      <c r="AW16" s="144">
        <v>30.852</v>
      </c>
      <c r="AX16" s="144">
        <v>31.661000000000001</v>
      </c>
      <c r="AY16" s="144">
        <v>32.463000000000001</v>
      </c>
      <c r="AZ16" s="144">
        <v>33.259</v>
      </c>
      <c r="BA16" s="144">
        <v>34.046999999999997</v>
      </c>
      <c r="BB16" s="144">
        <v>34.828000000000003</v>
      </c>
      <c r="BC16" s="144">
        <v>35.600999999999999</v>
      </c>
      <c r="BD16" s="144">
        <v>36.366999999999997</v>
      </c>
      <c r="BE16" s="144">
        <v>37.124000000000002</v>
      </c>
      <c r="BF16" s="144">
        <v>37.872</v>
      </c>
      <c r="BG16" s="144">
        <v>38.612000000000002</v>
      </c>
      <c r="BH16" s="144">
        <v>39.343000000000004</v>
      </c>
      <c r="BI16" s="144">
        <v>40.064</v>
      </c>
      <c r="BJ16" s="144">
        <v>40.774000000000001</v>
      </c>
      <c r="BK16" s="144">
        <v>41.475000000000001</v>
      </c>
      <c r="BL16" s="144">
        <v>42.164000000000001</v>
      </c>
      <c r="BM16" s="144">
        <v>42.841000000000001</v>
      </c>
      <c r="BN16" s="144">
        <v>43.506999999999998</v>
      </c>
      <c r="BO16" s="144">
        <v>44.16</v>
      </c>
      <c r="BP16" s="144">
        <v>44.8</v>
      </c>
      <c r="BQ16" s="144">
        <v>45.427</v>
      </c>
      <c r="BR16" s="144">
        <v>46.04</v>
      </c>
      <c r="BS16" s="144">
        <v>46.637999999999998</v>
      </c>
      <c r="BT16" s="144">
        <v>47.222000000000001</v>
      </c>
      <c r="BU16" s="144">
        <v>47.790999999999997</v>
      </c>
      <c r="BV16" s="144">
        <v>48.344000000000001</v>
      </c>
      <c r="BW16" s="144">
        <v>48.881999999999998</v>
      </c>
      <c r="BX16" s="144">
        <v>49.402000000000001</v>
      </c>
      <c r="BY16" s="144">
        <v>49.905000000000001</v>
      </c>
      <c r="BZ16" s="144">
        <v>50.389000000000003</v>
      </c>
      <c r="CA16" s="144">
        <v>50.853999999999999</v>
      </c>
      <c r="CB16" s="144">
        <v>51.298999999999999</v>
      </c>
      <c r="CC16" s="144">
        <v>51.722000000000001</v>
      </c>
      <c r="CD16" s="144">
        <v>52.124000000000002</v>
      </c>
      <c r="CE16" s="144">
        <v>52.503</v>
      </c>
      <c r="CF16" s="144">
        <v>52.857999999999997</v>
      </c>
      <c r="CG16" s="144">
        <v>53.188000000000002</v>
      </c>
      <c r="CH16" s="144">
        <v>53.491</v>
      </c>
      <c r="CI16" s="144">
        <v>53.767000000000003</v>
      </c>
      <c r="CJ16" s="144">
        <v>54.015999999999998</v>
      </c>
      <c r="CK16" s="144">
        <v>54.234999999999999</v>
      </c>
      <c r="CL16" s="144">
        <v>54.427</v>
      </c>
      <c r="CM16" s="144">
        <v>54.59</v>
      </c>
      <c r="CN16" s="144">
        <v>54.725999999999999</v>
      </c>
      <c r="CO16" s="144">
        <v>54.837000000000003</v>
      </c>
      <c r="CP16" s="144">
        <v>54.926000000000002</v>
      </c>
      <c r="CQ16" s="144">
        <v>54.993000000000002</v>
      </c>
      <c r="CR16" s="144">
        <v>55.043999999999997</v>
      </c>
      <c r="CS16" s="144">
        <v>55.081000000000003</v>
      </c>
      <c r="CT16" s="144">
        <v>55.106000000000002</v>
      </c>
      <c r="CU16" s="144">
        <v>55.122999999999998</v>
      </c>
      <c r="CV16" s="144">
        <v>55.134999999999998</v>
      </c>
      <c r="CW16" s="144">
        <v>55.142000000000003</v>
      </c>
      <c r="CX16" s="144">
        <v>55.146000000000001</v>
      </c>
      <c r="CY16" s="144">
        <v>55.148000000000003</v>
      </c>
      <c r="CZ16" s="144">
        <v>55.15</v>
      </c>
      <c r="DA16" s="144">
        <v>55.15</v>
      </c>
      <c r="DB16" s="144">
        <v>55.15</v>
      </c>
      <c r="DC16" s="144">
        <v>55.15</v>
      </c>
      <c r="DD16" s="144">
        <v>55.15</v>
      </c>
      <c r="DE16" s="144">
        <v>55.15</v>
      </c>
      <c r="DF16" s="144">
        <v>55.15</v>
      </c>
      <c r="DG16" s="144">
        <v>55.15</v>
      </c>
      <c r="DH16" s="144">
        <v>55.15</v>
      </c>
      <c r="DI16" s="144">
        <v>55.15</v>
      </c>
      <c r="DJ16" s="144">
        <v>55.15</v>
      </c>
      <c r="DK16" s="144">
        <v>55.15</v>
      </c>
      <c r="DL16" s="144">
        <v>55.15</v>
      </c>
      <c r="DM16" s="144">
        <v>55.15</v>
      </c>
      <c r="DN16" s="144">
        <v>55.15</v>
      </c>
      <c r="DO16" s="144">
        <v>55.15</v>
      </c>
      <c r="DP16" s="144">
        <v>55.15</v>
      </c>
      <c r="DQ16" s="144">
        <v>55.15</v>
      </c>
      <c r="DR16" s="144">
        <v>55.15</v>
      </c>
      <c r="DS16" s="144">
        <v>55.15</v>
      </c>
      <c r="DT16" s="144">
        <v>55.15</v>
      </c>
      <c r="DU16" s="144">
        <v>55.15</v>
      </c>
      <c r="DV16" s="144">
        <v>55.15</v>
      </c>
      <c r="DW16" s="144">
        <v>55.15</v>
      </c>
      <c r="DX16" s="144">
        <v>55.15</v>
      </c>
      <c r="DY16" s="144">
        <v>55.15</v>
      </c>
      <c r="DZ16" s="144">
        <v>55.15</v>
      </c>
      <c r="EA16" s="144">
        <v>55.15</v>
      </c>
    </row>
    <row r="17" spans="1:131" ht="15" customHeight="1" x14ac:dyDescent="0.25">
      <c r="A17" s="43">
        <v>15</v>
      </c>
      <c r="B17" s="144"/>
      <c r="C17" s="144"/>
      <c r="D17" s="144"/>
      <c r="E17" s="144"/>
      <c r="F17" s="144"/>
      <c r="G17" s="144"/>
      <c r="H17" s="144"/>
      <c r="I17" s="144"/>
      <c r="J17" s="144"/>
      <c r="K17" s="144"/>
      <c r="L17" s="144"/>
      <c r="M17" s="144"/>
      <c r="N17" s="144"/>
      <c r="O17" s="144"/>
      <c r="P17" s="144"/>
      <c r="Q17" s="144">
        <v>0.995</v>
      </c>
      <c r="R17" s="144">
        <v>1.9850000000000001</v>
      </c>
      <c r="S17" s="144">
        <v>2.9689999999999999</v>
      </c>
      <c r="T17" s="144">
        <v>3.948</v>
      </c>
      <c r="U17" s="144">
        <v>4.9219999999999997</v>
      </c>
      <c r="V17" s="144">
        <v>5.891</v>
      </c>
      <c r="W17" s="144">
        <v>6.8540000000000001</v>
      </c>
      <c r="X17" s="144">
        <v>7.8120000000000003</v>
      </c>
      <c r="Y17" s="144">
        <v>8.7639999999999993</v>
      </c>
      <c r="Z17" s="144">
        <v>9.7110000000000003</v>
      </c>
      <c r="AA17" s="144">
        <v>10.653</v>
      </c>
      <c r="AB17" s="144">
        <v>11.59</v>
      </c>
      <c r="AC17" s="144">
        <v>12.521000000000001</v>
      </c>
      <c r="AD17" s="144">
        <v>13.446999999999999</v>
      </c>
      <c r="AE17" s="144">
        <v>14.368</v>
      </c>
      <c r="AF17" s="144">
        <v>15.282999999999999</v>
      </c>
      <c r="AG17" s="144">
        <v>16.193999999999999</v>
      </c>
      <c r="AH17" s="144">
        <v>17.099</v>
      </c>
      <c r="AI17" s="144">
        <v>17.998000000000001</v>
      </c>
      <c r="AJ17" s="144">
        <v>18.893000000000001</v>
      </c>
      <c r="AK17" s="144">
        <v>19.782</v>
      </c>
      <c r="AL17" s="144">
        <v>20.664999999999999</v>
      </c>
      <c r="AM17" s="144">
        <v>21.542999999999999</v>
      </c>
      <c r="AN17" s="144">
        <v>22.416</v>
      </c>
      <c r="AO17" s="144">
        <v>23.283000000000001</v>
      </c>
      <c r="AP17" s="144">
        <v>24.143999999999998</v>
      </c>
      <c r="AQ17" s="144">
        <v>25</v>
      </c>
      <c r="AR17" s="144">
        <v>25.85</v>
      </c>
      <c r="AS17" s="144">
        <v>26.693999999999999</v>
      </c>
      <c r="AT17" s="144">
        <v>27.532</v>
      </c>
      <c r="AU17" s="144">
        <v>28.364999999999998</v>
      </c>
      <c r="AV17" s="144">
        <v>29.190999999999999</v>
      </c>
      <c r="AW17" s="144">
        <v>30.01</v>
      </c>
      <c r="AX17" s="144">
        <v>30.824000000000002</v>
      </c>
      <c r="AY17" s="144">
        <v>31.63</v>
      </c>
      <c r="AZ17" s="144">
        <v>32.43</v>
      </c>
      <c r="BA17" s="144">
        <v>33.222000000000001</v>
      </c>
      <c r="BB17" s="144">
        <v>34.006999999999998</v>
      </c>
      <c r="BC17" s="144">
        <v>34.783999999999999</v>
      </c>
      <c r="BD17" s="144">
        <v>35.552999999999997</v>
      </c>
      <c r="BE17" s="144">
        <v>36.314</v>
      </c>
      <c r="BF17" s="144">
        <v>37.067</v>
      </c>
      <c r="BG17" s="144">
        <v>37.81</v>
      </c>
      <c r="BH17" s="144">
        <v>38.545000000000002</v>
      </c>
      <c r="BI17" s="144">
        <v>39.268999999999998</v>
      </c>
      <c r="BJ17" s="144">
        <v>39.984000000000002</v>
      </c>
      <c r="BK17" s="144">
        <v>40.688000000000002</v>
      </c>
      <c r="BL17" s="144">
        <v>41.38</v>
      </c>
      <c r="BM17" s="144">
        <v>42.061</v>
      </c>
      <c r="BN17" s="144">
        <v>42.73</v>
      </c>
      <c r="BO17" s="144">
        <v>43.387</v>
      </c>
      <c r="BP17" s="144">
        <v>44.03</v>
      </c>
      <c r="BQ17" s="144">
        <v>44.66</v>
      </c>
      <c r="BR17" s="144">
        <v>45.276000000000003</v>
      </c>
      <c r="BS17" s="144">
        <v>45.878</v>
      </c>
      <c r="BT17" s="144">
        <v>46.465000000000003</v>
      </c>
      <c r="BU17" s="144">
        <v>47.036000000000001</v>
      </c>
      <c r="BV17" s="144">
        <v>47.593000000000004</v>
      </c>
      <c r="BW17" s="144">
        <v>48.131999999999998</v>
      </c>
      <c r="BX17" s="144">
        <v>48.655000000000001</v>
      </c>
      <c r="BY17" s="144">
        <v>49.161000000000001</v>
      </c>
      <c r="BZ17" s="144">
        <v>49.646999999999998</v>
      </c>
      <c r="CA17" s="144">
        <v>50.115000000000002</v>
      </c>
      <c r="CB17" s="144">
        <v>50.561999999999998</v>
      </c>
      <c r="CC17" s="144">
        <v>50.988</v>
      </c>
      <c r="CD17" s="144">
        <v>51.392000000000003</v>
      </c>
      <c r="CE17" s="144">
        <v>51.773000000000003</v>
      </c>
      <c r="CF17" s="144">
        <v>52.128999999999998</v>
      </c>
      <c r="CG17" s="144">
        <v>52.460999999999999</v>
      </c>
      <c r="CH17" s="144">
        <v>52.765999999999998</v>
      </c>
      <c r="CI17" s="144">
        <v>53.042999999999999</v>
      </c>
      <c r="CJ17" s="144">
        <v>53.292999999999999</v>
      </c>
      <c r="CK17" s="144">
        <v>53.514000000000003</v>
      </c>
      <c r="CL17" s="144">
        <v>53.706000000000003</v>
      </c>
      <c r="CM17" s="144">
        <v>53.87</v>
      </c>
      <c r="CN17" s="144">
        <v>54.006999999999998</v>
      </c>
      <c r="CO17" s="144">
        <v>54.119</v>
      </c>
      <c r="CP17" s="144">
        <v>54.207000000000001</v>
      </c>
      <c r="CQ17" s="144">
        <v>54.276000000000003</v>
      </c>
      <c r="CR17" s="144">
        <v>54.326999999999998</v>
      </c>
      <c r="CS17" s="144">
        <v>54.363</v>
      </c>
      <c r="CT17" s="144">
        <v>54.389000000000003</v>
      </c>
      <c r="CU17" s="144">
        <v>54.405999999999999</v>
      </c>
      <c r="CV17" s="144">
        <v>54.417999999999999</v>
      </c>
      <c r="CW17" s="144">
        <v>54.424999999999997</v>
      </c>
      <c r="CX17" s="144">
        <v>54.429000000000002</v>
      </c>
      <c r="CY17" s="144">
        <v>54.430999999999997</v>
      </c>
      <c r="CZ17" s="144">
        <v>54.433</v>
      </c>
      <c r="DA17" s="144">
        <v>54.433</v>
      </c>
      <c r="DB17" s="144">
        <v>54.433</v>
      </c>
      <c r="DC17" s="144">
        <v>54.433</v>
      </c>
      <c r="DD17" s="144">
        <v>54.433</v>
      </c>
      <c r="DE17" s="144">
        <v>54.433</v>
      </c>
      <c r="DF17" s="144">
        <v>54.433</v>
      </c>
      <c r="DG17" s="144">
        <v>54.433</v>
      </c>
      <c r="DH17" s="144">
        <v>54.433</v>
      </c>
      <c r="DI17" s="144">
        <v>54.433</v>
      </c>
      <c r="DJ17" s="144">
        <v>54.433</v>
      </c>
      <c r="DK17" s="144">
        <v>54.433</v>
      </c>
      <c r="DL17" s="144">
        <v>54.433</v>
      </c>
      <c r="DM17" s="144">
        <v>54.433</v>
      </c>
      <c r="DN17" s="144">
        <v>54.433</v>
      </c>
      <c r="DO17" s="144">
        <v>54.433</v>
      </c>
      <c r="DP17" s="144">
        <v>54.433</v>
      </c>
      <c r="DQ17" s="144">
        <v>54.433</v>
      </c>
      <c r="DR17" s="144">
        <v>54.433</v>
      </c>
      <c r="DS17" s="144">
        <v>54.433</v>
      </c>
      <c r="DT17" s="144">
        <v>54.433</v>
      </c>
      <c r="DU17" s="144">
        <v>54.433</v>
      </c>
      <c r="DV17" s="144">
        <v>54.433</v>
      </c>
      <c r="DW17" s="144">
        <v>54.433</v>
      </c>
      <c r="DX17" s="144">
        <v>54.433</v>
      </c>
      <c r="DY17" s="144">
        <v>54.433</v>
      </c>
      <c r="DZ17" s="144">
        <v>54.433</v>
      </c>
      <c r="EA17" s="144">
        <v>54.433</v>
      </c>
    </row>
    <row r="18" spans="1:131" ht="15" customHeight="1" x14ac:dyDescent="0.25">
      <c r="A18" s="43">
        <v>16</v>
      </c>
      <c r="B18" s="144"/>
      <c r="C18" s="144"/>
      <c r="D18" s="144"/>
      <c r="E18" s="144"/>
      <c r="F18" s="144"/>
      <c r="G18" s="144"/>
      <c r="H18" s="144"/>
      <c r="I18" s="144"/>
      <c r="J18" s="144"/>
      <c r="K18" s="144"/>
      <c r="L18" s="144"/>
      <c r="M18" s="144"/>
      <c r="N18" s="144"/>
      <c r="O18" s="144"/>
      <c r="P18" s="144"/>
      <c r="Q18" s="144"/>
      <c r="R18" s="144">
        <v>0.995</v>
      </c>
      <c r="S18" s="144">
        <v>1.984</v>
      </c>
      <c r="T18" s="144">
        <v>2.9689999999999999</v>
      </c>
      <c r="U18" s="144">
        <v>3.948</v>
      </c>
      <c r="V18" s="144">
        <v>4.9210000000000003</v>
      </c>
      <c r="W18" s="144">
        <v>5.8890000000000002</v>
      </c>
      <c r="X18" s="144">
        <v>6.8520000000000003</v>
      </c>
      <c r="Y18" s="144">
        <v>7.8090000000000002</v>
      </c>
      <c r="Z18" s="144">
        <v>8.7609999999999992</v>
      </c>
      <c r="AA18" s="144">
        <v>9.7080000000000002</v>
      </c>
      <c r="AB18" s="144">
        <v>10.65</v>
      </c>
      <c r="AC18" s="144">
        <v>11.586</v>
      </c>
      <c r="AD18" s="144">
        <v>12.516999999999999</v>
      </c>
      <c r="AE18" s="144">
        <v>13.442</v>
      </c>
      <c r="AF18" s="144">
        <v>14.363</v>
      </c>
      <c r="AG18" s="144">
        <v>15.276999999999999</v>
      </c>
      <c r="AH18" s="144">
        <v>16.187000000000001</v>
      </c>
      <c r="AI18" s="144">
        <v>17.091000000000001</v>
      </c>
      <c r="AJ18" s="144">
        <v>17.989999999999998</v>
      </c>
      <c r="AK18" s="144">
        <v>18.884</v>
      </c>
      <c r="AL18" s="144">
        <v>19.771999999999998</v>
      </c>
      <c r="AM18" s="144">
        <v>20.655000000000001</v>
      </c>
      <c r="AN18" s="144">
        <v>21.532</v>
      </c>
      <c r="AO18" s="144">
        <v>22.402999999999999</v>
      </c>
      <c r="AP18" s="144">
        <v>23.268999999999998</v>
      </c>
      <c r="AQ18" s="144">
        <v>24.129000000000001</v>
      </c>
      <c r="AR18" s="144">
        <v>24.984000000000002</v>
      </c>
      <c r="AS18" s="144">
        <v>25.832000000000001</v>
      </c>
      <c r="AT18" s="144">
        <v>26.675000000000001</v>
      </c>
      <c r="AU18" s="144">
        <v>27.510999999999999</v>
      </c>
      <c r="AV18" s="144">
        <v>28.341999999999999</v>
      </c>
      <c r="AW18" s="144">
        <v>29.166</v>
      </c>
      <c r="AX18" s="144">
        <v>29.983000000000001</v>
      </c>
      <c r="AY18" s="144">
        <v>30.794</v>
      </c>
      <c r="AZ18" s="144">
        <v>31.597000000000001</v>
      </c>
      <c r="BA18" s="144">
        <v>32.393999999999998</v>
      </c>
      <c r="BB18" s="144">
        <v>33.183</v>
      </c>
      <c r="BC18" s="144">
        <v>33.963999999999999</v>
      </c>
      <c r="BD18" s="144">
        <v>34.737000000000002</v>
      </c>
      <c r="BE18" s="144">
        <v>35.502000000000002</v>
      </c>
      <c r="BF18" s="144">
        <v>36.258000000000003</v>
      </c>
      <c r="BG18" s="144">
        <v>37.006</v>
      </c>
      <c r="BH18" s="144">
        <v>37.744</v>
      </c>
      <c r="BI18" s="144">
        <v>38.472000000000001</v>
      </c>
      <c r="BJ18" s="144">
        <v>39.19</v>
      </c>
      <c r="BK18" s="144">
        <v>39.898000000000003</v>
      </c>
      <c r="BL18" s="144">
        <v>40.594000000000001</v>
      </c>
      <c r="BM18" s="144">
        <v>41.279000000000003</v>
      </c>
      <c r="BN18" s="144">
        <v>41.951000000000001</v>
      </c>
      <c r="BO18" s="144">
        <v>42.610999999999997</v>
      </c>
      <c r="BP18" s="144">
        <v>43.258000000000003</v>
      </c>
      <c r="BQ18" s="144">
        <v>43.890999999999998</v>
      </c>
      <c r="BR18" s="144">
        <v>44.51</v>
      </c>
      <c r="BS18" s="144">
        <v>45.115000000000002</v>
      </c>
      <c r="BT18" s="144">
        <v>45.704999999999998</v>
      </c>
      <c r="BU18" s="144">
        <v>46.28</v>
      </c>
      <c r="BV18" s="144">
        <v>46.838999999999999</v>
      </c>
      <c r="BW18" s="144">
        <v>47.381</v>
      </c>
      <c r="BX18" s="144">
        <v>47.906999999999996</v>
      </c>
      <c r="BY18" s="144">
        <v>48.414999999999999</v>
      </c>
      <c r="BZ18" s="144">
        <v>48.904000000000003</v>
      </c>
      <c r="CA18" s="144">
        <v>49.374000000000002</v>
      </c>
      <c r="CB18" s="144">
        <v>49.823</v>
      </c>
      <c r="CC18" s="144">
        <v>50.252000000000002</v>
      </c>
      <c r="CD18" s="144">
        <v>50.656999999999996</v>
      </c>
      <c r="CE18" s="144">
        <v>51.04</v>
      </c>
      <c r="CF18" s="144">
        <v>51.399000000000001</v>
      </c>
      <c r="CG18" s="144">
        <v>51.731999999999999</v>
      </c>
      <c r="CH18" s="144">
        <v>52.039000000000001</v>
      </c>
      <c r="CI18" s="144">
        <v>52.317999999999998</v>
      </c>
      <c r="CJ18" s="144">
        <v>52.569000000000003</v>
      </c>
      <c r="CK18" s="144">
        <v>52.790999999999997</v>
      </c>
      <c r="CL18" s="144">
        <v>52.984000000000002</v>
      </c>
      <c r="CM18" s="144">
        <v>53.149000000000001</v>
      </c>
      <c r="CN18" s="144">
        <v>53.286000000000001</v>
      </c>
      <c r="CO18" s="144">
        <v>53.399000000000001</v>
      </c>
      <c r="CP18" s="144">
        <v>53.488</v>
      </c>
      <c r="CQ18" s="144">
        <v>53.555999999999997</v>
      </c>
      <c r="CR18" s="144">
        <v>53.607999999999997</v>
      </c>
      <c r="CS18" s="144">
        <v>53.645000000000003</v>
      </c>
      <c r="CT18" s="144">
        <v>53.67</v>
      </c>
      <c r="CU18" s="144">
        <v>53.688000000000002</v>
      </c>
      <c r="CV18" s="144">
        <v>53.698999999999998</v>
      </c>
      <c r="CW18" s="144">
        <v>53.706000000000003</v>
      </c>
      <c r="CX18" s="144">
        <v>53.71</v>
      </c>
      <c r="CY18" s="144">
        <v>53.713000000000001</v>
      </c>
      <c r="CZ18" s="144">
        <v>53.713999999999999</v>
      </c>
      <c r="DA18" s="144">
        <v>53.715000000000003</v>
      </c>
      <c r="DB18" s="144">
        <v>53.715000000000003</v>
      </c>
      <c r="DC18" s="144">
        <v>53.715000000000003</v>
      </c>
      <c r="DD18" s="144">
        <v>53.715000000000003</v>
      </c>
      <c r="DE18" s="144">
        <v>53.715000000000003</v>
      </c>
      <c r="DF18" s="144">
        <v>53.715000000000003</v>
      </c>
      <c r="DG18" s="144">
        <v>53.715000000000003</v>
      </c>
      <c r="DH18" s="144">
        <v>53.715000000000003</v>
      </c>
      <c r="DI18" s="144">
        <v>53.715000000000003</v>
      </c>
      <c r="DJ18" s="144">
        <v>53.715000000000003</v>
      </c>
      <c r="DK18" s="144">
        <v>53.715000000000003</v>
      </c>
      <c r="DL18" s="144">
        <v>53.715000000000003</v>
      </c>
      <c r="DM18" s="144">
        <v>53.715000000000003</v>
      </c>
      <c r="DN18" s="144">
        <v>53.715000000000003</v>
      </c>
      <c r="DO18" s="144">
        <v>53.715000000000003</v>
      </c>
      <c r="DP18" s="144">
        <v>53.715000000000003</v>
      </c>
      <c r="DQ18" s="144">
        <v>53.715000000000003</v>
      </c>
      <c r="DR18" s="144">
        <v>53.715000000000003</v>
      </c>
      <c r="DS18" s="144">
        <v>53.715000000000003</v>
      </c>
      <c r="DT18" s="144">
        <v>53.715000000000003</v>
      </c>
      <c r="DU18" s="144">
        <v>53.715000000000003</v>
      </c>
      <c r="DV18" s="144">
        <v>53.715000000000003</v>
      </c>
      <c r="DW18" s="144">
        <v>53.715000000000003</v>
      </c>
      <c r="DX18" s="144">
        <v>53.715000000000003</v>
      </c>
      <c r="DY18" s="144">
        <v>53.715000000000003</v>
      </c>
      <c r="DZ18" s="144">
        <v>53.715000000000003</v>
      </c>
      <c r="EA18" s="144">
        <v>53.715000000000003</v>
      </c>
    </row>
    <row r="19" spans="1:131" ht="15" customHeight="1" x14ac:dyDescent="0.25">
      <c r="A19" s="43">
        <v>17</v>
      </c>
      <c r="B19" s="144"/>
      <c r="C19" s="144"/>
      <c r="D19" s="144"/>
      <c r="E19" s="144"/>
      <c r="F19" s="144"/>
      <c r="G19" s="144"/>
      <c r="H19" s="144"/>
      <c r="I19" s="144"/>
      <c r="J19" s="144"/>
      <c r="K19" s="144"/>
      <c r="L19" s="144"/>
      <c r="M19" s="144"/>
      <c r="N19" s="144"/>
      <c r="O19" s="144"/>
      <c r="P19" s="144"/>
      <c r="Q19" s="144"/>
      <c r="R19" s="144"/>
      <c r="S19" s="144">
        <v>0.995</v>
      </c>
      <c r="T19" s="144">
        <v>1.984</v>
      </c>
      <c r="U19" s="144">
        <v>2.968</v>
      </c>
      <c r="V19" s="144">
        <v>3.9470000000000001</v>
      </c>
      <c r="W19" s="144">
        <v>4.92</v>
      </c>
      <c r="X19" s="144">
        <v>5.8879999999999999</v>
      </c>
      <c r="Y19" s="144">
        <v>6.85</v>
      </c>
      <c r="Z19" s="144">
        <v>7.8070000000000004</v>
      </c>
      <c r="AA19" s="144">
        <v>8.7590000000000003</v>
      </c>
      <c r="AB19" s="144">
        <v>9.7050000000000001</v>
      </c>
      <c r="AC19" s="144">
        <v>10.646000000000001</v>
      </c>
      <c r="AD19" s="144">
        <v>11.582000000000001</v>
      </c>
      <c r="AE19" s="144">
        <v>12.512</v>
      </c>
      <c r="AF19" s="144">
        <v>13.438000000000001</v>
      </c>
      <c r="AG19" s="144">
        <v>14.356999999999999</v>
      </c>
      <c r="AH19" s="144">
        <v>15.272</v>
      </c>
      <c r="AI19" s="144">
        <v>16.181000000000001</v>
      </c>
      <c r="AJ19" s="144">
        <v>17.084</v>
      </c>
      <c r="AK19" s="144">
        <v>17.981999999999999</v>
      </c>
      <c r="AL19" s="144">
        <v>18.875</v>
      </c>
      <c r="AM19" s="144">
        <v>19.762</v>
      </c>
      <c r="AN19" s="144">
        <v>20.643999999999998</v>
      </c>
      <c r="AO19" s="144">
        <v>21.52</v>
      </c>
      <c r="AP19" s="144">
        <v>22.390999999999998</v>
      </c>
      <c r="AQ19" s="144">
        <v>23.254999999999999</v>
      </c>
      <c r="AR19" s="144">
        <v>24.114000000000001</v>
      </c>
      <c r="AS19" s="144">
        <v>24.966999999999999</v>
      </c>
      <c r="AT19" s="144">
        <v>25.814</v>
      </c>
      <c r="AU19" s="144">
        <v>26.655000000000001</v>
      </c>
      <c r="AV19" s="144">
        <v>27.49</v>
      </c>
      <c r="AW19" s="144">
        <v>28.318000000000001</v>
      </c>
      <c r="AX19" s="144">
        <v>29.14</v>
      </c>
      <c r="AY19" s="144">
        <v>29.954000000000001</v>
      </c>
      <c r="AZ19" s="144">
        <v>30.762</v>
      </c>
      <c r="BA19" s="144">
        <v>31.562999999999999</v>
      </c>
      <c r="BB19" s="144">
        <v>32.356000000000002</v>
      </c>
      <c r="BC19" s="144">
        <v>33.140999999999998</v>
      </c>
      <c r="BD19" s="144">
        <v>33.918999999999997</v>
      </c>
      <c r="BE19" s="144">
        <v>34.688000000000002</v>
      </c>
      <c r="BF19" s="144">
        <v>35.448</v>
      </c>
      <c r="BG19" s="144">
        <v>36.198999999999998</v>
      </c>
      <c r="BH19" s="144">
        <v>36.941000000000003</v>
      </c>
      <c r="BI19" s="144">
        <v>37.673000000000002</v>
      </c>
      <c r="BJ19" s="144">
        <v>38.395000000000003</v>
      </c>
      <c r="BK19" s="144">
        <v>39.106000000000002</v>
      </c>
      <c r="BL19" s="144">
        <v>39.805999999999997</v>
      </c>
      <c r="BM19" s="144">
        <v>40.494</v>
      </c>
      <c r="BN19" s="144">
        <v>41.17</v>
      </c>
      <c r="BO19" s="144">
        <v>41.834000000000003</v>
      </c>
      <c r="BP19" s="144">
        <v>42.484000000000002</v>
      </c>
      <c r="BQ19" s="144">
        <v>43.12</v>
      </c>
      <c r="BR19" s="144">
        <v>43.741999999999997</v>
      </c>
      <c r="BS19" s="144">
        <v>44.35</v>
      </c>
      <c r="BT19" s="144">
        <v>44.944000000000003</v>
      </c>
      <c r="BU19" s="144">
        <v>45.521000000000001</v>
      </c>
      <c r="BV19" s="144">
        <v>46.082999999999998</v>
      </c>
      <c r="BW19" s="144">
        <v>46.628999999999998</v>
      </c>
      <c r="BX19" s="144">
        <v>47.156999999999996</v>
      </c>
      <c r="BY19" s="144">
        <v>47.667999999999999</v>
      </c>
      <c r="BZ19" s="144">
        <v>48.158999999999999</v>
      </c>
      <c r="CA19" s="144">
        <v>48.631999999999998</v>
      </c>
      <c r="CB19" s="144">
        <v>49.084000000000003</v>
      </c>
      <c r="CC19" s="144">
        <v>49.514000000000003</v>
      </c>
      <c r="CD19" s="144">
        <v>49.921999999999997</v>
      </c>
      <c r="CE19" s="144">
        <v>50.307000000000002</v>
      </c>
      <c r="CF19" s="144">
        <v>50.667000000000002</v>
      </c>
      <c r="CG19" s="144">
        <v>51.002000000000002</v>
      </c>
      <c r="CH19" s="144">
        <v>51.31</v>
      </c>
      <c r="CI19" s="144">
        <v>51.591000000000001</v>
      </c>
      <c r="CJ19" s="144">
        <v>51.843000000000004</v>
      </c>
      <c r="CK19" s="144">
        <v>52.066000000000003</v>
      </c>
      <c r="CL19" s="144">
        <v>52.26</v>
      </c>
      <c r="CM19" s="144">
        <v>52.426000000000002</v>
      </c>
      <c r="CN19" s="144">
        <v>52.564999999999998</v>
      </c>
      <c r="CO19" s="144">
        <v>52.677999999999997</v>
      </c>
      <c r="CP19" s="144">
        <v>52.767000000000003</v>
      </c>
      <c r="CQ19" s="144">
        <v>52.835999999999999</v>
      </c>
      <c r="CR19" s="144">
        <v>52.887999999999998</v>
      </c>
      <c r="CS19" s="144">
        <v>52.924999999999997</v>
      </c>
      <c r="CT19" s="144">
        <v>52.951000000000001</v>
      </c>
      <c r="CU19" s="144">
        <v>52.968000000000004</v>
      </c>
      <c r="CV19" s="144">
        <v>52.978999999999999</v>
      </c>
      <c r="CW19" s="144">
        <v>52.987000000000002</v>
      </c>
      <c r="CX19" s="144">
        <v>52.991</v>
      </c>
      <c r="CY19" s="144">
        <v>52.993000000000002</v>
      </c>
      <c r="CZ19" s="144">
        <v>52.994999999999997</v>
      </c>
      <c r="DA19" s="144">
        <v>52.996000000000002</v>
      </c>
      <c r="DB19" s="144">
        <v>52.996000000000002</v>
      </c>
      <c r="DC19" s="144">
        <v>52.996000000000002</v>
      </c>
      <c r="DD19" s="144">
        <v>52.996000000000002</v>
      </c>
      <c r="DE19" s="144">
        <v>52.996000000000002</v>
      </c>
      <c r="DF19" s="144">
        <v>52.996000000000002</v>
      </c>
      <c r="DG19" s="144">
        <v>52.996000000000002</v>
      </c>
      <c r="DH19" s="144">
        <v>52.996000000000002</v>
      </c>
      <c r="DI19" s="144">
        <v>52.996000000000002</v>
      </c>
      <c r="DJ19" s="144">
        <v>52.996000000000002</v>
      </c>
      <c r="DK19" s="144">
        <v>52.996000000000002</v>
      </c>
      <c r="DL19" s="144">
        <v>52.996000000000002</v>
      </c>
      <c r="DM19" s="144">
        <v>52.996000000000002</v>
      </c>
      <c r="DN19" s="144">
        <v>52.996000000000002</v>
      </c>
      <c r="DO19" s="144">
        <v>52.996000000000002</v>
      </c>
      <c r="DP19" s="144">
        <v>52.996000000000002</v>
      </c>
      <c r="DQ19" s="144">
        <v>52.996000000000002</v>
      </c>
      <c r="DR19" s="144">
        <v>52.996000000000002</v>
      </c>
      <c r="DS19" s="144">
        <v>52.996000000000002</v>
      </c>
      <c r="DT19" s="144">
        <v>52.996000000000002</v>
      </c>
      <c r="DU19" s="144">
        <v>52.996000000000002</v>
      </c>
      <c r="DV19" s="144">
        <v>52.996000000000002</v>
      </c>
      <c r="DW19" s="144">
        <v>52.996000000000002</v>
      </c>
      <c r="DX19" s="144">
        <v>52.996000000000002</v>
      </c>
      <c r="DY19" s="144">
        <v>52.996000000000002</v>
      </c>
      <c r="DZ19" s="144">
        <v>52.996000000000002</v>
      </c>
      <c r="EA19" s="144">
        <v>52.996000000000002</v>
      </c>
    </row>
    <row r="20" spans="1:131" ht="15" customHeight="1" x14ac:dyDescent="0.25">
      <c r="A20" s="43">
        <v>18</v>
      </c>
      <c r="B20" s="144"/>
      <c r="C20" s="144"/>
      <c r="D20" s="144"/>
      <c r="E20" s="144"/>
      <c r="F20" s="144"/>
      <c r="G20" s="144"/>
      <c r="H20" s="144"/>
      <c r="I20" s="144"/>
      <c r="J20" s="144"/>
      <c r="K20" s="144"/>
      <c r="L20" s="144"/>
      <c r="M20" s="144"/>
      <c r="N20" s="144"/>
      <c r="O20" s="144"/>
      <c r="P20" s="144"/>
      <c r="Q20" s="144"/>
      <c r="R20" s="144"/>
      <c r="S20" s="144"/>
      <c r="T20" s="144">
        <v>0.995</v>
      </c>
      <c r="U20" s="144">
        <v>1.984</v>
      </c>
      <c r="V20" s="144">
        <v>2.968</v>
      </c>
      <c r="W20" s="144">
        <v>3.9460000000000002</v>
      </c>
      <c r="X20" s="144">
        <v>4.9189999999999996</v>
      </c>
      <c r="Y20" s="144">
        <v>5.8860000000000001</v>
      </c>
      <c r="Z20" s="144">
        <v>6.8479999999999999</v>
      </c>
      <c r="AA20" s="144">
        <v>7.8049999999999997</v>
      </c>
      <c r="AB20" s="144">
        <v>8.7569999999999997</v>
      </c>
      <c r="AC20" s="144">
        <v>9.7029999999999994</v>
      </c>
      <c r="AD20" s="144">
        <v>10.643000000000001</v>
      </c>
      <c r="AE20" s="144">
        <v>11.577999999999999</v>
      </c>
      <c r="AF20" s="144">
        <v>12.507999999999999</v>
      </c>
      <c r="AG20" s="144">
        <v>13.433</v>
      </c>
      <c r="AH20" s="144">
        <v>14.352</v>
      </c>
      <c r="AI20" s="144">
        <v>15.266</v>
      </c>
      <c r="AJ20" s="144">
        <v>16.173999999999999</v>
      </c>
      <c r="AK20" s="144">
        <v>17.077000000000002</v>
      </c>
      <c r="AL20" s="144">
        <v>17.975000000000001</v>
      </c>
      <c r="AM20" s="144">
        <v>18.867000000000001</v>
      </c>
      <c r="AN20" s="144">
        <v>19.753</v>
      </c>
      <c r="AO20" s="144">
        <v>20.634</v>
      </c>
      <c r="AP20" s="144">
        <v>21.509</v>
      </c>
      <c r="AQ20" s="144">
        <v>22.378</v>
      </c>
      <c r="AR20" s="144">
        <v>23.241</v>
      </c>
      <c r="AS20" s="144">
        <v>24.099</v>
      </c>
      <c r="AT20" s="144">
        <v>24.95</v>
      </c>
      <c r="AU20" s="144">
        <v>25.795999999999999</v>
      </c>
      <c r="AV20" s="144">
        <v>26.635000000000002</v>
      </c>
      <c r="AW20" s="144">
        <v>27.466999999999999</v>
      </c>
      <c r="AX20" s="144">
        <v>28.292999999999999</v>
      </c>
      <c r="AY20" s="144">
        <v>29.111999999999998</v>
      </c>
      <c r="AZ20" s="144">
        <v>29.923999999999999</v>
      </c>
      <c r="BA20" s="144">
        <v>30.728999999999999</v>
      </c>
      <c r="BB20" s="144">
        <v>31.527000000000001</v>
      </c>
      <c r="BC20" s="144">
        <v>32.316000000000003</v>
      </c>
      <c r="BD20" s="144">
        <v>33.097000000000001</v>
      </c>
      <c r="BE20" s="144">
        <v>33.869999999999997</v>
      </c>
      <c r="BF20" s="144">
        <v>34.634999999999998</v>
      </c>
      <c r="BG20" s="144">
        <v>35.39</v>
      </c>
      <c r="BH20" s="144">
        <v>36.136000000000003</v>
      </c>
      <c r="BI20" s="144">
        <v>36.872</v>
      </c>
      <c r="BJ20" s="144">
        <v>37.597999999999999</v>
      </c>
      <c r="BK20" s="144">
        <v>38.313000000000002</v>
      </c>
      <c r="BL20" s="144">
        <v>39.015999999999998</v>
      </c>
      <c r="BM20" s="144">
        <v>39.707999999999998</v>
      </c>
      <c r="BN20" s="144">
        <v>40.387</v>
      </c>
      <c r="BO20" s="144">
        <v>41.054000000000002</v>
      </c>
      <c r="BP20" s="144">
        <v>41.707999999999998</v>
      </c>
      <c r="BQ20" s="144">
        <v>42.347000000000001</v>
      </c>
      <c r="BR20" s="144">
        <v>42.972999999999999</v>
      </c>
      <c r="BS20" s="144">
        <v>43.584000000000003</v>
      </c>
      <c r="BT20" s="144">
        <v>44.180999999999997</v>
      </c>
      <c r="BU20" s="144">
        <v>44.761000000000003</v>
      </c>
      <c r="BV20" s="144">
        <v>45.326000000000001</v>
      </c>
      <c r="BW20" s="144">
        <v>45.875</v>
      </c>
      <c r="BX20" s="144">
        <v>46.405999999999999</v>
      </c>
      <c r="BY20" s="144">
        <v>46.918999999999997</v>
      </c>
      <c r="BZ20" s="144">
        <v>47.412999999999997</v>
      </c>
      <c r="CA20" s="144">
        <v>47.887999999999998</v>
      </c>
      <c r="CB20" s="144">
        <v>48.341999999999999</v>
      </c>
      <c r="CC20" s="144">
        <v>48.774999999999999</v>
      </c>
      <c r="CD20" s="144">
        <v>49.185000000000002</v>
      </c>
      <c r="CE20" s="144">
        <v>49.572000000000003</v>
      </c>
      <c r="CF20" s="144">
        <v>49.933999999999997</v>
      </c>
      <c r="CG20" s="144">
        <v>50.271000000000001</v>
      </c>
      <c r="CH20" s="144">
        <v>50.581000000000003</v>
      </c>
      <c r="CI20" s="144">
        <v>50.863</v>
      </c>
      <c r="CJ20" s="144">
        <v>51.116</v>
      </c>
      <c r="CK20" s="144">
        <v>51.341000000000001</v>
      </c>
      <c r="CL20" s="144">
        <v>51.536000000000001</v>
      </c>
      <c r="CM20" s="144">
        <v>51.703000000000003</v>
      </c>
      <c r="CN20" s="144">
        <v>51.841999999999999</v>
      </c>
      <c r="CO20" s="144">
        <v>51.954999999999998</v>
      </c>
      <c r="CP20" s="144">
        <v>52.045000000000002</v>
      </c>
      <c r="CQ20" s="144">
        <v>52.115000000000002</v>
      </c>
      <c r="CR20" s="144">
        <v>52.165999999999997</v>
      </c>
      <c r="CS20" s="144">
        <v>52.204000000000001</v>
      </c>
      <c r="CT20" s="144">
        <v>52.23</v>
      </c>
      <c r="CU20" s="144">
        <v>52.247</v>
      </c>
      <c r="CV20" s="144">
        <v>52.259</v>
      </c>
      <c r="CW20" s="144">
        <v>52.265999999999998</v>
      </c>
      <c r="CX20" s="144">
        <v>52.27</v>
      </c>
      <c r="CY20" s="144">
        <v>52.273000000000003</v>
      </c>
      <c r="CZ20" s="144">
        <v>52.274000000000001</v>
      </c>
      <c r="DA20" s="144">
        <v>52.274999999999999</v>
      </c>
      <c r="DB20" s="144">
        <v>52.274999999999999</v>
      </c>
      <c r="DC20" s="144">
        <v>52.274999999999999</v>
      </c>
      <c r="DD20" s="144">
        <v>52.274999999999999</v>
      </c>
      <c r="DE20" s="144">
        <v>52.274999999999999</v>
      </c>
      <c r="DF20" s="144">
        <v>52.274999999999999</v>
      </c>
      <c r="DG20" s="144">
        <v>52.274999999999999</v>
      </c>
      <c r="DH20" s="144">
        <v>52.274999999999999</v>
      </c>
      <c r="DI20" s="144">
        <v>52.274999999999999</v>
      </c>
      <c r="DJ20" s="144">
        <v>52.274999999999999</v>
      </c>
      <c r="DK20" s="144">
        <v>52.274999999999999</v>
      </c>
      <c r="DL20" s="144">
        <v>52.274999999999999</v>
      </c>
      <c r="DM20" s="144">
        <v>52.274999999999999</v>
      </c>
      <c r="DN20" s="144">
        <v>52.274999999999999</v>
      </c>
      <c r="DO20" s="144">
        <v>52.274999999999999</v>
      </c>
      <c r="DP20" s="144">
        <v>52.274999999999999</v>
      </c>
      <c r="DQ20" s="144">
        <v>52.274999999999999</v>
      </c>
      <c r="DR20" s="144">
        <v>52.274999999999999</v>
      </c>
      <c r="DS20" s="144">
        <v>52.274999999999999</v>
      </c>
      <c r="DT20" s="144">
        <v>52.274999999999999</v>
      </c>
      <c r="DU20" s="144">
        <v>52.274999999999999</v>
      </c>
      <c r="DV20" s="144">
        <v>52.274999999999999</v>
      </c>
      <c r="DW20" s="144">
        <v>52.274999999999999</v>
      </c>
      <c r="DX20" s="144">
        <v>52.274999999999999</v>
      </c>
      <c r="DY20" s="144">
        <v>52.274999999999999</v>
      </c>
      <c r="DZ20" s="144">
        <v>52.274999999999999</v>
      </c>
      <c r="EA20" s="144">
        <v>52.274999999999999</v>
      </c>
    </row>
    <row r="21" spans="1:131" ht="15" customHeight="1" x14ac:dyDescent="0.25">
      <c r="A21" s="43">
        <v>19</v>
      </c>
      <c r="B21" s="144"/>
      <c r="C21" s="144"/>
      <c r="D21" s="144"/>
      <c r="E21" s="144"/>
      <c r="F21" s="144"/>
      <c r="G21" s="144"/>
      <c r="H21" s="144"/>
      <c r="I21" s="144"/>
      <c r="J21" s="144"/>
      <c r="K21" s="144"/>
      <c r="L21" s="144"/>
      <c r="M21" s="144"/>
      <c r="N21" s="144"/>
      <c r="O21" s="144"/>
      <c r="P21" s="144"/>
      <c r="Q21" s="144"/>
      <c r="R21" s="144"/>
      <c r="S21" s="144"/>
      <c r="T21" s="144"/>
      <c r="U21" s="144">
        <v>0.995</v>
      </c>
      <c r="V21" s="144">
        <v>1.984</v>
      </c>
      <c r="W21" s="144">
        <v>2.9670000000000001</v>
      </c>
      <c r="X21" s="144">
        <v>3.9449999999999998</v>
      </c>
      <c r="Y21" s="144">
        <v>4.9180000000000001</v>
      </c>
      <c r="Z21" s="144">
        <v>5.8849999999999998</v>
      </c>
      <c r="AA21" s="144">
        <v>6.8470000000000004</v>
      </c>
      <c r="AB21" s="144">
        <v>7.8040000000000003</v>
      </c>
      <c r="AC21" s="144">
        <v>8.7550000000000008</v>
      </c>
      <c r="AD21" s="144">
        <v>9.6999999999999993</v>
      </c>
      <c r="AE21" s="144">
        <v>10.641</v>
      </c>
      <c r="AF21" s="144">
        <v>11.576000000000001</v>
      </c>
      <c r="AG21" s="144">
        <v>12.505000000000001</v>
      </c>
      <c r="AH21" s="144">
        <v>13.429</v>
      </c>
      <c r="AI21" s="144">
        <v>14.348000000000001</v>
      </c>
      <c r="AJ21" s="144">
        <v>15.260999999999999</v>
      </c>
      <c r="AK21" s="144">
        <v>16.169</v>
      </c>
      <c r="AL21" s="144">
        <v>17.071999999999999</v>
      </c>
      <c r="AM21" s="144">
        <v>17.968</v>
      </c>
      <c r="AN21" s="144">
        <v>18.859000000000002</v>
      </c>
      <c r="AO21" s="144">
        <v>19.745000000000001</v>
      </c>
      <c r="AP21" s="144">
        <v>20.623999999999999</v>
      </c>
      <c r="AQ21" s="144">
        <v>21.498000000000001</v>
      </c>
      <c r="AR21" s="144">
        <v>22.366</v>
      </c>
      <c r="AS21" s="144">
        <v>23.228999999999999</v>
      </c>
      <c r="AT21" s="144">
        <v>24.085000000000001</v>
      </c>
      <c r="AU21" s="144">
        <v>24.934000000000001</v>
      </c>
      <c r="AV21" s="144">
        <v>25.777999999999999</v>
      </c>
      <c r="AW21" s="144">
        <v>26.614999999999998</v>
      </c>
      <c r="AX21" s="144">
        <v>27.446000000000002</v>
      </c>
      <c r="AY21" s="144">
        <v>28.268999999999998</v>
      </c>
      <c r="AZ21" s="144">
        <v>29.085999999999999</v>
      </c>
      <c r="BA21" s="144">
        <v>29.895</v>
      </c>
      <c r="BB21" s="144">
        <v>30.696000000000002</v>
      </c>
      <c r="BC21" s="144">
        <v>31.49</v>
      </c>
      <c r="BD21" s="144">
        <v>32.276000000000003</v>
      </c>
      <c r="BE21" s="144">
        <v>33.052999999999997</v>
      </c>
      <c r="BF21" s="144">
        <v>33.820999999999998</v>
      </c>
      <c r="BG21" s="144">
        <v>34.581000000000003</v>
      </c>
      <c r="BH21" s="144">
        <v>35.33</v>
      </c>
      <c r="BI21" s="144">
        <v>36.07</v>
      </c>
      <c r="BJ21" s="144">
        <v>36.799999999999997</v>
      </c>
      <c r="BK21" s="144">
        <v>37.518999999999998</v>
      </c>
      <c r="BL21" s="144">
        <v>38.225999999999999</v>
      </c>
      <c r="BM21" s="144">
        <v>38.921999999999997</v>
      </c>
      <c r="BN21" s="144">
        <v>39.604999999999997</v>
      </c>
      <c r="BO21" s="144">
        <v>40.274999999999999</v>
      </c>
      <c r="BP21" s="144">
        <v>40.932000000000002</v>
      </c>
      <c r="BQ21" s="144">
        <v>41.575000000000003</v>
      </c>
      <c r="BR21" s="144">
        <v>42.204999999999998</v>
      </c>
      <c r="BS21" s="144">
        <v>42.819000000000003</v>
      </c>
      <c r="BT21" s="144">
        <v>43.417999999999999</v>
      </c>
      <c r="BU21" s="144">
        <v>44.002000000000002</v>
      </c>
      <c r="BV21" s="144">
        <v>44.57</v>
      </c>
      <c r="BW21" s="144">
        <v>45.122</v>
      </c>
      <c r="BX21" s="144">
        <v>45.655999999999999</v>
      </c>
      <c r="BY21" s="144">
        <v>46.171999999999997</v>
      </c>
      <c r="BZ21" s="144">
        <v>46.668999999999997</v>
      </c>
      <c r="CA21" s="144">
        <v>47.146000000000001</v>
      </c>
      <c r="CB21" s="144">
        <v>47.603000000000002</v>
      </c>
      <c r="CC21" s="144">
        <v>48.037999999999997</v>
      </c>
      <c r="CD21" s="144">
        <v>48.45</v>
      </c>
      <c r="CE21" s="144">
        <v>48.838999999999999</v>
      </c>
      <c r="CF21" s="144">
        <v>49.203000000000003</v>
      </c>
      <c r="CG21" s="144">
        <v>49.542000000000002</v>
      </c>
      <c r="CH21" s="144">
        <v>49.853000000000002</v>
      </c>
      <c r="CI21" s="144">
        <v>50.137</v>
      </c>
      <c r="CJ21" s="144">
        <v>50.392000000000003</v>
      </c>
      <c r="CK21" s="144">
        <v>50.616999999999997</v>
      </c>
      <c r="CL21" s="144">
        <v>50.813000000000002</v>
      </c>
      <c r="CM21" s="144">
        <v>50.981000000000002</v>
      </c>
      <c r="CN21" s="144">
        <v>51.121000000000002</v>
      </c>
      <c r="CO21" s="144">
        <v>51.234999999999999</v>
      </c>
      <c r="CP21" s="144">
        <v>51.326000000000001</v>
      </c>
      <c r="CQ21" s="144">
        <v>51.395000000000003</v>
      </c>
      <c r="CR21" s="144">
        <v>51.447000000000003</v>
      </c>
      <c r="CS21" s="144">
        <v>51.484999999999999</v>
      </c>
      <c r="CT21" s="144">
        <v>51.511000000000003</v>
      </c>
      <c r="CU21" s="144">
        <v>51.529000000000003</v>
      </c>
      <c r="CV21" s="144">
        <v>51.54</v>
      </c>
      <c r="CW21" s="144">
        <v>51.546999999999997</v>
      </c>
      <c r="CX21" s="144">
        <v>51.552</v>
      </c>
      <c r="CY21" s="144">
        <v>51.554000000000002</v>
      </c>
      <c r="CZ21" s="144">
        <v>51.555999999999997</v>
      </c>
      <c r="DA21" s="144">
        <v>51.555999999999997</v>
      </c>
      <c r="DB21" s="144">
        <v>51.555999999999997</v>
      </c>
      <c r="DC21" s="144">
        <v>51.555999999999997</v>
      </c>
      <c r="DD21" s="144">
        <v>51.555999999999997</v>
      </c>
      <c r="DE21" s="144">
        <v>51.555999999999997</v>
      </c>
      <c r="DF21" s="144">
        <v>51.555999999999997</v>
      </c>
      <c r="DG21" s="144">
        <v>51.555999999999997</v>
      </c>
      <c r="DH21" s="144">
        <v>51.555999999999997</v>
      </c>
      <c r="DI21" s="144">
        <v>51.555999999999997</v>
      </c>
      <c r="DJ21" s="144">
        <v>51.555999999999997</v>
      </c>
      <c r="DK21" s="144">
        <v>51.555999999999997</v>
      </c>
      <c r="DL21" s="144">
        <v>51.555999999999997</v>
      </c>
      <c r="DM21" s="144">
        <v>51.555999999999997</v>
      </c>
      <c r="DN21" s="144">
        <v>51.555999999999997</v>
      </c>
      <c r="DO21" s="144">
        <v>51.555999999999997</v>
      </c>
      <c r="DP21" s="144">
        <v>51.555999999999997</v>
      </c>
      <c r="DQ21" s="144">
        <v>51.555999999999997</v>
      </c>
      <c r="DR21" s="144">
        <v>51.555999999999997</v>
      </c>
      <c r="DS21" s="144">
        <v>51.555999999999997</v>
      </c>
      <c r="DT21" s="144">
        <v>51.555999999999997</v>
      </c>
      <c r="DU21" s="144">
        <v>51.555999999999997</v>
      </c>
      <c r="DV21" s="144">
        <v>51.555999999999997</v>
      </c>
      <c r="DW21" s="144">
        <v>51.555999999999997</v>
      </c>
      <c r="DX21" s="144">
        <v>51.555999999999997</v>
      </c>
      <c r="DY21" s="144">
        <v>51.555999999999997</v>
      </c>
      <c r="DZ21" s="144">
        <v>51.555999999999997</v>
      </c>
      <c r="EA21" s="144">
        <v>51.555999999999997</v>
      </c>
    </row>
    <row r="22" spans="1:131" ht="15" customHeight="1" x14ac:dyDescent="0.25">
      <c r="A22" s="43">
        <v>20</v>
      </c>
      <c r="B22" s="144"/>
      <c r="C22" s="144"/>
      <c r="D22" s="144"/>
      <c r="E22" s="144"/>
      <c r="F22" s="144"/>
      <c r="G22" s="144"/>
      <c r="H22" s="144"/>
      <c r="I22" s="144"/>
      <c r="J22" s="144"/>
      <c r="K22" s="144"/>
      <c r="L22" s="144"/>
      <c r="M22" s="144"/>
      <c r="N22" s="144"/>
      <c r="O22" s="144"/>
      <c r="P22" s="144"/>
      <c r="Q22" s="144"/>
      <c r="R22" s="144"/>
      <c r="S22" s="144"/>
      <c r="T22" s="144"/>
      <c r="U22" s="144"/>
      <c r="V22" s="144">
        <v>0.995</v>
      </c>
      <c r="W22" s="144">
        <v>1.984</v>
      </c>
      <c r="X22" s="144">
        <v>2.9670000000000001</v>
      </c>
      <c r="Y22" s="144">
        <v>3.9449999999999998</v>
      </c>
      <c r="Z22" s="144">
        <v>4.9180000000000001</v>
      </c>
      <c r="AA22" s="144">
        <v>5.8849999999999998</v>
      </c>
      <c r="AB22" s="144">
        <v>6.8470000000000004</v>
      </c>
      <c r="AC22" s="144">
        <v>7.8029999999999999</v>
      </c>
      <c r="AD22" s="144">
        <v>8.7539999999999996</v>
      </c>
      <c r="AE22" s="144">
        <v>9.6989999999999998</v>
      </c>
      <c r="AF22" s="144">
        <v>10.638999999999999</v>
      </c>
      <c r="AG22" s="144">
        <v>11.574</v>
      </c>
      <c r="AH22" s="144">
        <v>12.503</v>
      </c>
      <c r="AI22" s="144">
        <v>13.427</v>
      </c>
      <c r="AJ22" s="144">
        <v>14.345000000000001</v>
      </c>
      <c r="AK22" s="144">
        <v>15.257999999999999</v>
      </c>
      <c r="AL22" s="144">
        <v>16.164999999999999</v>
      </c>
      <c r="AM22" s="144">
        <v>17.067</v>
      </c>
      <c r="AN22" s="144">
        <v>17.963000000000001</v>
      </c>
      <c r="AO22" s="144">
        <v>18.853000000000002</v>
      </c>
      <c r="AP22" s="144">
        <v>19.738</v>
      </c>
      <c r="AQ22" s="144">
        <v>20.617000000000001</v>
      </c>
      <c r="AR22" s="144">
        <v>21.489000000000001</v>
      </c>
      <c r="AS22" s="144">
        <v>22.356000000000002</v>
      </c>
      <c r="AT22" s="144">
        <v>23.216999999999999</v>
      </c>
      <c r="AU22" s="144">
        <v>24.071999999999999</v>
      </c>
      <c r="AV22" s="144">
        <v>24.92</v>
      </c>
      <c r="AW22" s="144">
        <v>25.760999999999999</v>
      </c>
      <c r="AX22" s="144">
        <v>26.596</v>
      </c>
      <c r="AY22" s="144">
        <v>27.423999999999999</v>
      </c>
      <c r="AZ22" s="144">
        <v>28.245000000000001</v>
      </c>
      <c r="BA22" s="144">
        <v>29.059000000000001</v>
      </c>
      <c r="BB22" s="144">
        <v>29.864999999999998</v>
      </c>
      <c r="BC22" s="144">
        <v>30.663</v>
      </c>
      <c r="BD22" s="144">
        <v>31.452999999999999</v>
      </c>
      <c r="BE22" s="144">
        <v>32.234000000000002</v>
      </c>
      <c r="BF22" s="144">
        <v>33.006999999999998</v>
      </c>
      <c r="BG22" s="144">
        <v>33.771000000000001</v>
      </c>
      <c r="BH22" s="144">
        <v>34.524999999999999</v>
      </c>
      <c r="BI22" s="144">
        <v>35.268999999999998</v>
      </c>
      <c r="BJ22" s="144">
        <v>36.002000000000002</v>
      </c>
      <c r="BK22" s="144">
        <v>36.725000000000001</v>
      </c>
      <c r="BL22" s="144">
        <v>37.436</v>
      </c>
      <c r="BM22" s="144">
        <v>38.136000000000003</v>
      </c>
      <c r="BN22" s="144">
        <v>38.823</v>
      </c>
      <c r="BO22" s="144">
        <v>39.497</v>
      </c>
      <c r="BP22" s="144">
        <v>40.156999999999996</v>
      </c>
      <c r="BQ22" s="144">
        <v>40.804000000000002</v>
      </c>
      <c r="BR22" s="144">
        <v>41.436</v>
      </c>
      <c r="BS22" s="144">
        <v>42.054000000000002</v>
      </c>
      <c r="BT22" s="144">
        <v>42.656999999999996</v>
      </c>
      <c r="BU22" s="144">
        <v>43.244</v>
      </c>
      <c r="BV22" s="144">
        <v>43.814999999999998</v>
      </c>
      <c r="BW22" s="144">
        <v>44.37</v>
      </c>
      <c r="BX22" s="144">
        <v>44.906999999999996</v>
      </c>
      <c r="BY22" s="144">
        <v>45.424999999999997</v>
      </c>
      <c r="BZ22" s="144">
        <v>45.924999999999997</v>
      </c>
      <c r="CA22" s="144">
        <v>46.405000000000001</v>
      </c>
      <c r="CB22" s="144">
        <v>46.863999999999997</v>
      </c>
      <c r="CC22" s="144">
        <v>47.302</v>
      </c>
      <c r="CD22" s="144">
        <v>47.716000000000001</v>
      </c>
      <c r="CE22" s="144">
        <v>48.106999999999999</v>
      </c>
      <c r="CF22" s="144">
        <v>48.473999999999997</v>
      </c>
      <c r="CG22" s="144">
        <v>48.814</v>
      </c>
      <c r="CH22" s="144">
        <v>49.127000000000002</v>
      </c>
      <c r="CI22" s="144">
        <v>49.411999999999999</v>
      </c>
      <c r="CJ22" s="144">
        <v>49.668999999999997</v>
      </c>
      <c r="CK22" s="144">
        <v>49.895000000000003</v>
      </c>
      <c r="CL22" s="144">
        <v>50.093000000000004</v>
      </c>
      <c r="CM22" s="144">
        <v>50.261000000000003</v>
      </c>
      <c r="CN22" s="144">
        <v>50.402000000000001</v>
      </c>
      <c r="CO22" s="144">
        <v>50.517000000000003</v>
      </c>
      <c r="CP22" s="144">
        <v>50.607999999999997</v>
      </c>
      <c r="CQ22" s="144">
        <v>50.677999999999997</v>
      </c>
      <c r="CR22" s="144">
        <v>50.73</v>
      </c>
      <c r="CS22" s="144">
        <v>50.768000000000001</v>
      </c>
      <c r="CT22" s="144">
        <v>50.793999999999997</v>
      </c>
      <c r="CU22" s="144">
        <v>50.811999999999998</v>
      </c>
      <c r="CV22" s="144">
        <v>50.823</v>
      </c>
      <c r="CW22" s="144">
        <v>50.831000000000003</v>
      </c>
      <c r="CX22" s="144">
        <v>50.835000000000001</v>
      </c>
      <c r="CY22" s="144">
        <v>50.838000000000001</v>
      </c>
      <c r="CZ22" s="144">
        <v>50.838999999999999</v>
      </c>
      <c r="DA22" s="144">
        <v>50.84</v>
      </c>
      <c r="DB22" s="144">
        <v>50.84</v>
      </c>
      <c r="DC22" s="144">
        <v>50.84</v>
      </c>
      <c r="DD22" s="144">
        <v>50.84</v>
      </c>
      <c r="DE22" s="144">
        <v>50.84</v>
      </c>
      <c r="DF22" s="144">
        <v>50.84</v>
      </c>
      <c r="DG22" s="144">
        <v>50.84</v>
      </c>
      <c r="DH22" s="144">
        <v>50.84</v>
      </c>
      <c r="DI22" s="144">
        <v>50.84</v>
      </c>
      <c r="DJ22" s="144">
        <v>50.84</v>
      </c>
      <c r="DK22" s="144">
        <v>50.84</v>
      </c>
      <c r="DL22" s="144">
        <v>50.84</v>
      </c>
      <c r="DM22" s="144">
        <v>50.84</v>
      </c>
      <c r="DN22" s="144">
        <v>50.84</v>
      </c>
      <c r="DO22" s="144">
        <v>50.84</v>
      </c>
      <c r="DP22" s="144">
        <v>50.84</v>
      </c>
      <c r="DQ22" s="144">
        <v>50.84</v>
      </c>
      <c r="DR22" s="144">
        <v>50.84</v>
      </c>
      <c r="DS22" s="144">
        <v>50.84</v>
      </c>
      <c r="DT22" s="144">
        <v>50.84</v>
      </c>
      <c r="DU22" s="144">
        <v>50.84</v>
      </c>
      <c r="DV22" s="144">
        <v>50.84</v>
      </c>
      <c r="DW22" s="144">
        <v>50.84</v>
      </c>
      <c r="DX22" s="144">
        <v>50.84</v>
      </c>
      <c r="DY22" s="144">
        <v>50.84</v>
      </c>
      <c r="DZ22" s="144">
        <v>50.84</v>
      </c>
      <c r="EA22" s="144">
        <v>50.84</v>
      </c>
    </row>
    <row r="23" spans="1:131" ht="15" customHeight="1" x14ac:dyDescent="0.25">
      <c r="A23" s="43">
        <v>21</v>
      </c>
      <c r="B23" s="144"/>
      <c r="C23" s="144"/>
      <c r="D23" s="144"/>
      <c r="E23" s="144"/>
      <c r="F23" s="144"/>
      <c r="G23" s="144"/>
      <c r="H23" s="144"/>
      <c r="I23" s="144"/>
      <c r="J23" s="144"/>
      <c r="K23" s="144"/>
      <c r="L23" s="144"/>
      <c r="M23" s="144"/>
      <c r="N23" s="144"/>
      <c r="O23" s="144"/>
      <c r="P23" s="144"/>
      <c r="Q23" s="144"/>
      <c r="R23" s="144"/>
      <c r="S23" s="144"/>
      <c r="T23" s="144"/>
      <c r="U23" s="144"/>
      <c r="V23" s="144"/>
      <c r="W23" s="144">
        <v>0.99399999999999999</v>
      </c>
      <c r="X23" s="144">
        <v>1.9830000000000001</v>
      </c>
      <c r="Y23" s="144">
        <v>2.9670000000000001</v>
      </c>
      <c r="Z23" s="144">
        <v>3.9449999999999998</v>
      </c>
      <c r="AA23" s="144">
        <v>4.9169999999999998</v>
      </c>
      <c r="AB23" s="144">
        <v>5.8840000000000003</v>
      </c>
      <c r="AC23" s="144">
        <v>6.8460000000000001</v>
      </c>
      <c r="AD23" s="144">
        <v>7.8019999999999996</v>
      </c>
      <c r="AE23" s="144">
        <v>8.7530000000000001</v>
      </c>
      <c r="AF23" s="144">
        <v>9.6980000000000004</v>
      </c>
      <c r="AG23" s="144">
        <v>10.638</v>
      </c>
      <c r="AH23" s="144">
        <v>11.571999999999999</v>
      </c>
      <c r="AI23" s="144">
        <v>12.500999999999999</v>
      </c>
      <c r="AJ23" s="144">
        <v>13.423999999999999</v>
      </c>
      <c r="AK23" s="144">
        <v>14.342000000000001</v>
      </c>
      <c r="AL23" s="144">
        <v>15.255000000000001</v>
      </c>
      <c r="AM23" s="144">
        <v>16.161000000000001</v>
      </c>
      <c r="AN23" s="144">
        <v>17.062000000000001</v>
      </c>
      <c r="AO23" s="144">
        <v>17.957000000000001</v>
      </c>
      <c r="AP23" s="144">
        <v>18.847000000000001</v>
      </c>
      <c r="AQ23" s="144">
        <v>19.73</v>
      </c>
      <c r="AR23" s="144">
        <v>20.608000000000001</v>
      </c>
      <c r="AS23" s="144">
        <v>21.48</v>
      </c>
      <c r="AT23" s="144">
        <v>22.344999999999999</v>
      </c>
      <c r="AU23" s="144">
        <v>23.204000000000001</v>
      </c>
      <c r="AV23" s="144">
        <v>24.056999999999999</v>
      </c>
      <c r="AW23" s="144">
        <v>24.904</v>
      </c>
      <c r="AX23" s="144">
        <v>25.742999999999999</v>
      </c>
      <c r="AY23" s="144">
        <v>26.576000000000001</v>
      </c>
      <c r="AZ23" s="144">
        <v>27.401</v>
      </c>
      <c r="BA23" s="144">
        <v>28.219000000000001</v>
      </c>
      <c r="BB23" s="144">
        <v>29.03</v>
      </c>
      <c r="BC23" s="144">
        <v>29.832000000000001</v>
      </c>
      <c r="BD23" s="144">
        <v>30.626000000000001</v>
      </c>
      <c r="BE23" s="144">
        <v>31.411999999999999</v>
      </c>
      <c r="BF23" s="144">
        <v>32.189</v>
      </c>
      <c r="BG23" s="144">
        <v>32.957000000000001</v>
      </c>
      <c r="BH23" s="144">
        <v>33.715000000000003</v>
      </c>
      <c r="BI23" s="144">
        <v>34.463000000000001</v>
      </c>
      <c r="BJ23" s="144">
        <v>35.201000000000001</v>
      </c>
      <c r="BK23" s="144">
        <v>35.927999999999997</v>
      </c>
      <c r="BL23" s="144">
        <v>36.643000000000001</v>
      </c>
      <c r="BM23" s="144">
        <v>37.345999999999997</v>
      </c>
      <c r="BN23" s="144">
        <v>38.036999999999999</v>
      </c>
      <c r="BO23" s="144">
        <v>38.715000000000003</v>
      </c>
      <c r="BP23" s="144">
        <v>39.378999999999998</v>
      </c>
      <c r="BQ23" s="144">
        <v>40.029000000000003</v>
      </c>
      <c r="BR23" s="144">
        <v>40.664999999999999</v>
      </c>
      <c r="BS23" s="144">
        <v>41.286000000000001</v>
      </c>
      <c r="BT23" s="144">
        <v>41.892000000000003</v>
      </c>
      <c r="BU23" s="144">
        <v>42.482999999999997</v>
      </c>
      <c r="BV23" s="144">
        <v>43.057000000000002</v>
      </c>
      <c r="BW23" s="144">
        <v>43.613999999999997</v>
      </c>
      <c r="BX23" s="144">
        <v>44.154000000000003</v>
      </c>
      <c r="BY23" s="144">
        <v>44.676000000000002</v>
      </c>
      <c r="BZ23" s="144">
        <v>45.179000000000002</v>
      </c>
      <c r="CA23" s="144">
        <v>45.661000000000001</v>
      </c>
      <c r="CB23" s="144">
        <v>46.122999999999998</v>
      </c>
      <c r="CC23" s="144">
        <v>46.563000000000002</v>
      </c>
      <c r="CD23" s="144">
        <v>46.98</v>
      </c>
      <c r="CE23" s="144">
        <v>47.372999999999998</v>
      </c>
      <c r="CF23" s="144">
        <v>47.741</v>
      </c>
      <c r="CG23" s="144">
        <v>48.082999999999998</v>
      </c>
      <c r="CH23" s="144">
        <v>48.398000000000003</v>
      </c>
      <c r="CI23" s="144">
        <v>48.685000000000002</v>
      </c>
      <c r="CJ23" s="144">
        <v>48.942999999999998</v>
      </c>
      <c r="CK23" s="144">
        <v>49.170999999999999</v>
      </c>
      <c r="CL23" s="144">
        <v>49.369</v>
      </c>
      <c r="CM23" s="144">
        <v>49.537999999999997</v>
      </c>
      <c r="CN23" s="144">
        <v>49.68</v>
      </c>
      <c r="CO23" s="144">
        <v>49.795000000000002</v>
      </c>
      <c r="CP23" s="144">
        <v>49.887</v>
      </c>
      <c r="CQ23" s="144">
        <v>49.957000000000001</v>
      </c>
      <c r="CR23" s="144">
        <v>50.01</v>
      </c>
      <c r="CS23" s="144">
        <v>50.048000000000002</v>
      </c>
      <c r="CT23" s="144">
        <v>50.073999999999998</v>
      </c>
      <c r="CU23" s="144">
        <v>50.091999999999999</v>
      </c>
      <c r="CV23" s="144">
        <v>50.103999999999999</v>
      </c>
      <c r="CW23" s="144">
        <v>50.110999999999997</v>
      </c>
      <c r="CX23" s="144">
        <v>50.115000000000002</v>
      </c>
      <c r="CY23" s="144">
        <v>50.118000000000002</v>
      </c>
      <c r="CZ23" s="144">
        <v>50.119</v>
      </c>
      <c r="DA23" s="144">
        <v>50.12</v>
      </c>
      <c r="DB23" s="144">
        <v>50.12</v>
      </c>
      <c r="DC23" s="144">
        <v>50.12</v>
      </c>
      <c r="DD23" s="144">
        <v>50.12</v>
      </c>
      <c r="DE23" s="144">
        <v>50.12</v>
      </c>
      <c r="DF23" s="144">
        <v>50.12</v>
      </c>
      <c r="DG23" s="144">
        <v>50.12</v>
      </c>
      <c r="DH23" s="144">
        <v>50.12</v>
      </c>
      <c r="DI23" s="144">
        <v>50.12</v>
      </c>
      <c r="DJ23" s="144">
        <v>50.12</v>
      </c>
      <c r="DK23" s="144">
        <v>50.12</v>
      </c>
      <c r="DL23" s="144">
        <v>50.12</v>
      </c>
      <c r="DM23" s="144">
        <v>50.12</v>
      </c>
      <c r="DN23" s="144">
        <v>50.12</v>
      </c>
      <c r="DO23" s="144">
        <v>50.12</v>
      </c>
      <c r="DP23" s="144">
        <v>50.12</v>
      </c>
      <c r="DQ23" s="144">
        <v>50.12</v>
      </c>
      <c r="DR23" s="144">
        <v>50.12</v>
      </c>
      <c r="DS23" s="144">
        <v>50.12</v>
      </c>
      <c r="DT23" s="144">
        <v>50.12</v>
      </c>
      <c r="DU23" s="144">
        <v>50.12</v>
      </c>
      <c r="DV23" s="144">
        <v>50.12</v>
      </c>
      <c r="DW23" s="144">
        <v>50.12</v>
      </c>
      <c r="DX23" s="144">
        <v>50.12</v>
      </c>
      <c r="DY23" s="144">
        <v>50.12</v>
      </c>
      <c r="DZ23" s="144">
        <v>50.12</v>
      </c>
      <c r="EA23" s="144">
        <v>50.12</v>
      </c>
    </row>
    <row r="24" spans="1:131" ht="15" customHeight="1" x14ac:dyDescent="0.25">
      <c r="A24" s="43">
        <v>22</v>
      </c>
      <c r="B24" s="144"/>
      <c r="C24" s="144"/>
      <c r="D24" s="144"/>
      <c r="E24" s="144"/>
      <c r="F24" s="144"/>
      <c r="G24" s="144"/>
      <c r="H24" s="144"/>
      <c r="I24" s="144"/>
      <c r="J24" s="144"/>
      <c r="K24" s="144"/>
      <c r="L24" s="144"/>
      <c r="M24" s="144"/>
      <c r="N24" s="144"/>
      <c r="O24" s="144"/>
      <c r="P24" s="144"/>
      <c r="Q24" s="144"/>
      <c r="R24" s="144"/>
      <c r="S24" s="144"/>
      <c r="T24" s="144"/>
      <c r="U24" s="144"/>
      <c r="V24" s="144"/>
      <c r="W24" s="144"/>
      <c r="X24" s="144">
        <v>0.99399999999999999</v>
      </c>
      <c r="Y24" s="144">
        <v>1.9830000000000001</v>
      </c>
      <c r="Z24" s="144">
        <v>2.9670000000000001</v>
      </c>
      <c r="AA24" s="144">
        <v>3.9449999999999998</v>
      </c>
      <c r="AB24" s="144">
        <v>4.9169999999999998</v>
      </c>
      <c r="AC24" s="144">
        <v>5.8840000000000003</v>
      </c>
      <c r="AD24" s="144">
        <v>6.8460000000000001</v>
      </c>
      <c r="AE24" s="144">
        <v>7.8019999999999996</v>
      </c>
      <c r="AF24" s="144">
        <v>8.7520000000000007</v>
      </c>
      <c r="AG24" s="144">
        <v>9.6969999999999992</v>
      </c>
      <c r="AH24" s="144">
        <v>10.637</v>
      </c>
      <c r="AI24" s="144">
        <v>11.571</v>
      </c>
      <c r="AJ24" s="144">
        <v>12.499000000000001</v>
      </c>
      <c r="AK24" s="144">
        <v>13.422000000000001</v>
      </c>
      <c r="AL24" s="144">
        <v>14.34</v>
      </c>
      <c r="AM24" s="144">
        <v>15.250999999999999</v>
      </c>
      <c r="AN24" s="144">
        <v>16.157</v>
      </c>
      <c r="AO24" s="144">
        <v>17.058</v>
      </c>
      <c r="AP24" s="144">
        <v>17.952000000000002</v>
      </c>
      <c r="AQ24" s="144">
        <v>18.841000000000001</v>
      </c>
      <c r="AR24" s="144">
        <v>19.722999999999999</v>
      </c>
      <c r="AS24" s="144">
        <v>20.6</v>
      </c>
      <c r="AT24" s="144">
        <v>21.47</v>
      </c>
      <c r="AU24" s="144">
        <v>22.334</v>
      </c>
      <c r="AV24" s="144">
        <v>23.192</v>
      </c>
      <c r="AW24" s="144">
        <v>24.042999999999999</v>
      </c>
      <c r="AX24" s="144">
        <v>24.887</v>
      </c>
      <c r="AY24" s="144">
        <v>25.724</v>
      </c>
      <c r="AZ24" s="144">
        <v>26.553999999999998</v>
      </c>
      <c r="BA24" s="144">
        <v>27.376999999999999</v>
      </c>
      <c r="BB24" s="144">
        <v>28.192</v>
      </c>
      <c r="BC24" s="144">
        <v>28.998999999999999</v>
      </c>
      <c r="BD24" s="144">
        <v>29.797999999999998</v>
      </c>
      <c r="BE24" s="144">
        <v>30.588000000000001</v>
      </c>
      <c r="BF24" s="144">
        <v>31.369</v>
      </c>
      <c r="BG24" s="144">
        <v>32.140999999999998</v>
      </c>
      <c r="BH24" s="144">
        <v>32.902999999999999</v>
      </c>
      <c r="BI24" s="144">
        <v>33.655999999999999</v>
      </c>
      <c r="BJ24" s="144">
        <v>34.398000000000003</v>
      </c>
      <c r="BK24" s="144">
        <v>35.128</v>
      </c>
      <c r="BL24" s="144">
        <v>35.847999999999999</v>
      </c>
      <c r="BM24" s="144">
        <v>36.555</v>
      </c>
      <c r="BN24" s="144">
        <v>37.249000000000002</v>
      </c>
      <c r="BO24" s="144">
        <v>37.930999999999997</v>
      </c>
      <c r="BP24" s="144">
        <v>38.598999999999997</v>
      </c>
      <c r="BQ24" s="144">
        <v>39.253</v>
      </c>
      <c r="BR24" s="144">
        <v>39.892000000000003</v>
      </c>
      <c r="BS24" s="144">
        <v>40.517000000000003</v>
      </c>
      <c r="BT24" s="144">
        <v>41.125999999999998</v>
      </c>
      <c r="BU24" s="144">
        <v>41.72</v>
      </c>
      <c r="BV24" s="144">
        <v>42.298000000000002</v>
      </c>
      <c r="BW24" s="144">
        <v>42.857999999999997</v>
      </c>
      <c r="BX24" s="144">
        <v>43.401000000000003</v>
      </c>
      <c r="BY24" s="144">
        <v>43.926000000000002</v>
      </c>
      <c r="BZ24" s="144">
        <v>44.430999999999997</v>
      </c>
      <c r="CA24" s="144">
        <v>44.915999999999997</v>
      </c>
      <c r="CB24" s="144">
        <v>45.381</v>
      </c>
      <c r="CC24" s="144">
        <v>45.823</v>
      </c>
      <c r="CD24" s="144">
        <v>46.241999999999997</v>
      </c>
      <c r="CE24" s="144">
        <v>46.637999999999998</v>
      </c>
      <c r="CF24" s="144">
        <v>47.008000000000003</v>
      </c>
      <c r="CG24" s="144">
        <v>47.351999999999997</v>
      </c>
      <c r="CH24" s="144">
        <v>47.668999999999997</v>
      </c>
      <c r="CI24" s="144">
        <v>47.957000000000001</v>
      </c>
      <c r="CJ24" s="144">
        <v>48.216000000000001</v>
      </c>
      <c r="CK24" s="144">
        <v>48.445</v>
      </c>
      <c r="CL24" s="144">
        <v>48.645000000000003</v>
      </c>
      <c r="CM24" s="144">
        <v>48.814999999999998</v>
      </c>
      <c r="CN24" s="144">
        <v>48.957999999999998</v>
      </c>
      <c r="CO24" s="144">
        <v>49.073999999999998</v>
      </c>
      <c r="CP24" s="144">
        <v>49.165999999999997</v>
      </c>
      <c r="CQ24" s="144">
        <v>49.235999999999997</v>
      </c>
      <c r="CR24" s="144">
        <v>49.289000000000001</v>
      </c>
      <c r="CS24" s="144">
        <v>49.328000000000003</v>
      </c>
      <c r="CT24" s="144">
        <v>49.353999999999999</v>
      </c>
      <c r="CU24" s="144">
        <v>49.372</v>
      </c>
      <c r="CV24" s="144">
        <v>49.384</v>
      </c>
      <c r="CW24" s="144">
        <v>49.390999999999998</v>
      </c>
      <c r="CX24" s="144">
        <v>49.395000000000003</v>
      </c>
      <c r="CY24" s="144">
        <v>49.398000000000003</v>
      </c>
      <c r="CZ24" s="144">
        <v>49.399000000000001</v>
      </c>
      <c r="DA24" s="144">
        <v>49.4</v>
      </c>
      <c r="DB24" s="144">
        <v>49.4</v>
      </c>
      <c r="DC24" s="144">
        <v>49.4</v>
      </c>
      <c r="DD24" s="144">
        <v>49.4</v>
      </c>
      <c r="DE24" s="144">
        <v>49.4</v>
      </c>
      <c r="DF24" s="144">
        <v>49.4</v>
      </c>
      <c r="DG24" s="144">
        <v>49.4</v>
      </c>
      <c r="DH24" s="144">
        <v>49.4</v>
      </c>
      <c r="DI24" s="144">
        <v>49.4</v>
      </c>
      <c r="DJ24" s="144">
        <v>49.4</v>
      </c>
      <c r="DK24" s="144">
        <v>49.4</v>
      </c>
      <c r="DL24" s="144">
        <v>49.4</v>
      </c>
      <c r="DM24" s="144">
        <v>49.4</v>
      </c>
      <c r="DN24" s="144">
        <v>49.4</v>
      </c>
      <c r="DO24" s="144">
        <v>49.4</v>
      </c>
      <c r="DP24" s="144">
        <v>49.4</v>
      </c>
      <c r="DQ24" s="144">
        <v>49.4</v>
      </c>
      <c r="DR24" s="144">
        <v>49.4</v>
      </c>
      <c r="DS24" s="144">
        <v>49.4</v>
      </c>
      <c r="DT24" s="144">
        <v>49.4</v>
      </c>
      <c r="DU24" s="144">
        <v>49.4</v>
      </c>
      <c r="DV24" s="144">
        <v>49.4</v>
      </c>
      <c r="DW24" s="144">
        <v>49.4</v>
      </c>
      <c r="DX24" s="144">
        <v>49.4</v>
      </c>
      <c r="DY24" s="144">
        <v>49.4</v>
      </c>
      <c r="DZ24" s="144">
        <v>49.4</v>
      </c>
      <c r="EA24" s="144">
        <v>49.4</v>
      </c>
    </row>
    <row r="25" spans="1:131" ht="15" customHeight="1" x14ac:dyDescent="0.25">
      <c r="A25" s="43">
        <v>23</v>
      </c>
      <c r="B25" s="144"/>
      <c r="C25" s="144"/>
      <c r="D25" s="144"/>
      <c r="E25" s="144"/>
      <c r="F25" s="144"/>
      <c r="G25" s="144"/>
      <c r="H25" s="144"/>
      <c r="I25" s="144"/>
      <c r="J25" s="144"/>
      <c r="K25" s="144"/>
      <c r="L25" s="144"/>
      <c r="M25" s="144"/>
      <c r="N25" s="144"/>
      <c r="O25" s="144"/>
      <c r="P25" s="144"/>
      <c r="Q25" s="144"/>
      <c r="R25" s="144"/>
      <c r="S25" s="144"/>
      <c r="T25" s="144"/>
      <c r="U25" s="144"/>
      <c r="V25" s="144"/>
      <c r="W25" s="144"/>
      <c r="X25" s="144"/>
      <c r="Y25" s="144">
        <v>0.99399999999999999</v>
      </c>
      <c r="Z25" s="144">
        <v>1.9830000000000001</v>
      </c>
      <c r="AA25" s="144">
        <v>2.9670000000000001</v>
      </c>
      <c r="AB25" s="144">
        <v>3.9449999999999998</v>
      </c>
      <c r="AC25" s="144">
        <v>4.9169999999999998</v>
      </c>
      <c r="AD25" s="144">
        <v>5.8840000000000003</v>
      </c>
      <c r="AE25" s="144">
        <v>6.8449999999999998</v>
      </c>
      <c r="AF25" s="144">
        <v>7.8010000000000002</v>
      </c>
      <c r="AG25" s="144">
        <v>8.7509999999999994</v>
      </c>
      <c r="AH25" s="144">
        <v>9.6959999999999997</v>
      </c>
      <c r="AI25" s="144">
        <v>10.635999999999999</v>
      </c>
      <c r="AJ25" s="144">
        <v>11.569000000000001</v>
      </c>
      <c r="AK25" s="144">
        <v>12.497</v>
      </c>
      <c r="AL25" s="144">
        <v>13.42</v>
      </c>
      <c r="AM25" s="144">
        <v>14.337</v>
      </c>
      <c r="AN25" s="144">
        <v>15.247999999999999</v>
      </c>
      <c r="AO25" s="144">
        <v>16.152999999999999</v>
      </c>
      <c r="AP25" s="144">
        <v>17.052</v>
      </c>
      <c r="AQ25" s="144">
        <v>17.946000000000002</v>
      </c>
      <c r="AR25" s="144">
        <v>18.832999999999998</v>
      </c>
      <c r="AS25" s="144">
        <v>19.715</v>
      </c>
      <c r="AT25" s="144">
        <v>20.59</v>
      </c>
      <c r="AU25" s="144">
        <v>21.459</v>
      </c>
      <c r="AV25" s="144">
        <v>22.321000000000002</v>
      </c>
      <c r="AW25" s="144">
        <v>23.177</v>
      </c>
      <c r="AX25" s="144">
        <v>24.026</v>
      </c>
      <c r="AY25" s="144">
        <v>24.867999999999999</v>
      </c>
      <c r="AZ25" s="144">
        <v>25.702999999999999</v>
      </c>
      <c r="BA25" s="144">
        <v>26.53</v>
      </c>
      <c r="BB25" s="144">
        <v>27.35</v>
      </c>
      <c r="BC25" s="144">
        <v>28.161000000000001</v>
      </c>
      <c r="BD25" s="144">
        <v>28.963999999999999</v>
      </c>
      <c r="BE25" s="144">
        <v>29.759</v>
      </c>
      <c r="BF25" s="144">
        <v>30.544</v>
      </c>
      <c r="BG25" s="144">
        <v>31.321000000000002</v>
      </c>
      <c r="BH25" s="144">
        <v>32.087000000000003</v>
      </c>
      <c r="BI25" s="144">
        <v>32.844000000000001</v>
      </c>
      <c r="BJ25" s="144">
        <v>33.590000000000003</v>
      </c>
      <c r="BK25" s="144">
        <v>34.325000000000003</v>
      </c>
      <c r="BL25" s="144">
        <v>35.048000000000002</v>
      </c>
      <c r="BM25" s="144">
        <v>35.759</v>
      </c>
      <c r="BN25" s="144">
        <v>36.457000000000001</v>
      </c>
      <c r="BO25" s="144">
        <v>37.143000000000001</v>
      </c>
      <c r="BP25" s="144">
        <v>37.814</v>
      </c>
      <c r="BQ25" s="144">
        <v>38.472000000000001</v>
      </c>
      <c r="BR25" s="144">
        <v>39.115000000000002</v>
      </c>
      <c r="BS25" s="144">
        <v>39.743000000000002</v>
      </c>
      <c r="BT25" s="144">
        <v>40.356000000000002</v>
      </c>
      <c r="BU25" s="144">
        <v>40.953000000000003</v>
      </c>
      <c r="BV25" s="144">
        <v>41.533999999999999</v>
      </c>
      <c r="BW25" s="144">
        <v>42.097999999999999</v>
      </c>
      <c r="BX25" s="144">
        <v>42.643999999999998</v>
      </c>
      <c r="BY25" s="144">
        <v>43.170999999999999</v>
      </c>
      <c r="BZ25" s="144">
        <v>43.679000000000002</v>
      </c>
      <c r="CA25" s="144">
        <v>44.167000000000002</v>
      </c>
      <c r="CB25" s="144">
        <v>44.634</v>
      </c>
      <c r="CC25" s="144">
        <v>45.079000000000001</v>
      </c>
      <c r="CD25" s="144">
        <v>45.500999999999998</v>
      </c>
      <c r="CE25" s="144">
        <v>45.898000000000003</v>
      </c>
      <c r="CF25" s="144">
        <v>46.271000000000001</v>
      </c>
      <c r="CG25" s="144">
        <v>46.616999999999997</v>
      </c>
      <c r="CH25" s="144">
        <v>46.935000000000002</v>
      </c>
      <c r="CI25" s="144">
        <v>47.225000000000001</v>
      </c>
      <c r="CJ25" s="144">
        <v>47.485999999999997</v>
      </c>
      <c r="CK25" s="144">
        <v>47.716000000000001</v>
      </c>
      <c r="CL25" s="144">
        <v>47.917000000000002</v>
      </c>
      <c r="CM25" s="144">
        <v>48.088000000000001</v>
      </c>
      <c r="CN25" s="144">
        <v>48.231000000000002</v>
      </c>
      <c r="CO25" s="144">
        <v>48.347999999999999</v>
      </c>
      <c r="CP25" s="144">
        <v>48.44</v>
      </c>
      <c r="CQ25" s="144">
        <v>48.512</v>
      </c>
      <c r="CR25" s="144">
        <v>48.564999999999998</v>
      </c>
      <c r="CS25" s="144">
        <v>48.603000000000002</v>
      </c>
      <c r="CT25" s="144">
        <v>48.63</v>
      </c>
      <c r="CU25" s="144">
        <v>48.648000000000003</v>
      </c>
      <c r="CV25" s="144">
        <v>48.66</v>
      </c>
      <c r="CW25" s="144">
        <v>48.667000000000002</v>
      </c>
      <c r="CX25" s="144">
        <v>48.671999999999997</v>
      </c>
      <c r="CY25" s="144">
        <v>48.673999999999999</v>
      </c>
      <c r="CZ25" s="144">
        <v>48.674999999999997</v>
      </c>
      <c r="DA25" s="144">
        <v>48.676000000000002</v>
      </c>
      <c r="DB25" s="144">
        <v>48.676000000000002</v>
      </c>
      <c r="DC25" s="144">
        <v>48.676000000000002</v>
      </c>
      <c r="DD25" s="144">
        <v>48.676000000000002</v>
      </c>
      <c r="DE25" s="144">
        <v>48.676000000000002</v>
      </c>
      <c r="DF25" s="144">
        <v>48.676000000000002</v>
      </c>
      <c r="DG25" s="144">
        <v>48.676000000000002</v>
      </c>
      <c r="DH25" s="144">
        <v>48.676000000000002</v>
      </c>
      <c r="DI25" s="144">
        <v>48.676000000000002</v>
      </c>
      <c r="DJ25" s="144">
        <v>48.676000000000002</v>
      </c>
      <c r="DK25" s="144">
        <v>48.676000000000002</v>
      </c>
      <c r="DL25" s="144">
        <v>48.676000000000002</v>
      </c>
      <c r="DM25" s="144">
        <v>48.676000000000002</v>
      </c>
      <c r="DN25" s="144">
        <v>48.676000000000002</v>
      </c>
      <c r="DO25" s="144">
        <v>48.676000000000002</v>
      </c>
      <c r="DP25" s="144">
        <v>48.676000000000002</v>
      </c>
      <c r="DQ25" s="144">
        <v>48.676000000000002</v>
      </c>
      <c r="DR25" s="144">
        <v>48.676000000000002</v>
      </c>
      <c r="DS25" s="144">
        <v>48.676000000000002</v>
      </c>
      <c r="DT25" s="144">
        <v>48.676000000000002</v>
      </c>
      <c r="DU25" s="144">
        <v>48.676000000000002</v>
      </c>
      <c r="DV25" s="144">
        <v>48.676000000000002</v>
      </c>
      <c r="DW25" s="144">
        <v>48.676000000000002</v>
      </c>
      <c r="DX25" s="144">
        <v>48.676000000000002</v>
      </c>
      <c r="DY25" s="144">
        <v>48.676000000000002</v>
      </c>
      <c r="DZ25" s="144">
        <v>48.676000000000002</v>
      </c>
      <c r="EA25" s="144">
        <v>48.676000000000002</v>
      </c>
    </row>
    <row r="26" spans="1:131" ht="15" customHeight="1" x14ac:dyDescent="0.25">
      <c r="A26" s="43">
        <v>24</v>
      </c>
      <c r="B26" s="144"/>
      <c r="C26" s="144"/>
      <c r="D26" s="144"/>
      <c r="E26" s="144"/>
      <c r="F26" s="144"/>
      <c r="G26" s="144"/>
      <c r="H26" s="144"/>
      <c r="I26" s="144"/>
      <c r="J26" s="144"/>
      <c r="K26" s="144"/>
      <c r="L26" s="144"/>
      <c r="M26" s="144"/>
      <c r="N26" s="144"/>
      <c r="O26" s="144"/>
      <c r="P26" s="144"/>
      <c r="Q26" s="144"/>
      <c r="R26" s="144"/>
      <c r="S26" s="144"/>
      <c r="T26" s="144"/>
      <c r="U26" s="144"/>
      <c r="V26" s="144"/>
      <c r="W26" s="144"/>
      <c r="X26" s="144"/>
      <c r="Y26" s="144"/>
      <c r="Z26" s="144">
        <v>0.99399999999999999</v>
      </c>
      <c r="AA26" s="144">
        <v>1.9830000000000001</v>
      </c>
      <c r="AB26" s="144">
        <v>2.9670000000000001</v>
      </c>
      <c r="AC26" s="144">
        <v>3.944</v>
      </c>
      <c r="AD26" s="144">
        <v>4.9169999999999998</v>
      </c>
      <c r="AE26" s="144">
        <v>5.883</v>
      </c>
      <c r="AF26" s="144">
        <v>6.8449999999999998</v>
      </c>
      <c r="AG26" s="144">
        <v>7.8</v>
      </c>
      <c r="AH26" s="144">
        <v>8.75</v>
      </c>
      <c r="AI26" s="144">
        <v>9.6950000000000003</v>
      </c>
      <c r="AJ26" s="144">
        <v>10.634</v>
      </c>
      <c r="AK26" s="144">
        <v>11.567</v>
      </c>
      <c r="AL26" s="144">
        <v>12.494999999999999</v>
      </c>
      <c r="AM26" s="144">
        <v>13.416</v>
      </c>
      <c r="AN26" s="144">
        <v>14.333</v>
      </c>
      <c r="AO26" s="144">
        <v>15.243</v>
      </c>
      <c r="AP26" s="144">
        <v>16.146999999999998</v>
      </c>
      <c r="AQ26" s="144">
        <v>17.045999999999999</v>
      </c>
      <c r="AR26" s="144">
        <v>17.937999999999999</v>
      </c>
      <c r="AS26" s="144">
        <v>18.824000000000002</v>
      </c>
      <c r="AT26" s="144">
        <v>19.704999999999998</v>
      </c>
      <c r="AU26" s="144">
        <v>20.577999999999999</v>
      </c>
      <c r="AV26" s="144">
        <v>21.446000000000002</v>
      </c>
      <c r="AW26" s="144">
        <v>22.306000000000001</v>
      </c>
      <c r="AX26" s="144">
        <v>23.16</v>
      </c>
      <c r="AY26" s="144">
        <v>24.006</v>
      </c>
      <c r="AZ26" s="144">
        <v>24.846</v>
      </c>
      <c r="BA26" s="144">
        <v>25.678000000000001</v>
      </c>
      <c r="BB26" s="144">
        <v>26.501999999999999</v>
      </c>
      <c r="BC26" s="144">
        <v>27.318000000000001</v>
      </c>
      <c r="BD26" s="144">
        <v>28.125</v>
      </c>
      <c r="BE26" s="144">
        <v>28.923999999999999</v>
      </c>
      <c r="BF26" s="144">
        <v>29.713999999999999</v>
      </c>
      <c r="BG26" s="144">
        <v>30.495000000000001</v>
      </c>
      <c r="BH26" s="144">
        <v>31.265999999999998</v>
      </c>
      <c r="BI26" s="144">
        <v>32.027000000000001</v>
      </c>
      <c r="BJ26" s="144">
        <v>32.777000000000001</v>
      </c>
      <c r="BK26" s="144">
        <v>33.515999999999998</v>
      </c>
      <c r="BL26" s="144">
        <v>34.243000000000002</v>
      </c>
      <c r="BM26" s="144">
        <v>34.957999999999998</v>
      </c>
      <c r="BN26" s="144">
        <v>35.659999999999997</v>
      </c>
      <c r="BO26" s="144">
        <v>36.35</v>
      </c>
      <c r="BP26" s="144">
        <v>37.024999999999999</v>
      </c>
      <c r="BQ26" s="144">
        <v>37.686</v>
      </c>
      <c r="BR26" s="144">
        <v>38.332999999999998</v>
      </c>
      <c r="BS26" s="144">
        <v>38.965000000000003</v>
      </c>
      <c r="BT26" s="144">
        <v>39.581000000000003</v>
      </c>
      <c r="BU26" s="144">
        <v>40.180999999999997</v>
      </c>
      <c r="BV26" s="144">
        <v>40.765000000000001</v>
      </c>
      <c r="BW26" s="144">
        <v>41.332000000000001</v>
      </c>
      <c r="BX26" s="144">
        <v>41.881</v>
      </c>
      <c r="BY26" s="144">
        <v>42.411999999999999</v>
      </c>
      <c r="BZ26" s="144">
        <v>42.921999999999997</v>
      </c>
      <c r="CA26" s="144">
        <v>43.412999999999997</v>
      </c>
      <c r="CB26" s="144">
        <v>43.883000000000003</v>
      </c>
      <c r="CC26" s="144">
        <v>44.33</v>
      </c>
      <c r="CD26" s="144">
        <v>44.753999999999998</v>
      </c>
      <c r="CE26" s="144">
        <v>45.154000000000003</v>
      </c>
      <c r="CF26" s="144">
        <v>45.527999999999999</v>
      </c>
      <c r="CG26" s="144">
        <v>45.875999999999998</v>
      </c>
      <c r="CH26" s="144">
        <v>46.195999999999998</v>
      </c>
      <c r="CI26" s="144">
        <v>46.488</v>
      </c>
      <c r="CJ26" s="144">
        <v>46.75</v>
      </c>
      <c r="CK26" s="144">
        <v>46.981999999999999</v>
      </c>
      <c r="CL26" s="144">
        <v>47.183999999999997</v>
      </c>
      <c r="CM26" s="144">
        <v>47.356000000000002</v>
      </c>
      <c r="CN26" s="144">
        <v>47.5</v>
      </c>
      <c r="CO26" s="144">
        <v>47.616999999999997</v>
      </c>
      <c r="CP26" s="144">
        <v>47.71</v>
      </c>
      <c r="CQ26" s="144">
        <v>47.781999999999996</v>
      </c>
      <c r="CR26" s="144">
        <v>47.835000000000001</v>
      </c>
      <c r="CS26" s="144">
        <v>47.874000000000002</v>
      </c>
      <c r="CT26" s="144">
        <v>47.901000000000003</v>
      </c>
      <c r="CU26" s="144">
        <v>47.918999999999997</v>
      </c>
      <c r="CV26" s="144">
        <v>47.930999999999997</v>
      </c>
      <c r="CW26" s="144">
        <v>47.938000000000002</v>
      </c>
      <c r="CX26" s="144">
        <v>47.942999999999998</v>
      </c>
      <c r="CY26" s="144">
        <v>47.945</v>
      </c>
      <c r="CZ26" s="144">
        <v>47.947000000000003</v>
      </c>
      <c r="DA26" s="144">
        <v>47.947000000000003</v>
      </c>
      <c r="DB26" s="144">
        <v>47.947000000000003</v>
      </c>
      <c r="DC26" s="144">
        <v>47.947000000000003</v>
      </c>
      <c r="DD26" s="144">
        <v>47.947000000000003</v>
      </c>
      <c r="DE26" s="144">
        <v>47.947000000000003</v>
      </c>
      <c r="DF26" s="144">
        <v>47.947000000000003</v>
      </c>
      <c r="DG26" s="144">
        <v>47.947000000000003</v>
      </c>
      <c r="DH26" s="144">
        <v>47.947000000000003</v>
      </c>
      <c r="DI26" s="144">
        <v>47.947000000000003</v>
      </c>
      <c r="DJ26" s="144">
        <v>47.947000000000003</v>
      </c>
      <c r="DK26" s="144">
        <v>47.947000000000003</v>
      </c>
      <c r="DL26" s="144">
        <v>47.947000000000003</v>
      </c>
      <c r="DM26" s="144">
        <v>47.947000000000003</v>
      </c>
      <c r="DN26" s="144">
        <v>47.947000000000003</v>
      </c>
      <c r="DO26" s="144">
        <v>47.947000000000003</v>
      </c>
      <c r="DP26" s="144">
        <v>47.947000000000003</v>
      </c>
      <c r="DQ26" s="144">
        <v>47.947000000000003</v>
      </c>
      <c r="DR26" s="144">
        <v>47.947000000000003</v>
      </c>
      <c r="DS26" s="144">
        <v>47.947000000000003</v>
      </c>
      <c r="DT26" s="144">
        <v>47.947000000000003</v>
      </c>
      <c r="DU26" s="144">
        <v>47.947000000000003</v>
      </c>
      <c r="DV26" s="144">
        <v>47.947000000000003</v>
      </c>
      <c r="DW26" s="144">
        <v>47.947000000000003</v>
      </c>
      <c r="DX26" s="144">
        <v>47.947000000000003</v>
      </c>
      <c r="DY26" s="144">
        <v>47.947000000000003</v>
      </c>
      <c r="DZ26" s="144">
        <v>47.947000000000003</v>
      </c>
      <c r="EA26" s="144">
        <v>47.947000000000003</v>
      </c>
    </row>
    <row r="27" spans="1:131" ht="15" customHeight="1" x14ac:dyDescent="0.25">
      <c r="A27" s="43">
        <v>25</v>
      </c>
      <c r="B27" s="144"/>
      <c r="C27" s="144"/>
      <c r="D27" s="144"/>
      <c r="E27" s="144"/>
      <c r="F27" s="144"/>
      <c r="G27" s="144"/>
      <c r="H27" s="144"/>
      <c r="I27" s="144"/>
      <c r="J27" s="144"/>
      <c r="K27" s="144"/>
      <c r="L27" s="144"/>
      <c r="M27" s="144"/>
      <c r="N27" s="144"/>
      <c r="O27" s="144"/>
      <c r="P27" s="144"/>
      <c r="Q27" s="144"/>
      <c r="R27" s="144"/>
      <c r="S27" s="144"/>
      <c r="T27" s="144"/>
      <c r="U27" s="144"/>
      <c r="V27" s="144"/>
      <c r="W27" s="144"/>
      <c r="X27" s="144"/>
      <c r="Y27" s="144"/>
      <c r="Z27" s="144"/>
      <c r="AA27" s="144">
        <v>0.99399999999999999</v>
      </c>
      <c r="AB27" s="144">
        <v>1.9830000000000001</v>
      </c>
      <c r="AC27" s="144">
        <v>2.9670000000000001</v>
      </c>
      <c r="AD27" s="144">
        <v>3.944</v>
      </c>
      <c r="AE27" s="144">
        <v>4.9160000000000004</v>
      </c>
      <c r="AF27" s="144">
        <v>5.883</v>
      </c>
      <c r="AG27" s="144">
        <v>6.8440000000000003</v>
      </c>
      <c r="AH27" s="144">
        <v>7.7990000000000004</v>
      </c>
      <c r="AI27" s="144">
        <v>8.7490000000000006</v>
      </c>
      <c r="AJ27" s="144">
        <v>9.6929999999999996</v>
      </c>
      <c r="AK27" s="144">
        <v>10.632</v>
      </c>
      <c r="AL27" s="144">
        <v>11.565</v>
      </c>
      <c r="AM27" s="144">
        <v>12.492000000000001</v>
      </c>
      <c r="AN27" s="144">
        <v>13.413</v>
      </c>
      <c r="AO27" s="144">
        <v>14.327999999999999</v>
      </c>
      <c r="AP27" s="144">
        <v>15.238</v>
      </c>
      <c r="AQ27" s="144">
        <v>16.140999999999998</v>
      </c>
      <c r="AR27" s="144">
        <v>17.039000000000001</v>
      </c>
      <c r="AS27" s="144">
        <v>17.93</v>
      </c>
      <c r="AT27" s="144">
        <v>18.815000000000001</v>
      </c>
      <c r="AU27" s="144">
        <v>19.693000000000001</v>
      </c>
      <c r="AV27" s="144">
        <v>20.565999999999999</v>
      </c>
      <c r="AW27" s="144">
        <v>21.431000000000001</v>
      </c>
      <c r="AX27" s="144">
        <v>22.289000000000001</v>
      </c>
      <c r="AY27" s="144">
        <v>23.140999999999998</v>
      </c>
      <c r="AZ27" s="144">
        <v>23.984999999999999</v>
      </c>
      <c r="BA27" s="144">
        <v>24.821999999999999</v>
      </c>
      <c r="BB27" s="144">
        <v>25.65</v>
      </c>
      <c r="BC27" s="144">
        <v>26.471</v>
      </c>
      <c r="BD27" s="144">
        <v>27.283000000000001</v>
      </c>
      <c r="BE27" s="144">
        <v>28.085999999999999</v>
      </c>
      <c r="BF27" s="144">
        <v>28.881</v>
      </c>
      <c r="BG27" s="144">
        <v>29.666</v>
      </c>
      <c r="BH27" s="144">
        <v>30.440999999999999</v>
      </c>
      <c r="BI27" s="144">
        <v>31.206</v>
      </c>
      <c r="BJ27" s="144">
        <v>31.96</v>
      </c>
      <c r="BK27" s="144">
        <v>32.703000000000003</v>
      </c>
      <c r="BL27" s="144">
        <v>33.435000000000002</v>
      </c>
      <c r="BM27" s="144">
        <v>34.154000000000003</v>
      </c>
      <c r="BN27" s="144">
        <v>34.86</v>
      </c>
      <c r="BO27" s="144">
        <v>35.552999999999997</v>
      </c>
      <c r="BP27" s="144">
        <v>36.231999999999999</v>
      </c>
      <c r="BQ27" s="144">
        <v>36.896999999999998</v>
      </c>
      <c r="BR27" s="144">
        <v>37.548000000000002</v>
      </c>
      <c r="BS27" s="144">
        <v>38.183</v>
      </c>
      <c r="BT27" s="144">
        <v>38.802999999999997</v>
      </c>
      <c r="BU27" s="144">
        <v>39.405999999999999</v>
      </c>
      <c r="BV27" s="144">
        <v>39.993000000000002</v>
      </c>
      <c r="BW27" s="144">
        <v>40.563000000000002</v>
      </c>
      <c r="BX27" s="144">
        <v>41.116</v>
      </c>
      <c r="BY27" s="144">
        <v>41.649000000000001</v>
      </c>
      <c r="BZ27" s="144">
        <v>42.162999999999997</v>
      </c>
      <c r="CA27" s="144">
        <v>42.655999999999999</v>
      </c>
      <c r="CB27" s="144">
        <v>43.128</v>
      </c>
      <c r="CC27" s="144">
        <v>43.578000000000003</v>
      </c>
      <c r="CD27" s="144">
        <v>44.003999999999998</v>
      </c>
      <c r="CE27" s="144">
        <v>44.406999999999996</v>
      </c>
      <c r="CF27" s="144">
        <v>44.783000000000001</v>
      </c>
      <c r="CG27" s="144">
        <v>45.133000000000003</v>
      </c>
      <c r="CH27" s="144">
        <v>45.454999999999998</v>
      </c>
      <c r="CI27" s="144">
        <v>45.747999999999998</v>
      </c>
      <c r="CJ27" s="144">
        <v>46.012</v>
      </c>
      <c r="CK27" s="144">
        <v>46.244999999999997</v>
      </c>
      <c r="CL27" s="144">
        <v>46.448</v>
      </c>
      <c r="CM27" s="144">
        <v>46.621000000000002</v>
      </c>
      <c r="CN27" s="144">
        <v>46.765999999999998</v>
      </c>
      <c r="CO27" s="144">
        <v>46.884</v>
      </c>
      <c r="CP27" s="144">
        <v>46.976999999999997</v>
      </c>
      <c r="CQ27" s="144">
        <v>47.048999999999999</v>
      </c>
      <c r="CR27" s="144">
        <v>47.103000000000002</v>
      </c>
      <c r="CS27" s="144">
        <v>47.142000000000003</v>
      </c>
      <c r="CT27" s="144">
        <v>47.168999999999997</v>
      </c>
      <c r="CU27" s="144">
        <v>47.186999999999998</v>
      </c>
      <c r="CV27" s="144">
        <v>47.198999999999998</v>
      </c>
      <c r="CW27" s="144">
        <v>47.206000000000003</v>
      </c>
      <c r="CX27" s="144">
        <v>47.210999999999999</v>
      </c>
      <c r="CY27" s="144">
        <v>47.213000000000001</v>
      </c>
      <c r="CZ27" s="144">
        <v>47.215000000000003</v>
      </c>
      <c r="DA27" s="144">
        <v>47.216000000000001</v>
      </c>
      <c r="DB27" s="144">
        <v>47.216000000000001</v>
      </c>
      <c r="DC27" s="144">
        <v>47.216000000000001</v>
      </c>
      <c r="DD27" s="144">
        <v>47.216000000000001</v>
      </c>
      <c r="DE27" s="144">
        <v>47.216000000000001</v>
      </c>
      <c r="DF27" s="144">
        <v>47.216000000000001</v>
      </c>
      <c r="DG27" s="144">
        <v>47.216000000000001</v>
      </c>
      <c r="DH27" s="144">
        <v>47.216000000000001</v>
      </c>
      <c r="DI27" s="144">
        <v>47.216000000000001</v>
      </c>
      <c r="DJ27" s="144">
        <v>47.216000000000001</v>
      </c>
      <c r="DK27" s="144">
        <v>47.216000000000001</v>
      </c>
      <c r="DL27" s="144">
        <v>47.216000000000001</v>
      </c>
      <c r="DM27" s="144">
        <v>47.216000000000001</v>
      </c>
      <c r="DN27" s="144">
        <v>47.216000000000001</v>
      </c>
      <c r="DO27" s="144">
        <v>47.216000000000001</v>
      </c>
      <c r="DP27" s="144">
        <v>47.216000000000001</v>
      </c>
      <c r="DQ27" s="144">
        <v>47.216000000000001</v>
      </c>
      <c r="DR27" s="144">
        <v>47.216000000000001</v>
      </c>
      <c r="DS27" s="144">
        <v>47.216000000000001</v>
      </c>
      <c r="DT27" s="144">
        <v>47.216000000000001</v>
      </c>
      <c r="DU27" s="144">
        <v>47.216000000000001</v>
      </c>
      <c r="DV27" s="144">
        <v>47.216000000000001</v>
      </c>
      <c r="DW27" s="144">
        <v>47.216000000000001</v>
      </c>
      <c r="DX27" s="144">
        <v>47.216000000000001</v>
      </c>
      <c r="DY27" s="144">
        <v>47.216000000000001</v>
      </c>
      <c r="DZ27" s="144">
        <v>47.216000000000001</v>
      </c>
      <c r="EA27" s="144">
        <v>47.216000000000001</v>
      </c>
    </row>
    <row r="28" spans="1:131" ht="15" customHeight="1" x14ac:dyDescent="0.25">
      <c r="A28" s="43">
        <v>26</v>
      </c>
      <c r="B28" s="144"/>
      <c r="C28" s="144"/>
      <c r="D28" s="144"/>
      <c r="E28" s="144"/>
      <c r="F28" s="144"/>
      <c r="G28" s="144"/>
      <c r="H28" s="144"/>
      <c r="I28" s="144"/>
      <c r="J28" s="144"/>
      <c r="K28" s="144"/>
      <c r="L28" s="144"/>
      <c r="M28" s="144"/>
      <c r="N28" s="144"/>
      <c r="O28" s="144"/>
      <c r="P28" s="144"/>
      <c r="Q28" s="144"/>
      <c r="R28" s="144"/>
      <c r="S28" s="144"/>
      <c r="T28" s="144"/>
      <c r="U28" s="144"/>
      <c r="V28" s="144"/>
      <c r="W28" s="144"/>
      <c r="X28" s="144"/>
      <c r="Y28" s="144"/>
      <c r="Z28" s="144"/>
      <c r="AA28" s="144"/>
      <c r="AB28" s="144">
        <v>0.99399999999999999</v>
      </c>
      <c r="AC28" s="144">
        <v>1.9830000000000001</v>
      </c>
      <c r="AD28" s="144">
        <v>2.9660000000000002</v>
      </c>
      <c r="AE28" s="144">
        <v>3.944</v>
      </c>
      <c r="AF28" s="144">
        <v>4.9160000000000004</v>
      </c>
      <c r="AG28" s="144">
        <v>5.8819999999999997</v>
      </c>
      <c r="AH28" s="144">
        <v>6.843</v>
      </c>
      <c r="AI28" s="144">
        <v>7.798</v>
      </c>
      <c r="AJ28" s="144">
        <v>8.7479999999999993</v>
      </c>
      <c r="AK28" s="144">
        <v>9.6910000000000007</v>
      </c>
      <c r="AL28" s="144">
        <v>10.629</v>
      </c>
      <c r="AM28" s="144">
        <v>11.561999999999999</v>
      </c>
      <c r="AN28" s="144">
        <v>12.488</v>
      </c>
      <c r="AO28" s="144">
        <v>13.407999999999999</v>
      </c>
      <c r="AP28" s="144">
        <v>14.323</v>
      </c>
      <c r="AQ28" s="144">
        <v>15.231999999999999</v>
      </c>
      <c r="AR28" s="144">
        <v>16.134</v>
      </c>
      <c r="AS28" s="144">
        <v>17.03</v>
      </c>
      <c r="AT28" s="144">
        <v>17.920000000000002</v>
      </c>
      <c r="AU28" s="144">
        <v>18.803999999999998</v>
      </c>
      <c r="AV28" s="144">
        <v>19.681000000000001</v>
      </c>
      <c r="AW28" s="144">
        <v>20.550999999999998</v>
      </c>
      <c r="AX28" s="144">
        <v>21.414000000000001</v>
      </c>
      <c r="AY28" s="144">
        <v>22.27</v>
      </c>
      <c r="AZ28" s="144">
        <v>23.119</v>
      </c>
      <c r="BA28" s="144">
        <v>23.960999999999999</v>
      </c>
      <c r="BB28" s="144">
        <v>24.794</v>
      </c>
      <c r="BC28" s="144">
        <v>25.619</v>
      </c>
      <c r="BD28" s="144">
        <v>26.436</v>
      </c>
      <c r="BE28" s="144">
        <v>27.244</v>
      </c>
      <c r="BF28" s="144">
        <v>28.042000000000002</v>
      </c>
      <c r="BG28" s="144">
        <v>28.832000000000001</v>
      </c>
      <c r="BH28" s="144">
        <v>29.611000000000001</v>
      </c>
      <c r="BI28" s="144">
        <v>30.381</v>
      </c>
      <c r="BJ28" s="144">
        <v>31.138999999999999</v>
      </c>
      <c r="BK28" s="144">
        <v>31.887</v>
      </c>
      <c r="BL28" s="144">
        <v>32.622</v>
      </c>
      <c r="BM28" s="144">
        <v>33.344999999999999</v>
      </c>
      <c r="BN28" s="144">
        <v>34.055</v>
      </c>
      <c r="BO28" s="144">
        <v>34.752000000000002</v>
      </c>
      <c r="BP28" s="144">
        <v>35.435000000000002</v>
      </c>
      <c r="BQ28" s="144">
        <v>36.103999999999999</v>
      </c>
      <c r="BR28" s="144">
        <v>36.758000000000003</v>
      </c>
      <c r="BS28" s="144">
        <v>37.396999999999998</v>
      </c>
      <c r="BT28" s="144">
        <v>38.020000000000003</v>
      </c>
      <c r="BU28" s="144">
        <v>38.627000000000002</v>
      </c>
      <c r="BV28" s="144">
        <v>39.216999999999999</v>
      </c>
      <c r="BW28" s="144">
        <v>39.790999999999997</v>
      </c>
      <c r="BX28" s="144">
        <v>40.345999999999997</v>
      </c>
      <c r="BY28" s="144">
        <v>40.881999999999998</v>
      </c>
      <c r="BZ28" s="144">
        <v>41.399000000000001</v>
      </c>
      <c r="CA28" s="144">
        <v>41.895000000000003</v>
      </c>
      <c r="CB28" s="144">
        <v>42.37</v>
      </c>
      <c r="CC28" s="144">
        <v>42.822000000000003</v>
      </c>
      <c r="CD28" s="144">
        <v>43.250999999999998</v>
      </c>
      <c r="CE28" s="144">
        <v>43.655000000000001</v>
      </c>
      <c r="CF28" s="144">
        <v>44.033999999999999</v>
      </c>
      <c r="CG28" s="144">
        <v>44.386000000000003</v>
      </c>
      <c r="CH28" s="144">
        <v>44.71</v>
      </c>
      <c r="CI28" s="144">
        <v>45.003999999999998</v>
      </c>
      <c r="CJ28" s="144">
        <v>45.268999999999998</v>
      </c>
      <c r="CK28" s="144">
        <v>45.503999999999998</v>
      </c>
      <c r="CL28" s="144">
        <v>45.707999999999998</v>
      </c>
      <c r="CM28" s="144">
        <v>45.881999999999998</v>
      </c>
      <c r="CN28" s="144">
        <v>46.027000000000001</v>
      </c>
      <c r="CO28" s="144">
        <v>46.146000000000001</v>
      </c>
      <c r="CP28" s="144">
        <v>46.24</v>
      </c>
      <c r="CQ28" s="144">
        <v>46.313000000000002</v>
      </c>
      <c r="CR28" s="144">
        <v>46.366999999999997</v>
      </c>
      <c r="CS28" s="144">
        <v>46.405999999999999</v>
      </c>
      <c r="CT28" s="144">
        <v>46.433</v>
      </c>
      <c r="CU28" s="144">
        <v>46.451000000000001</v>
      </c>
      <c r="CV28" s="144">
        <v>46.463000000000001</v>
      </c>
      <c r="CW28" s="144">
        <v>46.470999999999997</v>
      </c>
      <c r="CX28" s="144">
        <v>46.475000000000001</v>
      </c>
      <c r="CY28" s="144">
        <v>46.478000000000002</v>
      </c>
      <c r="CZ28" s="144">
        <v>46.478999999999999</v>
      </c>
      <c r="DA28" s="144">
        <v>46.48</v>
      </c>
      <c r="DB28" s="144">
        <v>46.48</v>
      </c>
      <c r="DC28" s="144">
        <v>46.48</v>
      </c>
      <c r="DD28" s="144">
        <v>46.48</v>
      </c>
      <c r="DE28" s="144">
        <v>46.48</v>
      </c>
      <c r="DF28" s="144">
        <v>46.48</v>
      </c>
      <c r="DG28" s="144">
        <v>46.48</v>
      </c>
      <c r="DH28" s="144">
        <v>46.48</v>
      </c>
      <c r="DI28" s="144">
        <v>46.48</v>
      </c>
      <c r="DJ28" s="144">
        <v>46.48</v>
      </c>
      <c r="DK28" s="144">
        <v>46.48</v>
      </c>
      <c r="DL28" s="144">
        <v>46.48</v>
      </c>
      <c r="DM28" s="144">
        <v>46.48</v>
      </c>
      <c r="DN28" s="144">
        <v>46.48</v>
      </c>
      <c r="DO28" s="144">
        <v>46.48</v>
      </c>
      <c r="DP28" s="144">
        <v>46.48</v>
      </c>
      <c r="DQ28" s="144">
        <v>46.48</v>
      </c>
      <c r="DR28" s="144">
        <v>46.48</v>
      </c>
      <c r="DS28" s="144">
        <v>46.48</v>
      </c>
      <c r="DT28" s="144">
        <v>46.48</v>
      </c>
      <c r="DU28" s="144">
        <v>46.48</v>
      </c>
      <c r="DV28" s="144">
        <v>46.48</v>
      </c>
      <c r="DW28" s="144">
        <v>46.48</v>
      </c>
      <c r="DX28" s="144">
        <v>46.48</v>
      </c>
      <c r="DY28" s="144">
        <v>46.48</v>
      </c>
      <c r="DZ28" s="144">
        <v>46.48</v>
      </c>
      <c r="EA28" s="144">
        <v>46.48</v>
      </c>
    </row>
    <row r="29" spans="1:131" ht="15" customHeight="1" x14ac:dyDescent="0.25">
      <c r="A29" s="43">
        <v>27</v>
      </c>
      <c r="B29" s="144"/>
      <c r="C29" s="144"/>
      <c r="D29" s="144"/>
      <c r="E29" s="144"/>
      <c r="F29" s="144"/>
      <c r="G29" s="144"/>
      <c r="H29" s="144"/>
      <c r="I29" s="144"/>
      <c r="J29" s="144"/>
      <c r="K29" s="144"/>
      <c r="L29" s="144"/>
      <c r="M29" s="144"/>
      <c r="N29" s="144"/>
      <c r="O29" s="144"/>
      <c r="P29" s="144"/>
      <c r="Q29" s="144"/>
      <c r="R29" s="144"/>
      <c r="S29" s="144"/>
      <c r="T29" s="144"/>
      <c r="U29" s="144"/>
      <c r="V29" s="144"/>
      <c r="W29" s="144"/>
      <c r="X29" s="144"/>
      <c r="Y29" s="144"/>
      <c r="Z29" s="144"/>
      <c r="AA29" s="144"/>
      <c r="AB29" s="144"/>
      <c r="AC29" s="144">
        <v>0.99399999999999999</v>
      </c>
      <c r="AD29" s="144">
        <v>1.9830000000000001</v>
      </c>
      <c r="AE29" s="144">
        <v>2.9660000000000002</v>
      </c>
      <c r="AF29" s="144">
        <v>3.944</v>
      </c>
      <c r="AG29" s="144">
        <v>4.9160000000000004</v>
      </c>
      <c r="AH29" s="144">
        <v>5.8819999999999997</v>
      </c>
      <c r="AI29" s="144">
        <v>6.8419999999999996</v>
      </c>
      <c r="AJ29" s="144">
        <v>7.7969999999999997</v>
      </c>
      <c r="AK29" s="144">
        <v>8.7460000000000004</v>
      </c>
      <c r="AL29" s="144">
        <v>9.69</v>
      </c>
      <c r="AM29" s="144">
        <v>10.627000000000001</v>
      </c>
      <c r="AN29" s="144">
        <v>11.558999999999999</v>
      </c>
      <c r="AO29" s="144">
        <v>12.484</v>
      </c>
      <c r="AP29" s="144">
        <v>13.404</v>
      </c>
      <c r="AQ29" s="144">
        <v>14.318</v>
      </c>
      <c r="AR29" s="144">
        <v>15.226000000000001</v>
      </c>
      <c r="AS29" s="144">
        <v>16.126999999999999</v>
      </c>
      <c r="AT29" s="144">
        <v>17.021999999999998</v>
      </c>
      <c r="AU29" s="144">
        <v>17.91</v>
      </c>
      <c r="AV29" s="144">
        <v>18.792000000000002</v>
      </c>
      <c r="AW29" s="144">
        <v>19.667999999999999</v>
      </c>
      <c r="AX29" s="144">
        <v>20.536000000000001</v>
      </c>
      <c r="AY29" s="144">
        <v>21.396999999999998</v>
      </c>
      <c r="AZ29" s="144">
        <v>22.25</v>
      </c>
      <c r="BA29" s="144">
        <v>23.096</v>
      </c>
      <c r="BB29" s="144">
        <v>23.934000000000001</v>
      </c>
      <c r="BC29" s="144">
        <v>24.763999999999999</v>
      </c>
      <c r="BD29" s="144">
        <v>25.585999999999999</v>
      </c>
      <c r="BE29" s="144">
        <v>26.398</v>
      </c>
      <c r="BF29" s="144">
        <v>27.201000000000001</v>
      </c>
      <c r="BG29" s="144">
        <v>27.995000000000001</v>
      </c>
      <c r="BH29" s="144">
        <v>28.779</v>
      </c>
      <c r="BI29" s="144">
        <v>29.553000000000001</v>
      </c>
      <c r="BJ29" s="144">
        <v>30.315999999999999</v>
      </c>
      <c r="BK29" s="144">
        <v>31.067</v>
      </c>
      <c r="BL29" s="144">
        <v>31.806999999999999</v>
      </c>
      <c r="BM29" s="144">
        <v>32.533999999999999</v>
      </c>
      <c r="BN29" s="144">
        <v>33.247999999999998</v>
      </c>
      <c r="BO29" s="144">
        <v>33.948999999999998</v>
      </c>
      <c r="BP29" s="144">
        <v>34.636000000000003</v>
      </c>
      <c r="BQ29" s="144">
        <v>35.308999999999997</v>
      </c>
      <c r="BR29" s="144">
        <v>35.966000000000001</v>
      </c>
      <c r="BS29" s="144">
        <v>36.609000000000002</v>
      </c>
      <c r="BT29" s="144">
        <v>37.234999999999999</v>
      </c>
      <c r="BU29" s="144">
        <v>37.845999999999997</v>
      </c>
      <c r="BV29" s="144">
        <v>38.44</v>
      </c>
      <c r="BW29" s="144">
        <v>39.015999999999998</v>
      </c>
      <c r="BX29" s="144">
        <v>39.575000000000003</v>
      </c>
      <c r="BY29" s="144">
        <v>40.113999999999997</v>
      </c>
      <c r="BZ29" s="144">
        <v>40.634</v>
      </c>
      <c r="CA29" s="144">
        <v>41.133000000000003</v>
      </c>
      <c r="CB29" s="144">
        <v>41.61</v>
      </c>
      <c r="CC29" s="144">
        <v>42.064999999999998</v>
      </c>
      <c r="CD29" s="144">
        <v>42.496000000000002</v>
      </c>
      <c r="CE29" s="144">
        <v>42.902999999999999</v>
      </c>
      <c r="CF29" s="144">
        <v>43.283999999999999</v>
      </c>
      <c r="CG29" s="144">
        <v>43.637</v>
      </c>
      <c r="CH29" s="144">
        <v>43.963000000000001</v>
      </c>
      <c r="CI29" s="144">
        <v>44.259</v>
      </c>
      <c r="CJ29" s="144">
        <v>44.526000000000003</v>
      </c>
      <c r="CK29" s="144">
        <v>44.762</v>
      </c>
      <c r="CL29" s="144">
        <v>44.966999999999999</v>
      </c>
      <c r="CM29" s="144">
        <v>45.142000000000003</v>
      </c>
      <c r="CN29" s="144">
        <v>45.287999999999997</v>
      </c>
      <c r="CO29" s="144">
        <v>45.408000000000001</v>
      </c>
      <c r="CP29" s="144">
        <v>45.502000000000002</v>
      </c>
      <c r="CQ29" s="144">
        <v>45.575000000000003</v>
      </c>
      <c r="CR29" s="144">
        <v>45.63</v>
      </c>
      <c r="CS29" s="144">
        <v>45.668999999999997</v>
      </c>
      <c r="CT29" s="144">
        <v>45.695999999999998</v>
      </c>
      <c r="CU29" s="144">
        <v>45.715000000000003</v>
      </c>
      <c r="CV29" s="144">
        <v>45.726999999999997</v>
      </c>
      <c r="CW29" s="144">
        <v>45.734000000000002</v>
      </c>
      <c r="CX29" s="144">
        <v>45.738999999999997</v>
      </c>
      <c r="CY29" s="144">
        <v>45.741</v>
      </c>
      <c r="CZ29" s="144">
        <v>45.743000000000002</v>
      </c>
      <c r="DA29" s="144">
        <v>45.744</v>
      </c>
      <c r="DB29" s="144">
        <v>45.744</v>
      </c>
      <c r="DC29" s="144">
        <v>45.744</v>
      </c>
      <c r="DD29" s="144">
        <v>45.744</v>
      </c>
      <c r="DE29" s="144">
        <v>45.744</v>
      </c>
      <c r="DF29" s="144">
        <v>45.744</v>
      </c>
      <c r="DG29" s="144">
        <v>45.744</v>
      </c>
      <c r="DH29" s="144">
        <v>45.744</v>
      </c>
      <c r="DI29" s="144">
        <v>45.744</v>
      </c>
      <c r="DJ29" s="144">
        <v>45.744</v>
      </c>
      <c r="DK29" s="144">
        <v>45.744</v>
      </c>
      <c r="DL29" s="144">
        <v>45.744</v>
      </c>
      <c r="DM29" s="144">
        <v>45.744</v>
      </c>
      <c r="DN29" s="144">
        <v>45.744</v>
      </c>
      <c r="DO29" s="144">
        <v>45.744</v>
      </c>
      <c r="DP29" s="144">
        <v>45.744</v>
      </c>
      <c r="DQ29" s="144">
        <v>45.744</v>
      </c>
      <c r="DR29" s="144">
        <v>45.744</v>
      </c>
      <c r="DS29" s="144">
        <v>45.744</v>
      </c>
      <c r="DT29" s="144">
        <v>45.744</v>
      </c>
      <c r="DU29" s="144">
        <v>45.744</v>
      </c>
      <c r="DV29" s="144">
        <v>45.744</v>
      </c>
      <c r="DW29" s="144">
        <v>45.744</v>
      </c>
      <c r="DX29" s="144">
        <v>45.744</v>
      </c>
      <c r="DY29" s="144">
        <v>45.744</v>
      </c>
      <c r="DZ29" s="144">
        <v>45.744</v>
      </c>
      <c r="EA29" s="144">
        <v>45.744</v>
      </c>
    </row>
    <row r="30" spans="1:131" ht="15" customHeight="1" x14ac:dyDescent="0.25">
      <c r="A30" s="43">
        <v>28</v>
      </c>
      <c r="B30" s="144"/>
      <c r="C30" s="144"/>
      <c r="D30" s="144"/>
      <c r="E30" s="144"/>
      <c r="F30" s="144"/>
      <c r="G30" s="144"/>
      <c r="H30" s="144"/>
      <c r="I30" s="144"/>
      <c r="J30" s="144"/>
      <c r="K30" s="144"/>
      <c r="L30" s="144"/>
      <c r="M30" s="144"/>
      <c r="N30" s="144"/>
      <c r="O30" s="144"/>
      <c r="P30" s="144"/>
      <c r="Q30" s="144"/>
      <c r="R30" s="144"/>
      <c r="S30" s="144"/>
      <c r="T30" s="144"/>
      <c r="U30" s="144"/>
      <c r="V30" s="144"/>
      <c r="W30" s="144"/>
      <c r="X30" s="144"/>
      <c r="Y30" s="144"/>
      <c r="Z30" s="144"/>
      <c r="AA30" s="144"/>
      <c r="AB30" s="144"/>
      <c r="AC30" s="144"/>
      <c r="AD30" s="144">
        <v>0.99399999999999999</v>
      </c>
      <c r="AE30" s="144">
        <v>1.9830000000000001</v>
      </c>
      <c r="AF30" s="144">
        <v>2.9660000000000002</v>
      </c>
      <c r="AG30" s="144">
        <v>3.9430000000000001</v>
      </c>
      <c r="AH30" s="144">
        <v>4.915</v>
      </c>
      <c r="AI30" s="144">
        <v>5.8810000000000002</v>
      </c>
      <c r="AJ30" s="144">
        <v>6.8410000000000002</v>
      </c>
      <c r="AK30" s="144">
        <v>7.7960000000000003</v>
      </c>
      <c r="AL30" s="144">
        <v>8.7439999999999998</v>
      </c>
      <c r="AM30" s="144">
        <v>9.6869999999999994</v>
      </c>
      <c r="AN30" s="144">
        <v>10.624000000000001</v>
      </c>
      <c r="AO30" s="144">
        <v>11.555</v>
      </c>
      <c r="AP30" s="144">
        <v>12.48</v>
      </c>
      <c r="AQ30" s="144">
        <v>13.398999999999999</v>
      </c>
      <c r="AR30" s="144">
        <v>14.311999999999999</v>
      </c>
      <c r="AS30" s="144">
        <v>15.218</v>
      </c>
      <c r="AT30" s="144">
        <v>16.117999999999999</v>
      </c>
      <c r="AU30" s="144">
        <v>17.012</v>
      </c>
      <c r="AV30" s="144">
        <v>17.899000000000001</v>
      </c>
      <c r="AW30" s="144">
        <v>18.779</v>
      </c>
      <c r="AX30" s="144">
        <v>19.652000000000001</v>
      </c>
      <c r="AY30" s="144">
        <v>20.518000000000001</v>
      </c>
      <c r="AZ30" s="144">
        <v>21.376000000000001</v>
      </c>
      <c r="BA30" s="144">
        <v>22.227</v>
      </c>
      <c r="BB30" s="144">
        <v>23.07</v>
      </c>
      <c r="BC30" s="144">
        <v>23.904</v>
      </c>
      <c r="BD30" s="144">
        <v>24.73</v>
      </c>
      <c r="BE30" s="144">
        <v>25.547000000000001</v>
      </c>
      <c r="BF30" s="144">
        <v>26.355</v>
      </c>
      <c r="BG30" s="144">
        <v>27.154</v>
      </c>
      <c r="BH30" s="144">
        <v>27.942</v>
      </c>
      <c r="BI30" s="144">
        <v>28.72</v>
      </c>
      <c r="BJ30" s="144">
        <v>29.486999999999998</v>
      </c>
      <c r="BK30" s="144">
        <v>30.242999999999999</v>
      </c>
      <c r="BL30" s="144">
        <v>30.986999999999998</v>
      </c>
      <c r="BM30" s="144">
        <v>31.718</v>
      </c>
      <c r="BN30" s="144">
        <v>32.436</v>
      </c>
      <c r="BO30" s="144">
        <v>33.140999999999998</v>
      </c>
      <c r="BP30" s="144">
        <v>33.832000000000001</v>
      </c>
      <c r="BQ30" s="144">
        <v>34.508000000000003</v>
      </c>
      <c r="BR30" s="144">
        <v>35.17</v>
      </c>
      <c r="BS30" s="144">
        <v>35.816000000000003</v>
      </c>
      <c r="BT30" s="144">
        <v>36.445999999999998</v>
      </c>
      <c r="BU30" s="144">
        <v>37.06</v>
      </c>
      <c r="BV30" s="144">
        <v>37.656999999999996</v>
      </c>
      <c r="BW30" s="144">
        <v>38.237000000000002</v>
      </c>
      <c r="BX30" s="144">
        <v>38.798000000000002</v>
      </c>
      <c r="BY30" s="144">
        <v>39.341000000000001</v>
      </c>
      <c r="BZ30" s="144">
        <v>39.863</v>
      </c>
      <c r="CA30" s="144">
        <v>40.365000000000002</v>
      </c>
      <c r="CB30" s="144">
        <v>40.844999999999999</v>
      </c>
      <c r="CC30" s="144">
        <v>41.302999999999997</v>
      </c>
      <c r="CD30" s="144">
        <v>41.735999999999997</v>
      </c>
      <c r="CE30" s="144">
        <v>42.145000000000003</v>
      </c>
      <c r="CF30" s="144">
        <v>42.527999999999999</v>
      </c>
      <c r="CG30" s="144">
        <v>42.884</v>
      </c>
      <c r="CH30" s="144">
        <v>43.210999999999999</v>
      </c>
      <c r="CI30" s="144">
        <v>43.51</v>
      </c>
      <c r="CJ30" s="144">
        <v>43.777999999999999</v>
      </c>
      <c r="CK30" s="144">
        <v>44.015000000000001</v>
      </c>
      <c r="CL30" s="144">
        <v>44.220999999999997</v>
      </c>
      <c r="CM30" s="144">
        <v>44.396999999999998</v>
      </c>
      <c r="CN30" s="144">
        <v>44.543999999999997</v>
      </c>
      <c r="CO30" s="144">
        <v>44.664000000000001</v>
      </c>
      <c r="CP30" s="144">
        <v>44.76</v>
      </c>
      <c r="CQ30" s="144">
        <v>44.832999999999998</v>
      </c>
      <c r="CR30" s="144">
        <v>44.887999999999998</v>
      </c>
      <c r="CS30" s="144">
        <v>44.927</v>
      </c>
      <c r="CT30" s="144">
        <v>44.954999999999998</v>
      </c>
      <c r="CU30" s="144">
        <v>44.972999999999999</v>
      </c>
      <c r="CV30" s="144">
        <v>44.984999999999999</v>
      </c>
      <c r="CW30" s="144">
        <v>44.993000000000002</v>
      </c>
      <c r="CX30" s="144">
        <v>44.997</v>
      </c>
      <c r="CY30" s="144">
        <v>45</v>
      </c>
      <c r="CZ30" s="144">
        <v>45.000999999999998</v>
      </c>
      <c r="DA30" s="144">
        <v>45.002000000000002</v>
      </c>
      <c r="DB30" s="144">
        <v>45.002000000000002</v>
      </c>
      <c r="DC30" s="144">
        <v>45.002000000000002</v>
      </c>
      <c r="DD30" s="144">
        <v>45.002000000000002</v>
      </c>
      <c r="DE30" s="144">
        <v>45.002000000000002</v>
      </c>
      <c r="DF30" s="144">
        <v>45.002000000000002</v>
      </c>
      <c r="DG30" s="144">
        <v>45.002000000000002</v>
      </c>
      <c r="DH30" s="144">
        <v>45.002000000000002</v>
      </c>
      <c r="DI30" s="144">
        <v>45.002000000000002</v>
      </c>
      <c r="DJ30" s="144">
        <v>45.002000000000002</v>
      </c>
      <c r="DK30" s="144">
        <v>45.002000000000002</v>
      </c>
      <c r="DL30" s="144">
        <v>45.002000000000002</v>
      </c>
      <c r="DM30" s="144">
        <v>45.002000000000002</v>
      </c>
      <c r="DN30" s="144">
        <v>45.002000000000002</v>
      </c>
      <c r="DO30" s="144">
        <v>45.002000000000002</v>
      </c>
      <c r="DP30" s="144">
        <v>45.002000000000002</v>
      </c>
      <c r="DQ30" s="144">
        <v>45.002000000000002</v>
      </c>
      <c r="DR30" s="144">
        <v>45.002000000000002</v>
      </c>
      <c r="DS30" s="144">
        <v>45.002000000000002</v>
      </c>
      <c r="DT30" s="144">
        <v>45.002000000000002</v>
      </c>
      <c r="DU30" s="144">
        <v>45.002000000000002</v>
      </c>
      <c r="DV30" s="144">
        <v>45.002000000000002</v>
      </c>
      <c r="DW30" s="144">
        <v>45.002000000000002</v>
      </c>
      <c r="DX30" s="144">
        <v>45.002000000000002</v>
      </c>
      <c r="DY30" s="144">
        <v>45.002000000000002</v>
      </c>
      <c r="DZ30" s="144">
        <v>45.002000000000002</v>
      </c>
      <c r="EA30" s="144">
        <v>45.002000000000002</v>
      </c>
    </row>
    <row r="31" spans="1:131" ht="15" customHeight="1" x14ac:dyDescent="0.25">
      <c r="A31" s="43">
        <v>29</v>
      </c>
      <c r="B31" s="144"/>
      <c r="C31" s="144"/>
      <c r="D31" s="144"/>
      <c r="E31" s="144"/>
      <c r="F31" s="144"/>
      <c r="G31" s="144"/>
      <c r="H31" s="144"/>
      <c r="I31" s="144"/>
      <c r="J31" s="144"/>
      <c r="K31" s="144"/>
      <c r="L31" s="144"/>
      <c r="M31" s="144"/>
      <c r="N31" s="144"/>
      <c r="O31" s="144"/>
      <c r="P31" s="144"/>
      <c r="Q31" s="144"/>
      <c r="R31" s="144"/>
      <c r="S31" s="144"/>
      <c r="T31" s="144"/>
      <c r="U31" s="144"/>
      <c r="V31" s="144"/>
      <c r="W31" s="144"/>
      <c r="X31" s="144"/>
      <c r="Y31" s="144"/>
      <c r="Z31" s="144"/>
      <c r="AA31" s="144"/>
      <c r="AB31" s="144"/>
      <c r="AC31" s="144"/>
      <c r="AD31" s="144"/>
      <c r="AE31" s="144">
        <v>0.99399999999999999</v>
      </c>
      <c r="AF31" s="144">
        <v>1.9830000000000001</v>
      </c>
      <c r="AG31" s="144">
        <v>2.9660000000000002</v>
      </c>
      <c r="AH31" s="144">
        <v>3.9430000000000001</v>
      </c>
      <c r="AI31" s="144">
        <v>4.915</v>
      </c>
      <c r="AJ31" s="144">
        <v>5.88</v>
      </c>
      <c r="AK31" s="144">
        <v>6.84</v>
      </c>
      <c r="AL31" s="144">
        <v>7.7939999999999996</v>
      </c>
      <c r="AM31" s="144">
        <v>8.7420000000000009</v>
      </c>
      <c r="AN31" s="144">
        <v>9.6850000000000005</v>
      </c>
      <c r="AO31" s="144">
        <v>10.621</v>
      </c>
      <c r="AP31" s="144">
        <v>11.551</v>
      </c>
      <c r="AQ31" s="144">
        <v>12.475</v>
      </c>
      <c r="AR31" s="144">
        <v>13.393000000000001</v>
      </c>
      <c r="AS31" s="144">
        <v>14.305</v>
      </c>
      <c r="AT31" s="144">
        <v>15.21</v>
      </c>
      <c r="AU31" s="144">
        <v>16.109000000000002</v>
      </c>
      <c r="AV31" s="144">
        <v>17.001000000000001</v>
      </c>
      <c r="AW31" s="144">
        <v>17.885999999999999</v>
      </c>
      <c r="AX31" s="144">
        <v>18.763999999999999</v>
      </c>
      <c r="AY31" s="144">
        <v>19.635000000000002</v>
      </c>
      <c r="AZ31" s="144">
        <v>20.498000000000001</v>
      </c>
      <c r="BA31" s="144">
        <v>21.353999999999999</v>
      </c>
      <c r="BB31" s="144">
        <v>22.201000000000001</v>
      </c>
      <c r="BC31" s="144">
        <v>23.04</v>
      </c>
      <c r="BD31" s="144">
        <v>23.870999999999999</v>
      </c>
      <c r="BE31" s="144">
        <v>24.693000000000001</v>
      </c>
      <c r="BF31" s="144">
        <v>25.504999999999999</v>
      </c>
      <c r="BG31" s="144">
        <v>26.308</v>
      </c>
      <c r="BH31" s="144">
        <v>27.100999999999999</v>
      </c>
      <c r="BI31" s="144">
        <v>27.884</v>
      </c>
      <c r="BJ31" s="144">
        <v>28.655000000000001</v>
      </c>
      <c r="BK31" s="144">
        <v>29.414999999999999</v>
      </c>
      <c r="BL31" s="144">
        <v>30.163</v>
      </c>
      <c r="BM31" s="144">
        <v>30.899000000000001</v>
      </c>
      <c r="BN31" s="144">
        <v>31.620999999999999</v>
      </c>
      <c r="BO31" s="144">
        <v>32.33</v>
      </c>
      <c r="BP31" s="144">
        <v>33.024999999999999</v>
      </c>
      <c r="BQ31" s="144">
        <v>33.704999999999998</v>
      </c>
      <c r="BR31" s="144">
        <v>34.369999999999997</v>
      </c>
      <c r="BS31" s="144">
        <v>35.020000000000003</v>
      </c>
      <c r="BT31" s="144">
        <v>35.654000000000003</v>
      </c>
      <c r="BU31" s="144">
        <v>36.271000000000001</v>
      </c>
      <c r="BV31" s="144">
        <v>36.872</v>
      </c>
      <c r="BW31" s="144">
        <v>37.454999999999998</v>
      </c>
      <c r="BX31" s="144">
        <v>38.018999999999998</v>
      </c>
      <c r="BY31" s="144">
        <v>38.564999999999998</v>
      </c>
      <c r="BZ31" s="144">
        <v>39.091000000000001</v>
      </c>
      <c r="CA31" s="144">
        <v>39.594999999999999</v>
      </c>
      <c r="CB31" s="144">
        <v>40.078000000000003</v>
      </c>
      <c r="CC31" s="144">
        <v>40.537999999999997</v>
      </c>
      <c r="CD31" s="144">
        <v>40.973999999999997</v>
      </c>
      <c r="CE31" s="144">
        <v>41.384999999999998</v>
      </c>
      <c r="CF31" s="144">
        <v>41.771000000000001</v>
      </c>
      <c r="CG31" s="144">
        <v>42.128999999999998</v>
      </c>
      <c r="CH31" s="144">
        <v>42.457999999999998</v>
      </c>
      <c r="CI31" s="144">
        <v>42.758000000000003</v>
      </c>
      <c r="CJ31" s="144">
        <v>43.027000000000001</v>
      </c>
      <c r="CK31" s="144">
        <v>43.265999999999998</v>
      </c>
      <c r="CL31" s="144">
        <v>43.472999999999999</v>
      </c>
      <c r="CM31" s="144">
        <v>43.65</v>
      </c>
      <c r="CN31" s="144">
        <v>43.798000000000002</v>
      </c>
      <c r="CO31" s="144">
        <v>43.918999999999997</v>
      </c>
      <c r="CP31" s="144">
        <v>44.015000000000001</v>
      </c>
      <c r="CQ31" s="144">
        <v>44.088000000000001</v>
      </c>
      <c r="CR31" s="144">
        <v>44.143000000000001</v>
      </c>
      <c r="CS31" s="144">
        <v>44.183</v>
      </c>
      <c r="CT31" s="144">
        <v>44.210999999999999</v>
      </c>
      <c r="CU31" s="144">
        <v>44.228999999999999</v>
      </c>
      <c r="CV31" s="144">
        <v>44.241999999999997</v>
      </c>
      <c r="CW31" s="144">
        <v>44.249000000000002</v>
      </c>
      <c r="CX31" s="144">
        <v>44.253999999999998</v>
      </c>
      <c r="CY31" s="144">
        <v>44.256</v>
      </c>
      <c r="CZ31" s="144">
        <v>44.258000000000003</v>
      </c>
      <c r="DA31" s="144">
        <v>44.259</v>
      </c>
      <c r="DB31" s="144">
        <v>44.259</v>
      </c>
      <c r="DC31" s="144">
        <v>44.259</v>
      </c>
      <c r="DD31" s="144">
        <v>44.259</v>
      </c>
      <c r="DE31" s="144">
        <v>44.259</v>
      </c>
      <c r="DF31" s="144">
        <v>44.259</v>
      </c>
      <c r="DG31" s="144">
        <v>44.259</v>
      </c>
      <c r="DH31" s="144">
        <v>44.259</v>
      </c>
      <c r="DI31" s="144">
        <v>44.259</v>
      </c>
      <c r="DJ31" s="144">
        <v>44.259</v>
      </c>
      <c r="DK31" s="144">
        <v>44.259</v>
      </c>
      <c r="DL31" s="144">
        <v>44.259</v>
      </c>
      <c r="DM31" s="144">
        <v>44.259</v>
      </c>
      <c r="DN31" s="144">
        <v>44.259</v>
      </c>
      <c r="DO31" s="144">
        <v>44.259</v>
      </c>
      <c r="DP31" s="144">
        <v>44.259</v>
      </c>
      <c r="DQ31" s="144">
        <v>44.259</v>
      </c>
      <c r="DR31" s="144">
        <v>44.259</v>
      </c>
      <c r="DS31" s="144">
        <v>44.259</v>
      </c>
      <c r="DT31" s="144">
        <v>44.259</v>
      </c>
      <c r="DU31" s="144">
        <v>44.259</v>
      </c>
      <c r="DV31" s="144">
        <v>44.259</v>
      </c>
      <c r="DW31" s="144">
        <v>44.259</v>
      </c>
      <c r="DX31" s="144">
        <v>44.259</v>
      </c>
      <c r="DY31" s="144">
        <v>44.259</v>
      </c>
      <c r="DZ31" s="144">
        <v>44.259</v>
      </c>
      <c r="EA31" s="144">
        <v>44.259</v>
      </c>
    </row>
    <row r="32" spans="1:131" ht="15" customHeight="1" x14ac:dyDescent="0.25">
      <c r="A32" s="43">
        <v>30</v>
      </c>
      <c r="B32" s="144"/>
      <c r="C32" s="144"/>
      <c r="D32" s="144"/>
      <c r="E32" s="144"/>
      <c r="F32" s="144"/>
      <c r="G32" s="144"/>
      <c r="H32" s="144"/>
      <c r="I32" s="144"/>
      <c r="J32" s="144"/>
      <c r="K32" s="144"/>
      <c r="L32" s="144"/>
      <c r="M32" s="144"/>
      <c r="N32" s="144"/>
      <c r="O32" s="144"/>
      <c r="P32" s="144"/>
      <c r="Q32" s="144"/>
      <c r="R32" s="144"/>
      <c r="S32" s="144"/>
      <c r="T32" s="144"/>
      <c r="U32" s="144"/>
      <c r="V32" s="144"/>
      <c r="W32" s="144"/>
      <c r="X32" s="144"/>
      <c r="Y32" s="144"/>
      <c r="Z32" s="144"/>
      <c r="AA32" s="144"/>
      <c r="AB32" s="144"/>
      <c r="AC32" s="144"/>
      <c r="AD32" s="144"/>
      <c r="AE32" s="144"/>
      <c r="AF32" s="144">
        <v>0.99399999999999999</v>
      </c>
      <c r="AG32" s="144">
        <v>1.9830000000000001</v>
      </c>
      <c r="AH32" s="144">
        <v>2.9660000000000002</v>
      </c>
      <c r="AI32" s="144">
        <v>3.9430000000000001</v>
      </c>
      <c r="AJ32" s="144">
        <v>4.9139999999999997</v>
      </c>
      <c r="AK32" s="144">
        <v>5.8789999999999996</v>
      </c>
      <c r="AL32" s="144">
        <v>6.8390000000000004</v>
      </c>
      <c r="AM32" s="144">
        <v>7.7930000000000001</v>
      </c>
      <c r="AN32" s="144">
        <v>8.74</v>
      </c>
      <c r="AO32" s="144">
        <v>9.6820000000000004</v>
      </c>
      <c r="AP32" s="144">
        <v>10.617000000000001</v>
      </c>
      <c r="AQ32" s="144">
        <v>11.547000000000001</v>
      </c>
      <c r="AR32" s="144">
        <v>12.47</v>
      </c>
      <c r="AS32" s="144">
        <v>13.387</v>
      </c>
      <c r="AT32" s="144">
        <v>14.297000000000001</v>
      </c>
      <c r="AU32" s="144">
        <v>15.201000000000001</v>
      </c>
      <c r="AV32" s="144">
        <v>16.097999999999999</v>
      </c>
      <c r="AW32" s="144">
        <v>16.988</v>
      </c>
      <c r="AX32" s="144">
        <v>17.870999999999999</v>
      </c>
      <c r="AY32" s="144">
        <v>18.747</v>
      </c>
      <c r="AZ32" s="144">
        <v>19.616</v>
      </c>
      <c r="BA32" s="144">
        <v>20.475999999999999</v>
      </c>
      <c r="BB32" s="144">
        <v>21.327999999999999</v>
      </c>
      <c r="BC32" s="144">
        <v>22.172999999999998</v>
      </c>
      <c r="BD32" s="144">
        <v>23.007999999999999</v>
      </c>
      <c r="BE32" s="144">
        <v>23.835000000000001</v>
      </c>
      <c r="BF32" s="144">
        <v>24.652000000000001</v>
      </c>
      <c r="BG32" s="144">
        <v>25.459</v>
      </c>
      <c r="BH32" s="144">
        <v>26.257000000000001</v>
      </c>
      <c r="BI32" s="144">
        <v>27.044</v>
      </c>
      <c r="BJ32" s="144">
        <v>27.82</v>
      </c>
      <c r="BK32" s="144">
        <v>28.584</v>
      </c>
      <c r="BL32" s="144">
        <v>29.335999999999999</v>
      </c>
      <c r="BM32" s="144">
        <v>30.076000000000001</v>
      </c>
      <c r="BN32" s="144">
        <v>30.802</v>
      </c>
      <c r="BO32" s="144">
        <v>31.515000000000001</v>
      </c>
      <c r="BP32" s="144">
        <v>32.213999999999999</v>
      </c>
      <c r="BQ32" s="144">
        <v>32.898000000000003</v>
      </c>
      <c r="BR32" s="144">
        <v>33.567</v>
      </c>
      <c r="BS32" s="144">
        <v>34.220999999999997</v>
      </c>
      <c r="BT32" s="144">
        <v>34.857999999999997</v>
      </c>
      <c r="BU32" s="144">
        <v>35.478999999999999</v>
      </c>
      <c r="BV32" s="144">
        <v>36.082999999999998</v>
      </c>
      <c r="BW32" s="144">
        <v>36.668999999999997</v>
      </c>
      <c r="BX32" s="144">
        <v>37.237000000000002</v>
      </c>
      <c r="BY32" s="144">
        <v>37.786000000000001</v>
      </c>
      <c r="BZ32" s="144">
        <v>38.314999999999998</v>
      </c>
      <c r="CA32" s="144">
        <v>38.822000000000003</v>
      </c>
      <c r="CB32" s="144">
        <v>39.308</v>
      </c>
      <c r="CC32" s="144">
        <v>39.771000000000001</v>
      </c>
      <c r="CD32" s="144">
        <v>40.209000000000003</v>
      </c>
      <c r="CE32" s="144">
        <v>40.622999999999998</v>
      </c>
      <c r="CF32" s="144">
        <v>41.01</v>
      </c>
      <c r="CG32" s="144">
        <v>41.37</v>
      </c>
      <c r="CH32" s="144">
        <v>41.701000000000001</v>
      </c>
      <c r="CI32" s="144">
        <v>42.003</v>
      </c>
      <c r="CJ32" s="144">
        <v>42.274000000000001</v>
      </c>
      <c r="CK32" s="144">
        <v>42.514000000000003</v>
      </c>
      <c r="CL32" s="144">
        <v>42.722000000000001</v>
      </c>
      <c r="CM32" s="144">
        <v>42.901000000000003</v>
      </c>
      <c r="CN32" s="144">
        <v>43.048999999999999</v>
      </c>
      <c r="CO32" s="144">
        <v>43.170999999999999</v>
      </c>
      <c r="CP32" s="144">
        <v>43.267000000000003</v>
      </c>
      <c r="CQ32" s="144">
        <v>43.341000000000001</v>
      </c>
      <c r="CR32" s="144">
        <v>43.396999999999998</v>
      </c>
      <c r="CS32" s="144">
        <v>43.436999999999998</v>
      </c>
      <c r="CT32" s="144">
        <v>43.463999999999999</v>
      </c>
      <c r="CU32" s="144">
        <v>43.482999999999997</v>
      </c>
      <c r="CV32" s="144">
        <v>43.494999999999997</v>
      </c>
      <c r="CW32" s="144">
        <v>43.503</v>
      </c>
      <c r="CX32" s="144">
        <v>43.508000000000003</v>
      </c>
      <c r="CY32" s="144">
        <v>43.51</v>
      </c>
      <c r="CZ32" s="144">
        <v>43.512</v>
      </c>
      <c r="DA32" s="144">
        <v>43.512999999999998</v>
      </c>
      <c r="DB32" s="144">
        <v>43.512999999999998</v>
      </c>
      <c r="DC32" s="144">
        <v>43.512999999999998</v>
      </c>
      <c r="DD32" s="144">
        <v>43.512999999999998</v>
      </c>
      <c r="DE32" s="144">
        <v>43.512999999999998</v>
      </c>
      <c r="DF32" s="144">
        <v>43.512999999999998</v>
      </c>
      <c r="DG32" s="144">
        <v>43.512999999999998</v>
      </c>
      <c r="DH32" s="144">
        <v>43.512999999999998</v>
      </c>
      <c r="DI32" s="144">
        <v>43.512999999999998</v>
      </c>
      <c r="DJ32" s="144">
        <v>43.512999999999998</v>
      </c>
      <c r="DK32" s="144">
        <v>43.512999999999998</v>
      </c>
      <c r="DL32" s="144">
        <v>43.512999999999998</v>
      </c>
      <c r="DM32" s="144">
        <v>43.512999999999998</v>
      </c>
      <c r="DN32" s="144">
        <v>43.512999999999998</v>
      </c>
      <c r="DO32" s="144">
        <v>43.512999999999998</v>
      </c>
      <c r="DP32" s="144">
        <v>43.512999999999998</v>
      </c>
      <c r="DQ32" s="144">
        <v>43.512999999999998</v>
      </c>
      <c r="DR32" s="144">
        <v>43.512999999999998</v>
      </c>
      <c r="DS32" s="144">
        <v>43.512999999999998</v>
      </c>
      <c r="DT32" s="144">
        <v>43.512999999999998</v>
      </c>
      <c r="DU32" s="144">
        <v>43.512999999999998</v>
      </c>
      <c r="DV32" s="144">
        <v>43.512999999999998</v>
      </c>
      <c r="DW32" s="144">
        <v>43.512999999999998</v>
      </c>
      <c r="DX32" s="144">
        <v>43.512999999999998</v>
      </c>
      <c r="DY32" s="144">
        <v>43.512999999999998</v>
      </c>
      <c r="DZ32" s="144">
        <v>43.512999999999998</v>
      </c>
      <c r="EA32" s="144">
        <v>43.512999999999998</v>
      </c>
    </row>
    <row r="33" spans="1:131" ht="15" customHeight="1" x14ac:dyDescent="0.25">
      <c r="A33" s="43">
        <v>31</v>
      </c>
      <c r="B33" s="144"/>
      <c r="C33" s="144"/>
      <c r="D33" s="144"/>
      <c r="E33" s="144"/>
      <c r="F33" s="144"/>
      <c r="G33" s="144"/>
      <c r="H33" s="144"/>
      <c r="I33" s="144"/>
      <c r="J33" s="144"/>
      <c r="K33" s="144"/>
      <c r="L33" s="144"/>
      <c r="M33" s="144"/>
      <c r="N33" s="144"/>
      <c r="O33" s="144"/>
      <c r="P33" s="144"/>
      <c r="Q33" s="144"/>
      <c r="R33" s="144"/>
      <c r="S33" s="144"/>
      <c r="T33" s="144"/>
      <c r="U33" s="144"/>
      <c r="V33" s="144"/>
      <c r="W33" s="144"/>
      <c r="X33" s="144"/>
      <c r="Y33" s="144"/>
      <c r="Z33" s="144"/>
      <c r="AA33" s="144"/>
      <c r="AB33" s="144"/>
      <c r="AC33" s="144"/>
      <c r="AD33" s="144"/>
      <c r="AE33" s="144"/>
      <c r="AF33" s="144"/>
      <c r="AG33" s="144">
        <v>0.99399999999999999</v>
      </c>
      <c r="AH33" s="144">
        <v>1.9830000000000001</v>
      </c>
      <c r="AI33" s="144">
        <v>2.9649999999999999</v>
      </c>
      <c r="AJ33" s="144">
        <v>3.9420000000000002</v>
      </c>
      <c r="AK33" s="144">
        <v>4.9130000000000003</v>
      </c>
      <c r="AL33" s="144">
        <v>5.8780000000000001</v>
      </c>
      <c r="AM33" s="144">
        <v>6.8369999999999997</v>
      </c>
      <c r="AN33" s="144">
        <v>7.79</v>
      </c>
      <c r="AO33" s="144">
        <v>8.7379999999999995</v>
      </c>
      <c r="AP33" s="144">
        <v>9.6780000000000008</v>
      </c>
      <c r="AQ33" s="144">
        <v>10.613</v>
      </c>
      <c r="AR33" s="144">
        <v>11.542</v>
      </c>
      <c r="AS33" s="144">
        <v>12.464</v>
      </c>
      <c r="AT33" s="144">
        <v>13.379</v>
      </c>
      <c r="AU33" s="144">
        <v>14.288</v>
      </c>
      <c r="AV33" s="144">
        <v>15.191000000000001</v>
      </c>
      <c r="AW33" s="144">
        <v>16.085999999999999</v>
      </c>
      <c r="AX33" s="144">
        <v>16.974</v>
      </c>
      <c r="AY33" s="144">
        <v>17.855</v>
      </c>
      <c r="AZ33" s="144">
        <v>18.728000000000002</v>
      </c>
      <c r="BA33" s="144">
        <v>19.594000000000001</v>
      </c>
      <c r="BB33" s="144">
        <v>20.451000000000001</v>
      </c>
      <c r="BC33" s="144">
        <v>21.3</v>
      </c>
      <c r="BD33" s="144">
        <v>22.14</v>
      </c>
      <c r="BE33" s="144">
        <v>22.972000000000001</v>
      </c>
      <c r="BF33" s="144">
        <v>23.794</v>
      </c>
      <c r="BG33" s="144">
        <v>24.606000000000002</v>
      </c>
      <c r="BH33" s="144">
        <v>25.408000000000001</v>
      </c>
      <c r="BI33" s="144">
        <v>26.199000000000002</v>
      </c>
      <c r="BJ33" s="144">
        <v>26.98</v>
      </c>
      <c r="BK33" s="144">
        <v>27.748000000000001</v>
      </c>
      <c r="BL33" s="144">
        <v>28.504999999999999</v>
      </c>
      <c r="BM33" s="144">
        <v>29.248999999999999</v>
      </c>
      <c r="BN33" s="144">
        <v>29.98</v>
      </c>
      <c r="BO33" s="144">
        <v>30.696999999999999</v>
      </c>
      <c r="BP33" s="144">
        <v>31.399000000000001</v>
      </c>
      <c r="BQ33" s="144">
        <v>32.087000000000003</v>
      </c>
      <c r="BR33" s="144">
        <v>32.76</v>
      </c>
      <c r="BS33" s="144">
        <v>33.417000000000002</v>
      </c>
      <c r="BT33" s="144">
        <v>34.058999999999997</v>
      </c>
      <c r="BU33" s="144">
        <v>34.683</v>
      </c>
      <c r="BV33" s="144">
        <v>35.290999999999997</v>
      </c>
      <c r="BW33" s="144">
        <v>35.880000000000003</v>
      </c>
      <c r="BX33" s="144">
        <v>36.451999999999998</v>
      </c>
      <c r="BY33" s="144">
        <v>37.003999999999998</v>
      </c>
      <c r="BZ33" s="144">
        <v>37.534999999999997</v>
      </c>
      <c r="CA33" s="144">
        <v>38.045999999999999</v>
      </c>
      <c r="CB33" s="144">
        <v>38.533999999999999</v>
      </c>
      <c r="CC33" s="144">
        <v>38.999000000000002</v>
      </c>
      <c r="CD33" s="144">
        <v>39.441000000000003</v>
      </c>
      <c r="CE33" s="144">
        <v>39.856999999999999</v>
      </c>
      <c r="CF33" s="144">
        <v>40.246000000000002</v>
      </c>
      <c r="CG33" s="144">
        <v>40.607999999999997</v>
      </c>
      <c r="CH33" s="144">
        <v>40.941000000000003</v>
      </c>
      <c r="CI33" s="144">
        <v>41.244999999999997</v>
      </c>
      <c r="CJ33" s="144">
        <v>41.517000000000003</v>
      </c>
      <c r="CK33" s="144">
        <v>41.758000000000003</v>
      </c>
      <c r="CL33" s="144">
        <v>41.968000000000004</v>
      </c>
      <c r="CM33" s="144">
        <v>42.146999999999998</v>
      </c>
      <c r="CN33" s="144">
        <v>42.296999999999997</v>
      </c>
      <c r="CO33" s="144">
        <v>42.418999999999997</v>
      </c>
      <c r="CP33" s="144">
        <v>42.515999999999998</v>
      </c>
      <c r="CQ33" s="144">
        <v>42.591000000000001</v>
      </c>
      <c r="CR33" s="144">
        <v>42.646000000000001</v>
      </c>
      <c r="CS33" s="144">
        <v>42.686</v>
      </c>
      <c r="CT33" s="144">
        <v>42.713999999999999</v>
      </c>
      <c r="CU33" s="144">
        <v>42.732999999999997</v>
      </c>
      <c r="CV33" s="144">
        <v>42.746000000000002</v>
      </c>
      <c r="CW33" s="144">
        <v>42.753</v>
      </c>
      <c r="CX33" s="144">
        <v>42.758000000000003</v>
      </c>
      <c r="CY33" s="144">
        <v>42.761000000000003</v>
      </c>
      <c r="CZ33" s="144">
        <v>42.762</v>
      </c>
      <c r="DA33" s="144">
        <v>42.762999999999998</v>
      </c>
      <c r="DB33" s="144">
        <v>42.762999999999998</v>
      </c>
      <c r="DC33" s="144">
        <v>42.762999999999998</v>
      </c>
      <c r="DD33" s="144">
        <v>42.762999999999998</v>
      </c>
      <c r="DE33" s="144">
        <v>42.762999999999998</v>
      </c>
      <c r="DF33" s="144">
        <v>42.762999999999998</v>
      </c>
      <c r="DG33" s="144">
        <v>42.762999999999998</v>
      </c>
      <c r="DH33" s="144">
        <v>42.762999999999998</v>
      </c>
      <c r="DI33" s="144">
        <v>42.762999999999998</v>
      </c>
      <c r="DJ33" s="144">
        <v>42.762999999999998</v>
      </c>
      <c r="DK33" s="144">
        <v>42.762999999999998</v>
      </c>
      <c r="DL33" s="144">
        <v>42.762999999999998</v>
      </c>
      <c r="DM33" s="144">
        <v>42.762999999999998</v>
      </c>
      <c r="DN33" s="144">
        <v>42.762999999999998</v>
      </c>
      <c r="DO33" s="144">
        <v>42.762999999999998</v>
      </c>
      <c r="DP33" s="144">
        <v>42.762999999999998</v>
      </c>
      <c r="DQ33" s="144">
        <v>42.762999999999998</v>
      </c>
      <c r="DR33" s="144">
        <v>42.762999999999998</v>
      </c>
      <c r="DS33" s="144">
        <v>42.762999999999998</v>
      </c>
      <c r="DT33" s="144">
        <v>42.762999999999998</v>
      </c>
      <c r="DU33" s="144">
        <v>42.762999999999998</v>
      </c>
      <c r="DV33" s="144">
        <v>42.762999999999998</v>
      </c>
      <c r="DW33" s="144">
        <v>42.762999999999998</v>
      </c>
      <c r="DX33" s="144">
        <v>42.762999999999998</v>
      </c>
      <c r="DY33" s="144">
        <v>42.762999999999998</v>
      </c>
      <c r="DZ33" s="144">
        <v>42.762999999999998</v>
      </c>
      <c r="EA33" s="144">
        <v>42.762999999999998</v>
      </c>
    </row>
    <row r="34" spans="1:131" ht="15" customHeight="1" x14ac:dyDescent="0.25">
      <c r="A34" s="43">
        <v>32</v>
      </c>
      <c r="B34" s="144"/>
      <c r="C34" s="144"/>
      <c r="D34" s="144"/>
      <c r="E34" s="144"/>
      <c r="F34" s="144"/>
      <c r="G34" s="144"/>
      <c r="H34" s="144"/>
      <c r="I34" s="144"/>
      <c r="J34" s="144"/>
      <c r="K34" s="144"/>
      <c r="L34" s="144"/>
      <c r="M34" s="144"/>
      <c r="N34" s="144"/>
      <c r="O34" s="144"/>
      <c r="P34" s="144"/>
      <c r="Q34" s="144"/>
      <c r="R34" s="144"/>
      <c r="S34" s="144"/>
      <c r="T34" s="144"/>
      <c r="U34" s="144"/>
      <c r="V34" s="144"/>
      <c r="W34" s="144"/>
      <c r="X34" s="144"/>
      <c r="Y34" s="144"/>
      <c r="Z34" s="144"/>
      <c r="AA34" s="144"/>
      <c r="AB34" s="144"/>
      <c r="AC34" s="144"/>
      <c r="AD34" s="144"/>
      <c r="AE34" s="144"/>
      <c r="AF34" s="144"/>
      <c r="AG34" s="144"/>
      <c r="AH34" s="144">
        <v>0.99399999999999999</v>
      </c>
      <c r="AI34" s="144">
        <v>1.9830000000000001</v>
      </c>
      <c r="AJ34" s="144">
        <v>2.9649999999999999</v>
      </c>
      <c r="AK34" s="144">
        <v>3.9420000000000002</v>
      </c>
      <c r="AL34" s="144">
        <v>4.9119999999999999</v>
      </c>
      <c r="AM34" s="144">
        <v>5.8769999999999998</v>
      </c>
      <c r="AN34" s="144">
        <v>6.8360000000000003</v>
      </c>
      <c r="AO34" s="144">
        <v>7.7880000000000003</v>
      </c>
      <c r="AP34" s="144">
        <v>8.7349999999999994</v>
      </c>
      <c r="AQ34" s="144">
        <v>9.6750000000000007</v>
      </c>
      <c r="AR34" s="144">
        <v>10.609</v>
      </c>
      <c r="AS34" s="144">
        <v>11.536</v>
      </c>
      <c r="AT34" s="144">
        <v>12.457000000000001</v>
      </c>
      <c r="AU34" s="144">
        <v>13.371</v>
      </c>
      <c r="AV34" s="144">
        <v>14.279</v>
      </c>
      <c r="AW34" s="144">
        <v>15.179</v>
      </c>
      <c r="AX34" s="144">
        <v>16.073</v>
      </c>
      <c r="AY34" s="144">
        <v>16.959</v>
      </c>
      <c r="AZ34" s="144">
        <v>17.837</v>
      </c>
      <c r="BA34" s="144">
        <v>18.707999999999998</v>
      </c>
      <c r="BB34" s="144">
        <v>19.57</v>
      </c>
      <c r="BC34" s="144">
        <v>20.423999999999999</v>
      </c>
      <c r="BD34" s="144">
        <v>21.268999999999998</v>
      </c>
      <c r="BE34" s="144">
        <v>22.105</v>
      </c>
      <c r="BF34" s="144">
        <v>22.931999999999999</v>
      </c>
      <c r="BG34" s="144">
        <v>23.748999999999999</v>
      </c>
      <c r="BH34" s="144">
        <v>24.555</v>
      </c>
      <c r="BI34" s="144">
        <v>25.350999999999999</v>
      </c>
      <c r="BJ34" s="144">
        <v>26.135999999999999</v>
      </c>
      <c r="BK34" s="144">
        <v>26.91</v>
      </c>
      <c r="BL34" s="144">
        <v>27.670999999999999</v>
      </c>
      <c r="BM34" s="144">
        <v>28.419</v>
      </c>
      <c r="BN34" s="144">
        <v>29.154</v>
      </c>
      <c r="BO34" s="144">
        <v>29.875</v>
      </c>
      <c r="BP34" s="144">
        <v>30.582000000000001</v>
      </c>
      <c r="BQ34" s="144">
        <v>31.274000000000001</v>
      </c>
      <c r="BR34" s="144">
        <v>31.95</v>
      </c>
      <c r="BS34" s="144">
        <v>32.610999999999997</v>
      </c>
      <c r="BT34" s="144">
        <v>33.256</v>
      </c>
      <c r="BU34" s="144">
        <v>33.884999999999998</v>
      </c>
      <c r="BV34" s="144">
        <v>34.496000000000002</v>
      </c>
      <c r="BW34" s="144">
        <v>35.088999999999999</v>
      </c>
      <c r="BX34" s="144">
        <v>35.662999999999997</v>
      </c>
      <c r="BY34" s="144">
        <v>36.218000000000004</v>
      </c>
      <c r="BZ34" s="144">
        <v>36.753</v>
      </c>
      <c r="CA34" s="144">
        <v>37.267000000000003</v>
      </c>
      <c r="CB34" s="144">
        <v>37.758000000000003</v>
      </c>
      <c r="CC34" s="144">
        <v>38.225999999999999</v>
      </c>
      <c r="CD34" s="144">
        <v>38.668999999999997</v>
      </c>
      <c r="CE34" s="144">
        <v>39.088000000000001</v>
      </c>
      <c r="CF34" s="144">
        <v>39.479999999999997</v>
      </c>
      <c r="CG34" s="144">
        <v>39.844000000000001</v>
      </c>
      <c r="CH34" s="144">
        <v>40.179000000000002</v>
      </c>
      <c r="CI34" s="144">
        <v>40.484000000000002</v>
      </c>
      <c r="CJ34" s="144">
        <v>40.758000000000003</v>
      </c>
      <c r="CK34" s="144">
        <v>41.000999999999998</v>
      </c>
      <c r="CL34" s="144">
        <v>41.212000000000003</v>
      </c>
      <c r="CM34" s="144">
        <v>41.392000000000003</v>
      </c>
      <c r="CN34" s="144">
        <v>41.542999999999999</v>
      </c>
      <c r="CO34" s="144">
        <v>41.665999999999997</v>
      </c>
      <c r="CP34" s="144">
        <v>41.762999999999998</v>
      </c>
      <c r="CQ34" s="144">
        <v>41.838000000000001</v>
      </c>
      <c r="CR34" s="144">
        <v>41.893999999999998</v>
      </c>
      <c r="CS34" s="144">
        <v>41.933999999999997</v>
      </c>
      <c r="CT34" s="144">
        <v>41.962000000000003</v>
      </c>
      <c r="CU34" s="144">
        <v>41.981000000000002</v>
      </c>
      <c r="CV34" s="144">
        <v>41.994</v>
      </c>
      <c r="CW34" s="144">
        <v>42.002000000000002</v>
      </c>
      <c r="CX34" s="144">
        <v>42.006</v>
      </c>
      <c r="CY34" s="144">
        <v>42.009</v>
      </c>
      <c r="CZ34" s="144">
        <v>42.01</v>
      </c>
      <c r="DA34" s="144">
        <v>42.011000000000003</v>
      </c>
      <c r="DB34" s="144">
        <v>42.011000000000003</v>
      </c>
      <c r="DC34" s="144">
        <v>42.011000000000003</v>
      </c>
      <c r="DD34" s="144">
        <v>42.011000000000003</v>
      </c>
      <c r="DE34" s="144">
        <v>42.011000000000003</v>
      </c>
      <c r="DF34" s="144">
        <v>42.011000000000003</v>
      </c>
      <c r="DG34" s="144">
        <v>42.011000000000003</v>
      </c>
      <c r="DH34" s="144">
        <v>42.011000000000003</v>
      </c>
      <c r="DI34" s="144">
        <v>42.011000000000003</v>
      </c>
      <c r="DJ34" s="144">
        <v>42.011000000000003</v>
      </c>
      <c r="DK34" s="144">
        <v>42.011000000000003</v>
      </c>
      <c r="DL34" s="144">
        <v>42.011000000000003</v>
      </c>
      <c r="DM34" s="144">
        <v>42.011000000000003</v>
      </c>
      <c r="DN34" s="144">
        <v>42.011000000000003</v>
      </c>
      <c r="DO34" s="144">
        <v>42.011000000000003</v>
      </c>
      <c r="DP34" s="144">
        <v>42.011000000000003</v>
      </c>
      <c r="DQ34" s="144">
        <v>42.011000000000003</v>
      </c>
      <c r="DR34" s="144">
        <v>42.011000000000003</v>
      </c>
      <c r="DS34" s="144">
        <v>42.011000000000003</v>
      </c>
      <c r="DT34" s="144">
        <v>42.011000000000003</v>
      </c>
      <c r="DU34" s="144">
        <v>42.011000000000003</v>
      </c>
      <c r="DV34" s="144">
        <v>42.011000000000003</v>
      </c>
      <c r="DW34" s="144">
        <v>42.011000000000003</v>
      </c>
      <c r="DX34" s="144">
        <v>42.011000000000003</v>
      </c>
      <c r="DY34" s="144">
        <v>42.011000000000003</v>
      </c>
      <c r="DZ34" s="144">
        <v>42.011000000000003</v>
      </c>
      <c r="EA34" s="144">
        <v>42.011000000000003</v>
      </c>
    </row>
    <row r="35" spans="1:131" ht="15" customHeight="1" x14ac:dyDescent="0.25">
      <c r="A35" s="43">
        <v>33</v>
      </c>
      <c r="B35" s="144"/>
      <c r="C35" s="144"/>
      <c r="D35" s="144"/>
      <c r="E35" s="144"/>
      <c r="F35" s="144"/>
      <c r="G35" s="144"/>
      <c r="H35" s="144"/>
      <c r="I35" s="144"/>
      <c r="J35" s="144"/>
      <c r="K35" s="144"/>
      <c r="L35" s="144"/>
      <c r="M35" s="144"/>
      <c r="N35" s="144"/>
      <c r="O35" s="144"/>
      <c r="P35" s="144"/>
      <c r="Q35" s="144"/>
      <c r="R35" s="144"/>
      <c r="S35" s="144"/>
      <c r="T35" s="144"/>
      <c r="U35" s="144"/>
      <c r="V35" s="144"/>
      <c r="W35" s="144"/>
      <c r="X35" s="144"/>
      <c r="Y35" s="144"/>
      <c r="Z35" s="144"/>
      <c r="AA35" s="144"/>
      <c r="AB35" s="144"/>
      <c r="AC35" s="144"/>
      <c r="AD35" s="144"/>
      <c r="AE35" s="144"/>
      <c r="AF35" s="144"/>
      <c r="AG35" s="144"/>
      <c r="AH35" s="144"/>
      <c r="AI35" s="144">
        <v>0.99399999999999999</v>
      </c>
      <c r="AJ35" s="144">
        <v>1.982</v>
      </c>
      <c r="AK35" s="144">
        <v>2.9649999999999999</v>
      </c>
      <c r="AL35" s="144">
        <v>3.9409999999999998</v>
      </c>
      <c r="AM35" s="144">
        <v>4.9109999999999996</v>
      </c>
      <c r="AN35" s="144">
        <v>5.875</v>
      </c>
      <c r="AO35" s="144">
        <v>6.8339999999999996</v>
      </c>
      <c r="AP35" s="144">
        <v>7.7850000000000001</v>
      </c>
      <c r="AQ35" s="144">
        <v>8.7309999999999999</v>
      </c>
      <c r="AR35" s="144">
        <v>9.67</v>
      </c>
      <c r="AS35" s="144">
        <v>10.603</v>
      </c>
      <c r="AT35" s="144">
        <v>11.53</v>
      </c>
      <c r="AU35" s="144">
        <v>12.449</v>
      </c>
      <c r="AV35" s="144">
        <v>13.362</v>
      </c>
      <c r="AW35" s="144">
        <v>14.268000000000001</v>
      </c>
      <c r="AX35" s="144">
        <v>15.166</v>
      </c>
      <c r="AY35" s="144">
        <v>16.056999999999999</v>
      </c>
      <c r="AZ35" s="144">
        <v>16.940999999999999</v>
      </c>
      <c r="BA35" s="144">
        <v>17.815999999999999</v>
      </c>
      <c r="BB35" s="144">
        <v>18.684000000000001</v>
      </c>
      <c r="BC35" s="144">
        <v>19.542999999999999</v>
      </c>
      <c r="BD35" s="144">
        <v>20.393000000000001</v>
      </c>
      <c r="BE35" s="144">
        <v>21.234000000000002</v>
      </c>
      <c r="BF35" s="144">
        <v>22.065000000000001</v>
      </c>
      <c r="BG35" s="144">
        <v>22.887</v>
      </c>
      <c r="BH35" s="144">
        <v>23.698</v>
      </c>
      <c r="BI35" s="144">
        <v>24.498999999999999</v>
      </c>
      <c r="BJ35" s="144">
        <v>25.288</v>
      </c>
      <c r="BK35" s="144">
        <v>26.065999999999999</v>
      </c>
      <c r="BL35" s="144">
        <v>26.832000000000001</v>
      </c>
      <c r="BM35" s="144">
        <v>27.584</v>
      </c>
      <c r="BN35" s="144">
        <v>28.323</v>
      </c>
      <c r="BO35" s="144">
        <v>29.048999999999999</v>
      </c>
      <c r="BP35" s="144">
        <v>29.76</v>
      </c>
      <c r="BQ35" s="144">
        <v>30.456</v>
      </c>
      <c r="BR35" s="144">
        <v>31.135999999999999</v>
      </c>
      <c r="BS35" s="144">
        <v>31.800999999999998</v>
      </c>
      <c r="BT35" s="144">
        <v>32.450000000000003</v>
      </c>
      <c r="BU35" s="144">
        <v>33.082000000000001</v>
      </c>
      <c r="BV35" s="144">
        <v>33.695999999999998</v>
      </c>
      <c r="BW35" s="144">
        <v>34.292999999999999</v>
      </c>
      <c r="BX35" s="144">
        <v>34.871000000000002</v>
      </c>
      <c r="BY35" s="144">
        <v>35.429000000000002</v>
      </c>
      <c r="BZ35" s="144">
        <v>35.966999999999999</v>
      </c>
      <c r="CA35" s="144">
        <v>36.482999999999997</v>
      </c>
      <c r="CB35" s="144">
        <v>36.976999999999997</v>
      </c>
      <c r="CC35" s="144">
        <v>37.448</v>
      </c>
      <c r="CD35" s="144">
        <v>37.893999999999998</v>
      </c>
      <c r="CE35" s="144">
        <v>38.314999999999998</v>
      </c>
      <c r="CF35" s="144">
        <v>38.709000000000003</v>
      </c>
      <c r="CG35" s="144">
        <v>39.076000000000001</v>
      </c>
      <c r="CH35" s="144">
        <v>39.412999999999997</v>
      </c>
      <c r="CI35" s="144">
        <v>39.719000000000001</v>
      </c>
      <c r="CJ35" s="144">
        <v>39.994999999999997</v>
      </c>
      <c r="CK35" s="144">
        <v>40.238999999999997</v>
      </c>
      <c r="CL35" s="144">
        <v>40.451999999999998</v>
      </c>
      <c r="CM35" s="144">
        <v>40.633000000000003</v>
      </c>
      <c r="CN35" s="144">
        <v>40.783999999999999</v>
      </c>
      <c r="CO35" s="144">
        <v>40.908000000000001</v>
      </c>
      <c r="CP35" s="144">
        <v>41.006</v>
      </c>
      <c r="CQ35" s="144">
        <v>41.081000000000003</v>
      </c>
      <c r="CR35" s="144">
        <v>41.137999999999998</v>
      </c>
      <c r="CS35" s="144">
        <v>41.177999999999997</v>
      </c>
      <c r="CT35" s="144">
        <v>41.207000000000001</v>
      </c>
      <c r="CU35" s="144">
        <v>41.225999999999999</v>
      </c>
      <c r="CV35" s="144">
        <v>41.238</v>
      </c>
      <c r="CW35" s="144">
        <v>41.246000000000002</v>
      </c>
      <c r="CX35" s="144">
        <v>41.250999999999998</v>
      </c>
      <c r="CY35" s="144">
        <v>41.253</v>
      </c>
      <c r="CZ35" s="144">
        <v>41.255000000000003</v>
      </c>
      <c r="DA35" s="144">
        <v>41.256</v>
      </c>
      <c r="DB35" s="144">
        <v>41.256</v>
      </c>
      <c r="DC35" s="144">
        <v>41.256</v>
      </c>
      <c r="DD35" s="144">
        <v>41.256</v>
      </c>
      <c r="DE35" s="144">
        <v>41.256</v>
      </c>
      <c r="DF35" s="144">
        <v>41.256</v>
      </c>
      <c r="DG35" s="144">
        <v>41.256</v>
      </c>
      <c r="DH35" s="144">
        <v>41.256</v>
      </c>
      <c r="DI35" s="144">
        <v>41.256</v>
      </c>
      <c r="DJ35" s="144">
        <v>41.256</v>
      </c>
      <c r="DK35" s="144">
        <v>41.256</v>
      </c>
      <c r="DL35" s="144">
        <v>41.256</v>
      </c>
      <c r="DM35" s="144">
        <v>41.256</v>
      </c>
      <c r="DN35" s="144">
        <v>41.256</v>
      </c>
      <c r="DO35" s="144">
        <v>41.256</v>
      </c>
      <c r="DP35" s="144">
        <v>41.256</v>
      </c>
      <c r="DQ35" s="144">
        <v>41.256</v>
      </c>
      <c r="DR35" s="144">
        <v>41.256</v>
      </c>
      <c r="DS35" s="144">
        <v>41.256</v>
      </c>
      <c r="DT35" s="144">
        <v>41.256</v>
      </c>
      <c r="DU35" s="144">
        <v>41.256</v>
      </c>
      <c r="DV35" s="144">
        <v>41.256</v>
      </c>
      <c r="DW35" s="144">
        <v>41.256</v>
      </c>
      <c r="DX35" s="144">
        <v>41.256</v>
      </c>
      <c r="DY35" s="144">
        <v>41.256</v>
      </c>
      <c r="DZ35" s="144">
        <v>41.256</v>
      </c>
      <c r="EA35" s="144">
        <v>41.256</v>
      </c>
    </row>
    <row r="36" spans="1:131" ht="15" customHeight="1" x14ac:dyDescent="0.25">
      <c r="A36" s="43">
        <v>34</v>
      </c>
      <c r="B36" s="144"/>
      <c r="C36" s="144"/>
      <c r="D36" s="144"/>
      <c r="E36" s="144"/>
      <c r="F36" s="144"/>
      <c r="G36" s="144"/>
      <c r="H36" s="144"/>
      <c r="I36" s="144"/>
      <c r="J36" s="144"/>
      <c r="K36" s="144"/>
      <c r="L36" s="144"/>
      <c r="M36" s="144"/>
      <c r="N36" s="144"/>
      <c r="O36" s="144"/>
      <c r="P36" s="144"/>
      <c r="Q36" s="144"/>
      <c r="R36" s="144"/>
      <c r="S36" s="144"/>
      <c r="T36" s="144"/>
      <c r="U36" s="144"/>
      <c r="V36" s="144"/>
      <c r="W36" s="144"/>
      <c r="X36" s="144"/>
      <c r="Y36" s="144"/>
      <c r="Z36" s="144"/>
      <c r="AA36" s="144"/>
      <c r="AB36" s="144"/>
      <c r="AC36" s="144"/>
      <c r="AD36" s="144"/>
      <c r="AE36" s="144"/>
      <c r="AF36" s="144"/>
      <c r="AG36" s="144"/>
      <c r="AH36" s="144"/>
      <c r="AI36" s="144"/>
      <c r="AJ36" s="144">
        <v>0.99399999999999999</v>
      </c>
      <c r="AK36" s="144">
        <v>1.982</v>
      </c>
      <c r="AL36" s="144">
        <v>2.964</v>
      </c>
      <c r="AM36" s="144">
        <v>3.94</v>
      </c>
      <c r="AN36" s="144">
        <v>4.91</v>
      </c>
      <c r="AO36" s="144">
        <v>5.8739999999999997</v>
      </c>
      <c r="AP36" s="144">
        <v>6.8310000000000004</v>
      </c>
      <c r="AQ36" s="144">
        <v>7.7830000000000004</v>
      </c>
      <c r="AR36" s="144">
        <v>8.7279999999999998</v>
      </c>
      <c r="AS36" s="144">
        <v>9.6660000000000004</v>
      </c>
      <c r="AT36" s="144">
        <v>10.598000000000001</v>
      </c>
      <c r="AU36" s="144">
        <v>11.523</v>
      </c>
      <c r="AV36" s="144">
        <v>12.441000000000001</v>
      </c>
      <c r="AW36" s="144">
        <v>13.352</v>
      </c>
      <c r="AX36" s="144">
        <v>14.256</v>
      </c>
      <c r="AY36" s="144">
        <v>15.151999999999999</v>
      </c>
      <c r="AZ36" s="144">
        <v>16.041</v>
      </c>
      <c r="BA36" s="144">
        <v>16.922000000000001</v>
      </c>
      <c r="BB36" s="144">
        <v>17.794</v>
      </c>
      <c r="BC36" s="144">
        <v>18.658000000000001</v>
      </c>
      <c r="BD36" s="144">
        <v>19.513000000000002</v>
      </c>
      <c r="BE36" s="144">
        <v>20.359000000000002</v>
      </c>
      <c r="BF36" s="144">
        <v>21.195</v>
      </c>
      <c r="BG36" s="144">
        <v>22.021999999999998</v>
      </c>
      <c r="BH36" s="144">
        <v>22.838000000000001</v>
      </c>
      <c r="BI36" s="144">
        <v>23.643999999999998</v>
      </c>
      <c r="BJ36" s="144">
        <v>24.437999999999999</v>
      </c>
      <c r="BK36" s="144">
        <v>25.22</v>
      </c>
      <c r="BL36" s="144">
        <v>25.99</v>
      </c>
      <c r="BM36" s="144">
        <v>26.747</v>
      </c>
      <c r="BN36" s="144">
        <v>27.491</v>
      </c>
      <c r="BO36" s="144">
        <v>28.22</v>
      </c>
      <c r="BP36" s="144">
        <v>28.934999999999999</v>
      </c>
      <c r="BQ36" s="144">
        <v>29.635999999999999</v>
      </c>
      <c r="BR36" s="144">
        <v>30.32</v>
      </c>
      <c r="BS36" s="144">
        <v>30.989000000000001</v>
      </c>
      <c r="BT36" s="144">
        <v>31.641999999999999</v>
      </c>
      <c r="BU36" s="144">
        <v>32.277000000000001</v>
      </c>
      <c r="BV36" s="144">
        <v>32.895000000000003</v>
      </c>
      <c r="BW36" s="144">
        <v>33.496000000000002</v>
      </c>
      <c r="BX36" s="144">
        <v>34.076999999999998</v>
      </c>
      <c r="BY36" s="144">
        <v>34.637999999999998</v>
      </c>
      <c r="BZ36" s="144">
        <v>35.179000000000002</v>
      </c>
      <c r="CA36" s="144">
        <v>35.698999999999998</v>
      </c>
      <c r="CB36" s="144">
        <v>36.195999999999998</v>
      </c>
      <c r="CC36" s="144">
        <v>36.668999999999997</v>
      </c>
      <c r="CD36" s="144">
        <v>37.118000000000002</v>
      </c>
      <c r="CE36" s="144">
        <v>37.542000000000002</v>
      </c>
      <c r="CF36" s="144">
        <v>37.938000000000002</v>
      </c>
      <c r="CG36" s="144">
        <v>38.307000000000002</v>
      </c>
      <c r="CH36" s="144">
        <v>38.646000000000001</v>
      </c>
      <c r="CI36" s="144">
        <v>38.954000000000001</v>
      </c>
      <c r="CJ36" s="144">
        <v>39.231999999999999</v>
      </c>
      <c r="CK36" s="144">
        <v>39.476999999999997</v>
      </c>
      <c r="CL36" s="144">
        <v>39.691000000000003</v>
      </c>
      <c r="CM36" s="144">
        <v>39.872999999999998</v>
      </c>
      <c r="CN36" s="144">
        <v>40.024999999999999</v>
      </c>
      <c r="CO36" s="144">
        <v>40.15</v>
      </c>
      <c r="CP36" s="144">
        <v>40.247999999999998</v>
      </c>
      <c r="CQ36" s="144">
        <v>40.323999999999998</v>
      </c>
      <c r="CR36" s="144">
        <v>40.381</v>
      </c>
      <c r="CS36" s="144">
        <v>40.421999999999997</v>
      </c>
      <c r="CT36" s="144">
        <v>40.450000000000003</v>
      </c>
      <c r="CU36" s="144">
        <v>40.469000000000001</v>
      </c>
      <c r="CV36" s="144">
        <v>40.481999999999999</v>
      </c>
      <c r="CW36" s="144">
        <v>40.49</v>
      </c>
      <c r="CX36" s="144">
        <v>40.494</v>
      </c>
      <c r="CY36" s="144">
        <v>40.497</v>
      </c>
      <c r="CZ36" s="144">
        <v>40.499000000000002</v>
      </c>
      <c r="DA36" s="144">
        <v>40.499000000000002</v>
      </c>
      <c r="DB36" s="144">
        <v>40.499000000000002</v>
      </c>
      <c r="DC36" s="144">
        <v>40.499000000000002</v>
      </c>
      <c r="DD36" s="144">
        <v>40.499000000000002</v>
      </c>
      <c r="DE36" s="144">
        <v>40.499000000000002</v>
      </c>
      <c r="DF36" s="144">
        <v>40.499000000000002</v>
      </c>
      <c r="DG36" s="144">
        <v>40.499000000000002</v>
      </c>
      <c r="DH36" s="144">
        <v>40.499000000000002</v>
      </c>
      <c r="DI36" s="144">
        <v>40.499000000000002</v>
      </c>
      <c r="DJ36" s="144">
        <v>40.499000000000002</v>
      </c>
      <c r="DK36" s="144">
        <v>40.499000000000002</v>
      </c>
      <c r="DL36" s="144">
        <v>40.499000000000002</v>
      </c>
      <c r="DM36" s="144">
        <v>40.499000000000002</v>
      </c>
      <c r="DN36" s="144">
        <v>40.499000000000002</v>
      </c>
      <c r="DO36" s="144">
        <v>40.499000000000002</v>
      </c>
      <c r="DP36" s="144">
        <v>40.499000000000002</v>
      </c>
      <c r="DQ36" s="144">
        <v>40.499000000000002</v>
      </c>
      <c r="DR36" s="144">
        <v>40.499000000000002</v>
      </c>
      <c r="DS36" s="144">
        <v>40.499000000000002</v>
      </c>
      <c r="DT36" s="144">
        <v>40.499000000000002</v>
      </c>
      <c r="DU36" s="144">
        <v>40.499000000000002</v>
      </c>
      <c r="DV36" s="144">
        <v>40.499000000000002</v>
      </c>
      <c r="DW36" s="144">
        <v>40.499000000000002</v>
      </c>
      <c r="DX36" s="144">
        <v>40.499000000000002</v>
      </c>
      <c r="DY36" s="144">
        <v>40.499000000000002</v>
      </c>
      <c r="DZ36" s="144">
        <v>40.499000000000002</v>
      </c>
      <c r="EA36" s="144">
        <v>40.499000000000002</v>
      </c>
    </row>
    <row r="37" spans="1:131" ht="15" customHeight="1" x14ac:dyDescent="0.25">
      <c r="A37" s="43">
        <v>35</v>
      </c>
      <c r="B37" s="144"/>
      <c r="C37" s="144"/>
      <c r="D37" s="144"/>
      <c r="E37" s="144"/>
      <c r="F37" s="144"/>
      <c r="G37" s="144"/>
      <c r="H37" s="144"/>
      <c r="I37" s="144"/>
      <c r="J37" s="144"/>
      <c r="K37" s="144"/>
      <c r="L37" s="144"/>
      <c r="M37" s="144"/>
      <c r="N37" s="144"/>
      <c r="O37" s="144"/>
      <c r="P37" s="144"/>
      <c r="Q37" s="144"/>
      <c r="R37" s="144"/>
      <c r="S37" s="144"/>
      <c r="T37" s="144"/>
      <c r="U37" s="144"/>
      <c r="V37" s="144"/>
      <c r="W37" s="144"/>
      <c r="X37" s="144"/>
      <c r="Y37" s="144"/>
      <c r="Z37" s="144"/>
      <c r="AA37" s="144"/>
      <c r="AB37" s="144"/>
      <c r="AC37" s="144"/>
      <c r="AD37" s="144"/>
      <c r="AE37" s="144"/>
      <c r="AF37" s="144"/>
      <c r="AG37" s="144"/>
      <c r="AH37" s="144"/>
      <c r="AI37" s="144"/>
      <c r="AJ37" s="144"/>
      <c r="AK37" s="144">
        <v>0.99399999999999999</v>
      </c>
      <c r="AL37" s="144">
        <v>1.982</v>
      </c>
      <c r="AM37" s="144">
        <v>2.964</v>
      </c>
      <c r="AN37" s="144">
        <v>3.94</v>
      </c>
      <c r="AO37" s="144">
        <v>4.9089999999999998</v>
      </c>
      <c r="AP37" s="144">
        <v>5.8719999999999999</v>
      </c>
      <c r="AQ37" s="144">
        <v>6.8289999999999997</v>
      </c>
      <c r="AR37" s="144">
        <v>7.78</v>
      </c>
      <c r="AS37" s="144">
        <v>8.7240000000000002</v>
      </c>
      <c r="AT37" s="144">
        <v>9.6609999999999996</v>
      </c>
      <c r="AU37" s="144">
        <v>10.592000000000001</v>
      </c>
      <c r="AV37" s="144">
        <v>11.515000000000001</v>
      </c>
      <c r="AW37" s="144">
        <v>12.432</v>
      </c>
      <c r="AX37" s="144">
        <v>13.340999999999999</v>
      </c>
      <c r="AY37" s="144">
        <v>14.243</v>
      </c>
      <c r="AZ37" s="144">
        <v>15.137</v>
      </c>
      <c r="BA37" s="144">
        <v>16.023</v>
      </c>
      <c r="BB37" s="144">
        <v>16.899999999999999</v>
      </c>
      <c r="BC37" s="144">
        <v>17.768999999999998</v>
      </c>
      <c r="BD37" s="144">
        <v>18.63</v>
      </c>
      <c r="BE37" s="144">
        <v>19.481000000000002</v>
      </c>
      <c r="BF37" s="144">
        <v>20.321999999999999</v>
      </c>
      <c r="BG37" s="144">
        <v>21.152999999999999</v>
      </c>
      <c r="BH37" s="144">
        <v>21.975000000000001</v>
      </c>
      <c r="BI37" s="144">
        <v>22.785</v>
      </c>
      <c r="BJ37" s="144">
        <v>23.584</v>
      </c>
      <c r="BK37" s="144">
        <v>24.370999999999999</v>
      </c>
      <c r="BL37" s="144">
        <v>25.145</v>
      </c>
      <c r="BM37" s="144">
        <v>25.907</v>
      </c>
      <c r="BN37" s="144">
        <v>26.655000000000001</v>
      </c>
      <c r="BO37" s="144">
        <v>27.388999999999999</v>
      </c>
      <c r="BP37" s="144">
        <v>28.108000000000001</v>
      </c>
      <c r="BQ37" s="144">
        <v>28.812999999999999</v>
      </c>
      <c r="BR37" s="144">
        <v>29.501000000000001</v>
      </c>
      <c r="BS37" s="144">
        <v>30.173999999999999</v>
      </c>
      <c r="BT37" s="144">
        <v>30.831</v>
      </c>
      <c r="BU37" s="144">
        <v>31.47</v>
      </c>
      <c r="BV37" s="144">
        <v>32.091999999999999</v>
      </c>
      <c r="BW37" s="144">
        <v>32.695999999999998</v>
      </c>
      <c r="BX37" s="144">
        <v>33.28</v>
      </c>
      <c r="BY37" s="144">
        <v>33.844999999999999</v>
      </c>
      <c r="BZ37" s="144">
        <v>34.389000000000003</v>
      </c>
      <c r="CA37" s="144">
        <v>34.911999999999999</v>
      </c>
      <c r="CB37" s="144">
        <v>35.411999999999999</v>
      </c>
      <c r="CC37" s="144">
        <v>35.887999999999998</v>
      </c>
      <c r="CD37" s="144">
        <v>36.340000000000003</v>
      </c>
      <c r="CE37" s="144">
        <v>36.765999999999998</v>
      </c>
      <c r="CF37" s="144">
        <v>37.164999999999999</v>
      </c>
      <c r="CG37" s="144">
        <v>37.534999999999997</v>
      </c>
      <c r="CH37" s="144">
        <v>37.875999999999998</v>
      </c>
      <c r="CI37" s="144">
        <v>38.186999999999998</v>
      </c>
      <c r="CJ37" s="144">
        <v>38.466000000000001</v>
      </c>
      <c r="CK37" s="144">
        <v>38.713000000000001</v>
      </c>
      <c r="CL37" s="144">
        <v>38.927999999999997</v>
      </c>
      <c r="CM37" s="144">
        <v>39.110999999999997</v>
      </c>
      <c r="CN37" s="144">
        <v>39.264000000000003</v>
      </c>
      <c r="CO37" s="144">
        <v>39.389000000000003</v>
      </c>
      <c r="CP37" s="144">
        <v>39.488</v>
      </c>
      <c r="CQ37" s="144">
        <v>39.564999999999998</v>
      </c>
      <c r="CR37" s="144">
        <v>39.622</v>
      </c>
      <c r="CS37" s="144">
        <v>39.662999999999997</v>
      </c>
      <c r="CT37" s="144">
        <v>39.692</v>
      </c>
      <c r="CU37" s="144">
        <v>39.710999999999999</v>
      </c>
      <c r="CV37" s="144">
        <v>39.722999999999999</v>
      </c>
      <c r="CW37" s="144">
        <v>39.731000000000002</v>
      </c>
      <c r="CX37" s="144">
        <v>39.735999999999997</v>
      </c>
      <c r="CY37" s="144">
        <v>39.738999999999997</v>
      </c>
      <c r="CZ37" s="144">
        <v>39.74</v>
      </c>
      <c r="DA37" s="144">
        <v>39.741</v>
      </c>
      <c r="DB37" s="144">
        <v>39.741</v>
      </c>
      <c r="DC37" s="144">
        <v>39.741</v>
      </c>
      <c r="DD37" s="144">
        <v>39.741</v>
      </c>
      <c r="DE37" s="144">
        <v>39.741</v>
      </c>
      <c r="DF37" s="144">
        <v>39.741</v>
      </c>
      <c r="DG37" s="144">
        <v>39.741</v>
      </c>
      <c r="DH37" s="144">
        <v>39.741</v>
      </c>
      <c r="DI37" s="144">
        <v>39.741</v>
      </c>
      <c r="DJ37" s="144">
        <v>39.741</v>
      </c>
      <c r="DK37" s="144">
        <v>39.741</v>
      </c>
      <c r="DL37" s="144">
        <v>39.741</v>
      </c>
      <c r="DM37" s="144">
        <v>39.741</v>
      </c>
      <c r="DN37" s="144">
        <v>39.741</v>
      </c>
      <c r="DO37" s="144">
        <v>39.741</v>
      </c>
      <c r="DP37" s="144">
        <v>39.741</v>
      </c>
      <c r="DQ37" s="144">
        <v>39.741</v>
      </c>
      <c r="DR37" s="144">
        <v>39.741</v>
      </c>
      <c r="DS37" s="144">
        <v>39.741</v>
      </c>
      <c r="DT37" s="144">
        <v>39.741</v>
      </c>
      <c r="DU37" s="144">
        <v>39.741</v>
      </c>
      <c r="DV37" s="144">
        <v>39.741</v>
      </c>
      <c r="DW37" s="144">
        <v>39.741</v>
      </c>
      <c r="DX37" s="144">
        <v>39.741</v>
      </c>
      <c r="DY37" s="144">
        <v>39.741</v>
      </c>
      <c r="DZ37" s="144">
        <v>39.741</v>
      </c>
      <c r="EA37" s="144">
        <v>39.741</v>
      </c>
    </row>
    <row r="38" spans="1:131" ht="15" customHeight="1" x14ac:dyDescent="0.25">
      <c r="A38" s="43">
        <v>36</v>
      </c>
      <c r="B38" s="144"/>
      <c r="C38" s="144"/>
      <c r="D38" s="144"/>
      <c r="E38" s="144"/>
      <c r="F38" s="144"/>
      <c r="G38" s="144"/>
      <c r="H38" s="144"/>
      <c r="I38" s="144"/>
      <c r="J38" s="144"/>
      <c r="K38" s="144"/>
      <c r="L38" s="144"/>
      <c r="M38" s="144"/>
      <c r="N38" s="144"/>
      <c r="O38" s="144"/>
      <c r="P38" s="144"/>
      <c r="Q38" s="144"/>
      <c r="R38" s="144"/>
      <c r="S38" s="144"/>
      <c r="T38" s="144"/>
      <c r="U38" s="144"/>
      <c r="V38" s="144"/>
      <c r="W38" s="144"/>
      <c r="X38" s="144"/>
      <c r="Y38" s="144"/>
      <c r="Z38" s="144"/>
      <c r="AA38" s="144"/>
      <c r="AB38" s="144"/>
      <c r="AC38" s="144"/>
      <c r="AD38" s="144"/>
      <c r="AE38" s="144"/>
      <c r="AF38" s="144"/>
      <c r="AG38" s="144"/>
      <c r="AH38" s="144"/>
      <c r="AI38" s="144"/>
      <c r="AJ38" s="144"/>
      <c r="AK38" s="144"/>
      <c r="AL38" s="144">
        <v>0.99399999999999999</v>
      </c>
      <c r="AM38" s="144">
        <v>1.982</v>
      </c>
      <c r="AN38" s="144">
        <v>2.9630000000000001</v>
      </c>
      <c r="AO38" s="144">
        <v>3.9390000000000001</v>
      </c>
      <c r="AP38" s="144">
        <v>4.9080000000000004</v>
      </c>
      <c r="AQ38" s="144">
        <v>5.8710000000000004</v>
      </c>
      <c r="AR38" s="144">
        <v>6.827</v>
      </c>
      <c r="AS38" s="144">
        <v>7.7759999999999998</v>
      </c>
      <c r="AT38" s="144">
        <v>8.7189999999999994</v>
      </c>
      <c r="AU38" s="144">
        <v>9.6560000000000006</v>
      </c>
      <c r="AV38" s="144">
        <v>10.585000000000001</v>
      </c>
      <c r="AW38" s="144">
        <v>11.507</v>
      </c>
      <c r="AX38" s="144">
        <v>12.422000000000001</v>
      </c>
      <c r="AY38" s="144">
        <v>13.329000000000001</v>
      </c>
      <c r="AZ38" s="144">
        <v>14.228</v>
      </c>
      <c r="BA38" s="144">
        <v>15.12</v>
      </c>
      <c r="BB38" s="144">
        <v>16.003</v>
      </c>
      <c r="BC38" s="144">
        <v>16.876999999999999</v>
      </c>
      <c r="BD38" s="144">
        <v>17.742000000000001</v>
      </c>
      <c r="BE38" s="144">
        <v>18.599</v>
      </c>
      <c r="BF38" s="144">
        <v>19.445</v>
      </c>
      <c r="BG38" s="144">
        <v>20.282</v>
      </c>
      <c r="BH38" s="144">
        <v>21.108000000000001</v>
      </c>
      <c r="BI38" s="144">
        <v>21.922999999999998</v>
      </c>
      <c r="BJ38" s="144">
        <v>22.727</v>
      </c>
      <c r="BK38" s="144">
        <v>23.518000000000001</v>
      </c>
      <c r="BL38" s="144">
        <v>24.297999999999998</v>
      </c>
      <c r="BM38" s="144">
        <v>25.064</v>
      </c>
      <c r="BN38" s="144">
        <v>25.815999999999999</v>
      </c>
      <c r="BO38" s="144">
        <v>26.555</v>
      </c>
      <c r="BP38" s="144">
        <v>27.277999999999999</v>
      </c>
      <c r="BQ38" s="144">
        <v>27.986999999999998</v>
      </c>
      <c r="BR38" s="144">
        <v>28.68</v>
      </c>
      <c r="BS38" s="144">
        <v>29.356999999999999</v>
      </c>
      <c r="BT38" s="144">
        <v>30.016999999999999</v>
      </c>
      <c r="BU38" s="144">
        <v>30.66</v>
      </c>
      <c r="BV38" s="144">
        <v>31.286000000000001</v>
      </c>
      <c r="BW38" s="144">
        <v>31.893000000000001</v>
      </c>
      <c r="BX38" s="144">
        <v>32.481999999999999</v>
      </c>
      <c r="BY38" s="144">
        <v>33.049999999999997</v>
      </c>
      <c r="BZ38" s="144">
        <v>33.597999999999999</v>
      </c>
      <c r="CA38" s="144">
        <v>34.122999999999998</v>
      </c>
      <c r="CB38" s="144">
        <v>34.627000000000002</v>
      </c>
      <c r="CC38" s="144">
        <v>35.106000000000002</v>
      </c>
      <c r="CD38" s="144">
        <v>35.56</v>
      </c>
      <c r="CE38" s="144">
        <v>35.988</v>
      </c>
      <c r="CF38" s="144">
        <v>36.39</v>
      </c>
      <c r="CG38" s="144">
        <v>36.762999999999998</v>
      </c>
      <c r="CH38" s="144">
        <v>37.106000000000002</v>
      </c>
      <c r="CI38" s="144">
        <v>37.417999999999999</v>
      </c>
      <c r="CJ38" s="144">
        <v>37.698999999999998</v>
      </c>
      <c r="CK38" s="144">
        <v>37.947000000000003</v>
      </c>
      <c r="CL38" s="144">
        <v>38.162999999999997</v>
      </c>
      <c r="CM38" s="144">
        <v>38.347999999999999</v>
      </c>
      <c r="CN38" s="144">
        <v>38.502000000000002</v>
      </c>
      <c r="CO38" s="144">
        <v>38.628</v>
      </c>
      <c r="CP38" s="144">
        <v>38.728000000000002</v>
      </c>
      <c r="CQ38" s="144">
        <v>38.804000000000002</v>
      </c>
      <c r="CR38" s="144">
        <v>38.862000000000002</v>
      </c>
      <c r="CS38" s="144">
        <v>38.902999999999999</v>
      </c>
      <c r="CT38" s="144">
        <v>38.932000000000002</v>
      </c>
      <c r="CU38" s="144">
        <v>38.951000000000001</v>
      </c>
      <c r="CV38" s="144">
        <v>38.963999999999999</v>
      </c>
      <c r="CW38" s="144">
        <v>38.972000000000001</v>
      </c>
      <c r="CX38" s="144">
        <v>38.976999999999997</v>
      </c>
      <c r="CY38" s="144">
        <v>38.978999999999999</v>
      </c>
      <c r="CZ38" s="144">
        <v>38.981000000000002</v>
      </c>
      <c r="DA38" s="144">
        <v>38.981999999999999</v>
      </c>
      <c r="DB38" s="144">
        <v>38.981999999999999</v>
      </c>
      <c r="DC38" s="144">
        <v>38.981999999999999</v>
      </c>
      <c r="DD38" s="144">
        <v>38.981999999999999</v>
      </c>
      <c r="DE38" s="144">
        <v>38.981999999999999</v>
      </c>
      <c r="DF38" s="144">
        <v>38.981999999999999</v>
      </c>
      <c r="DG38" s="144">
        <v>38.981999999999999</v>
      </c>
      <c r="DH38" s="144">
        <v>38.981999999999999</v>
      </c>
      <c r="DI38" s="144">
        <v>38.981999999999999</v>
      </c>
      <c r="DJ38" s="144">
        <v>38.981999999999999</v>
      </c>
      <c r="DK38" s="144">
        <v>38.981999999999999</v>
      </c>
      <c r="DL38" s="144">
        <v>38.981999999999999</v>
      </c>
      <c r="DM38" s="144">
        <v>38.981999999999999</v>
      </c>
      <c r="DN38" s="144">
        <v>38.981999999999999</v>
      </c>
      <c r="DO38" s="144">
        <v>38.981999999999999</v>
      </c>
      <c r="DP38" s="144">
        <v>38.981999999999999</v>
      </c>
      <c r="DQ38" s="144">
        <v>38.981999999999999</v>
      </c>
      <c r="DR38" s="144">
        <v>38.981999999999999</v>
      </c>
      <c r="DS38" s="144">
        <v>38.981999999999999</v>
      </c>
      <c r="DT38" s="144">
        <v>38.981999999999999</v>
      </c>
      <c r="DU38" s="144">
        <v>38.981999999999999</v>
      </c>
      <c r="DV38" s="144">
        <v>38.981999999999999</v>
      </c>
      <c r="DW38" s="144">
        <v>38.981999999999999</v>
      </c>
      <c r="DX38" s="144">
        <v>38.981999999999999</v>
      </c>
      <c r="DY38" s="144">
        <v>38.981999999999999</v>
      </c>
      <c r="DZ38" s="144">
        <v>38.981999999999999</v>
      </c>
      <c r="EA38" s="144">
        <v>38.981999999999999</v>
      </c>
    </row>
    <row r="39" spans="1:131" ht="15" customHeight="1" x14ac:dyDescent="0.25">
      <c r="A39" s="43">
        <v>37</v>
      </c>
      <c r="B39" s="144"/>
      <c r="C39" s="144"/>
      <c r="D39" s="144"/>
      <c r="E39" s="144"/>
      <c r="F39" s="144"/>
      <c r="G39" s="144"/>
      <c r="H39" s="144"/>
      <c r="I39" s="144"/>
      <c r="J39" s="144"/>
      <c r="K39" s="144"/>
      <c r="L39" s="144"/>
      <c r="M39" s="144"/>
      <c r="N39" s="144"/>
      <c r="O39" s="144"/>
      <c r="P39" s="144"/>
      <c r="Q39" s="144"/>
      <c r="R39" s="144"/>
      <c r="S39" s="144"/>
      <c r="T39" s="144"/>
      <c r="U39" s="144"/>
      <c r="V39" s="144"/>
      <c r="W39" s="144"/>
      <c r="X39" s="144"/>
      <c r="Y39" s="144"/>
      <c r="Z39" s="144"/>
      <c r="AA39" s="144"/>
      <c r="AB39" s="144"/>
      <c r="AC39" s="144"/>
      <c r="AD39" s="144"/>
      <c r="AE39" s="144"/>
      <c r="AF39" s="144"/>
      <c r="AG39" s="144"/>
      <c r="AH39" s="144"/>
      <c r="AI39" s="144"/>
      <c r="AJ39" s="144"/>
      <c r="AK39" s="144"/>
      <c r="AL39" s="144"/>
      <c r="AM39" s="144">
        <v>0.99399999999999999</v>
      </c>
      <c r="AN39" s="144">
        <v>1.9810000000000001</v>
      </c>
      <c r="AO39" s="144">
        <v>2.9630000000000001</v>
      </c>
      <c r="AP39" s="144">
        <v>3.9380000000000002</v>
      </c>
      <c r="AQ39" s="144">
        <v>4.9059999999999997</v>
      </c>
      <c r="AR39" s="144">
        <v>5.8689999999999998</v>
      </c>
      <c r="AS39" s="144">
        <v>6.8239999999999998</v>
      </c>
      <c r="AT39" s="144">
        <v>7.7729999999999997</v>
      </c>
      <c r="AU39" s="144">
        <v>8.7149999999999999</v>
      </c>
      <c r="AV39" s="144">
        <v>9.65</v>
      </c>
      <c r="AW39" s="144">
        <v>10.577</v>
      </c>
      <c r="AX39" s="144">
        <v>11.497999999999999</v>
      </c>
      <c r="AY39" s="144">
        <v>12.411</v>
      </c>
      <c r="AZ39" s="144">
        <v>13.315</v>
      </c>
      <c r="BA39" s="144">
        <v>14.212</v>
      </c>
      <c r="BB39" s="144">
        <v>15.101000000000001</v>
      </c>
      <c r="BC39" s="144">
        <v>15.98</v>
      </c>
      <c r="BD39" s="144">
        <v>16.850999999999999</v>
      </c>
      <c r="BE39" s="144">
        <v>17.712</v>
      </c>
      <c r="BF39" s="144">
        <v>18.564</v>
      </c>
      <c r="BG39" s="144">
        <v>19.405999999999999</v>
      </c>
      <c r="BH39" s="144">
        <v>20.236999999999998</v>
      </c>
      <c r="BI39" s="144">
        <v>21.056999999999999</v>
      </c>
      <c r="BJ39" s="144">
        <v>21.866</v>
      </c>
      <c r="BK39" s="144">
        <v>22.661999999999999</v>
      </c>
      <c r="BL39" s="144">
        <v>23.446000000000002</v>
      </c>
      <c r="BM39" s="144">
        <v>24.216999999999999</v>
      </c>
      <c r="BN39" s="144">
        <v>24.974</v>
      </c>
      <c r="BO39" s="144">
        <v>25.716999999999999</v>
      </c>
      <c r="BP39" s="144">
        <v>26.445</v>
      </c>
      <c r="BQ39" s="144">
        <v>27.158000000000001</v>
      </c>
      <c r="BR39" s="144">
        <v>27.855</v>
      </c>
      <c r="BS39" s="144">
        <v>28.536000000000001</v>
      </c>
      <c r="BT39" s="144">
        <v>29.201000000000001</v>
      </c>
      <c r="BU39" s="144">
        <v>29.847999999999999</v>
      </c>
      <c r="BV39" s="144">
        <v>30.478000000000002</v>
      </c>
      <c r="BW39" s="144">
        <v>31.088999999999999</v>
      </c>
      <c r="BX39" s="144">
        <v>31.68</v>
      </c>
      <c r="BY39" s="144">
        <v>32.252000000000002</v>
      </c>
      <c r="BZ39" s="144">
        <v>32.802999999999997</v>
      </c>
      <c r="CA39" s="144">
        <v>33.332000000000001</v>
      </c>
      <c r="CB39" s="144">
        <v>33.838000000000001</v>
      </c>
      <c r="CC39" s="144">
        <v>34.32</v>
      </c>
      <c r="CD39" s="144">
        <v>34.777999999999999</v>
      </c>
      <c r="CE39" s="144">
        <v>35.209000000000003</v>
      </c>
      <c r="CF39" s="144">
        <v>35.612000000000002</v>
      </c>
      <c r="CG39" s="144">
        <v>35.987000000000002</v>
      </c>
      <c r="CH39" s="144">
        <v>36.332999999999998</v>
      </c>
      <c r="CI39" s="144">
        <v>36.646999999999998</v>
      </c>
      <c r="CJ39" s="144">
        <v>36.929000000000002</v>
      </c>
      <c r="CK39" s="144">
        <v>37.179000000000002</v>
      </c>
      <c r="CL39" s="144">
        <v>37.396999999999998</v>
      </c>
      <c r="CM39" s="144">
        <v>37.582999999999998</v>
      </c>
      <c r="CN39" s="144">
        <v>37.738</v>
      </c>
      <c r="CO39" s="144">
        <v>37.863999999999997</v>
      </c>
      <c r="CP39" s="144">
        <v>37.963999999999999</v>
      </c>
      <c r="CQ39" s="144">
        <v>38.042000000000002</v>
      </c>
      <c r="CR39" s="144">
        <v>38.098999999999997</v>
      </c>
      <c r="CS39" s="144">
        <v>38.140999999999998</v>
      </c>
      <c r="CT39" s="144">
        <v>38.17</v>
      </c>
      <c r="CU39" s="144">
        <v>38.19</v>
      </c>
      <c r="CV39" s="144">
        <v>38.201999999999998</v>
      </c>
      <c r="CW39" s="144">
        <v>38.21</v>
      </c>
      <c r="CX39" s="144">
        <v>38.215000000000003</v>
      </c>
      <c r="CY39" s="144">
        <v>38.218000000000004</v>
      </c>
      <c r="CZ39" s="144">
        <v>38.219000000000001</v>
      </c>
      <c r="DA39" s="144">
        <v>38.22</v>
      </c>
      <c r="DB39" s="144">
        <v>38.22</v>
      </c>
      <c r="DC39" s="144">
        <v>38.22</v>
      </c>
      <c r="DD39" s="144">
        <v>38.22</v>
      </c>
      <c r="DE39" s="144">
        <v>38.22</v>
      </c>
      <c r="DF39" s="144">
        <v>38.22</v>
      </c>
      <c r="DG39" s="144">
        <v>38.22</v>
      </c>
      <c r="DH39" s="144">
        <v>38.22</v>
      </c>
      <c r="DI39" s="144">
        <v>38.22</v>
      </c>
      <c r="DJ39" s="144">
        <v>38.22</v>
      </c>
      <c r="DK39" s="144">
        <v>38.22</v>
      </c>
      <c r="DL39" s="144">
        <v>38.22</v>
      </c>
      <c r="DM39" s="144">
        <v>38.22</v>
      </c>
      <c r="DN39" s="144">
        <v>38.22</v>
      </c>
      <c r="DO39" s="144">
        <v>38.22</v>
      </c>
      <c r="DP39" s="144">
        <v>38.22</v>
      </c>
      <c r="DQ39" s="144">
        <v>38.22</v>
      </c>
      <c r="DR39" s="144">
        <v>38.22</v>
      </c>
      <c r="DS39" s="144">
        <v>38.22</v>
      </c>
      <c r="DT39" s="144">
        <v>38.22</v>
      </c>
      <c r="DU39" s="144">
        <v>38.22</v>
      </c>
      <c r="DV39" s="144">
        <v>38.22</v>
      </c>
      <c r="DW39" s="144">
        <v>38.22</v>
      </c>
      <c r="DX39" s="144">
        <v>38.22</v>
      </c>
      <c r="DY39" s="144">
        <v>38.22</v>
      </c>
      <c r="DZ39" s="144">
        <v>38.22</v>
      </c>
      <c r="EA39" s="144">
        <v>38.22</v>
      </c>
    </row>
    <row r="40" spans="1:131" ht="15" customHeight="1" x14ac:dyDescent="0.25">
      <c r="A40" s="43">
        <v>38</v>
      </c>
      <c r="B40" s="144"/>
      <c r="C40" s="144"/>
      <c r="D40" s="144"/>
      <c r="E40" s="144"/>
      <c r="F40" s="144"/>
      <c r="G40" s="144"/>
      <c r="H40" s="144"/>
      <c r="I40" s="144"/>
      <c r="J40" s="144"/>
      <c r="K40" s="144"/>
      <c r="L40" s="144"/>
      <c r="M40" s="144"/>
      <c r="N40" s="144"/>
      <c r="O40" s="144"/>
      <c r="P40" s="144"/>
      <c r="Q40" s="144"/>
      <c r="R40" s="144"/>
      <c r="S40" s="144"/>
      <c r="T40" s="144"/>
      <c r="U40" s="144"/>
      <c r="V40" s="144"/>
      <c r="W40" s="144"/>
      <c r="X40" s="144"/>
      <c r="Y40" s="144"/>
      <c r="Z40" s="144"/>
      <c r="AA40" s="144"/>
      <c r="AB40" s="144"/>
      <c r="AC40" s="144"/>
      <c r="AD40" s="144"/>
      <c r="AE40" s="144"/>
      <c r="AF40" s="144"/>
      <c r="AG40" s="144"/>
      <c r="AH40" s="144"/>
      <c r="AI40" s="144"/>
      <c r="AJ40" s="144"/>
      <c r="AK40" s="144"/>
      <c r="AL40" s="144"/>
      <c r="AM40" s="144"/>
      <c r="AN40" s="144">
        <v>0.99399999999999999</v>
      </c>
      <c r="AO40" s="144">
        <v>1.9810000000000001</v>
      </c>
      <c r="AP40" s="144">
        <v>2.9620000000000002</v>
      </c>
      <c r="AQ40" s="144">
        <v>3.9369999999999998</v>
      </c>
      <c r="AR40" s="144">
        <v>4.9050000000000002</v>
      </c>
      <c r="AS40" s="144">
        <v>5.8659999999999997</v>
      </c>
      <c r="AT40" s="144">
        <v>6.8209999999999997</v>
      </c>
      <c r="AU40" s="144">
        <v>7.7690000000000001</v>
      </c>
      <c r="AV40" s="144">
        <v>8.7089999999999996</v>
      </c>
      <c r="AW40" s="144">
        <v>9.6430000000000007</v>
      </c>
      <c r="AX40" s="144">
        <v>10.569000000000001</v>
      </c>
      <c r="AY40" s="144">
        <v>11.487</v>
      </c>
      <c r="AZ40" s="144">
        <v>12.398</v>
      </c>
      <c r="BA40" s="144">
        <v>13.3</v>
      </c>
      <c r="BB40" s="144">
        <v>14.194000000000001</v>
      </c>
      <c r="BC40" s="144">
        <v>15.079000000000001</v>
      </c>
      <c r="BD40" s="144">
        <v>15.955</v>
      </c>
      <c r="BE40" s="144">
        <v>16.821999999999999</v>
      </c>
      <c r="BF40" s="144">
        <v>17.678999999999998</v>
      </c>
      <c r="BG40" s="144">
        <v>18.526</v>
      </c>
      <c r="BH40" s="144">
        <v>19.361999999999998</v>
      </c>
      <c r="BI40" s="144">
        <v>20.187000000000001</v>
      </c>
      <c r="BJ40" s="144">
        <v>21.001000000000001</v>
      </c>
      <c r="BK40" s="144">
        <v>21.802</v>
      </c>
      <c r="BL40" s="144">
        <v>22.591000000000001</v>
      </c>
      <c r="BM40" s="144">
        <v>23.367000000000001</v>
      </c>
      <c r="BN40" s="144">
        <v>24.129000000000001</v>
      </c>
      <c r="BO40" s="144">
        <v>24.876000000000001</v>
      </c>
      <c r="BP40" s="144">
        <v>25.609000000000002</v>
      </c>
      <c r="BQ40" s="144">
        <v>26.326000000000001</v>
      </c>
      <c r="BR40" s="144">
        <v>27.027999999999999</v>
      </c>
      <c r="BS40" s="144">
        <v>27.713000000000001</v>
      </c>
      <c r="BT40" s="144">
        <v>28.382000000000001</v>
      </c>
      <c r="BU40" s="144">
        <v>29.033000000000001</v>
      </c>
      <c r="BV40" s="144">
        <v>29.666</v>
      </c>
      <c r="BW40" s="144">
        <v>30.280999999999999</v>
      </c>
      <c r="BX40" s="144">
        <v>30.876999999999999</v>
      </c>
      <c r="BY40" s="144">
        <v>31.452000000000002</v>
      </c>
      <c r="BZ40" s="144">
        <v>32.006</v>
      </c>
      <c r="CA40" s="144">
        <v>32.539000000000001</v>
      </c>
      <c r="CB40" s="144">
        <v>33.048000000000002</v>
      </c>
      <c r="CC40" s="144">
        <v>33.533000000000001</v>
      </c>
      <c r="CD40" s="144">
        <v>33.993000000000002</v>
      </c>
      <c r="CE40" s="144">
        <v>34.427</v>
      </c>
      <c r="CF40" s="144">
        <v>34.832999999999998</v>
      </c>
      <c r="CG40" s="144">
        <v>35.21</v>
      </c>
      <c r="CH40" s="144">
        <v>35.558</v>
      </c>
      <c r="CI40" s="144">
        <v>35.874000000000002</v>
      </c>
      <c r="CJ40" s="144">
        <v>36.158000000000001</v>
      </c>
      <c r="CK40" s="144">
        <v>36.409999999999997</v>
      </c>
      <c r="CL40" s="144">
        <v>36.628</v>
      </c>
      <c r="CM40" s="144">
        <v>36.814999999999998</v>
      </c>
      <c r="CN40" s="144">
        <v>36.970999999999997</v>
      </c>
      <c r="CO40" s="144">
        <v>37.098999999999997</v>
      </c>
      <c r="CP40" s="144">
        <v>37.198999999999998</v>
      </c>
      <c r="CQ40" s="144">
        <v>37.277000000000001</v>
      </c>
      <c r="CR40" s="144">
        <v>37.335000000000001</v>
      </c>
      <c r="CS40" s="144">
        <v>37.377000000000002</v>
      </c>
      <c r="CT40" s="144">
        <v>37.405999999999999</v>
      </c>
      <c r="CU40" s="144">
        <v>37.426000000000002</v>
      </c>
      <c r="CV40" s="144">
        <v>37.439</v>
      </c>
      <c r="CW40" s="144">
        <v>37.447000000000003</v>
      </c>
      <c r="CX40" s="144">
        <v>37.451999999999998</v>
      </c>
      <c r="CY40" s="144">
        <v>37.454000000000001</v>
      </c>
      <c r="CZ40" s="144">
        <v>37.456000000000003</v>
      </c>
      <c r="DA40" s="144">
        <v>37.457000000000001</v>
      </c>
      <c r="DB40" s="144">
        <v>37.457000000000001</v>
      </c>
      <c r="DC40" s="144">
        <v>37.457000000000001</v>
      </c>
      <c r="DD40" s="144">
        <v>37.457000000000001</v>
      </c>
      <c r="DE40" s="144">
        <v>37.457000000000001</v>
      </c>
      <c r="DF40" s="144">
        <v>37.457000000000001</v>
      </c>
      <c r="DG40" s="144">
        <v>37.457000000000001</v>
      </c>
      <c r="DH40" s="144">
        <v>37.457000000000001</v>
      </c>
      <c r="DI40" s="144">
        <v>37.457000000000001</v>
      </c>
      <c r="DJ40" s="144">
        <v>37.457000000000001</v>
      </c>
      <c r="DK40" s="144">
        <v>37.457000000000001</v>
      </c>
      <c r="DL40" s="144">
        <v>37.457000000000001</v>
      </c>
      <c r="DM40" s="144">
        <v>37.457000000000001</v>
      </c>
      <c r="DN40" s="144">
        <v>37.457000000000001</v>
      </c>
      <c r="DO40" s="144">
        <v>37.457000000000001</v>
      </c>
      <c r="DP40" s="144">
        <v>37.457000000000001</v>
      </c>
      <c r="DQ40" s="144">
        <v>37.457000000000001</v>
      </c>
      <c r="DR40" s="144">
        <v>37.457000000000001</v>
      </c>
      <c r="DS40" s="144">
        <v>37.457000000000001</v>
      </c>
      <c r="DT40" s="144">
        <v>37.457000000000001</v>
      </c>
      <c r="DU40" s="144">
        <v>37.457000000000001</v>
      </c>
      <c r="DV40" s="144">
        <v>37.457000000000001</v>
      </c>
      <c r="DW40" s="144">
        <v>37.457000000000001</v>
      </c>
      <c r="DX40" s="144">
        <v>37.457000000000001</v>
      </c>
      <c r="DY40" s="144">
        <v>37.457000000000001</v>
      </c>
      <c r="DZ40" s="144">
        <v>37.457000000000001</v>
      </c>
      <c r="EA40" s="144">
        <v>37.457000000000001</v>
      </c>
    </row>
    <row r="41" spans="1:131" ht="15" customHeight="1" x14ac:dyDescent="0.25">
      <c r="A41" s="43">
        <v>39</v>
      </c>
      <c r="B41" s="144"/>
      <c r="C41" s="144"/>
      <c r="D41" s="144"/>
      <c r="E41" s="144"/>
      <c r="F41" s="144"/>
      <c r="G41" s="144"/>
      <c r="H41" s="144"/>
      <c r="I41" s="144"/>
      <c r="J41" s="144"/>
      <c r="K41" s="144"/>
      <c r="L41" s="144"/>
      <c r="M41" s="144"/>
      <c r="N41" s="144"/>
      <c r="O41" s="144"/>
      <c r="P41" s="144"/>
      <c r="Q41" s="144"/>
      <c r="R41" s="144"/>
      <c r="S41" s="144"/>
      <c r="T41" s="144"/>
      <c r="U41" s="144"/>
      <c r="V41" s="144"/>
      <c r="W41" s="144"/>
      <c r="X41" s="144"/>
      <c r="Y41" s="144"/>
      <c r="Z41" s="144"/>
      <c r="AA41" s="144"/>
      <c r="AB41" s="144"/>
      <c r="AC41" s="144"/>
      <c r="AD41" s="144"/>
      <c r="AE41" s="144"/>
      <c r="AF41" s="144"/>
      <c r="AG41" s="144"/>
      <c r="AH41" s="144"/>
      <c r="AI41" s="144"/>
      <c r="AJ41" s="144"/>
      <c r="AK41" s="144"/>
      <c r="AL41" s="144"/>
      <c r="AM41" s="144"/>
      <c r="AN41" s="144"/>
      <c r="AO41" s="144">
        <v>0.99399999999999999</v>
      </c>
      <c r="AP41" s="144">
        <v>1.9810000000000001</v>
      </c>
      <c r="AQ41" s="144">
        <v>2.9620000000000002</v>
      </c>
      <c r="AR41" s="144">
        <v>3.9359999999999999</v>
      </c>
      <c r="AS41" s="144">
        <v>4.9029999999999996</v>
      </c>
      <c r="AT41" s="144">
        <v>5.8639999999999999</v>
      </c>
      <c r="AU41" s="144">
        <v>6.8179999999999996</v>
      </c>
      <c r="AV41" s="144">
        <v>7.7640000000000002</v>
      </c>
      <c r="AW41" s="144">
        <v>8.7040000000000006</v>
      </c>
      <c r="AX41" s="144">
        <v>9.6349999999999998</v>
      </c>
      <c r="AY41" s="144">
        <v>10.56</v>
      </c>
      <c r="AZ41" s="144">
        <v>11.476000000000001</v>
      </c>
      <c r="BA41" s="144">
        <v>12.384</v>
      </c>
      <c r="BB41" s="144">
        <v>13.282999999999999</v>
      </c>
      <c r="BC41" s="144">
        <v>14.173999999999999</v>
      </c>
      <c r="BD41" s="144">
        <v>15.055999999999999</v>
      </c>
      <c r="BE41" s="144">
        <v>15.928000000000001</v>
      </c>
      <c r="BF41" s="144">
        <v>16.79</v>
      </c>
      <c r="BG41" s="144">
        <v>17.641999999999999</v>
      </c>
      <c r="BH41" s="144">
        <v>18.484000000000002</v>
      </c>
      <c r="BI41" s="144">
        <v>19.314</v>
      </c>
      <c r="BJ41" s="144">
        <v>20.132999999999999</v>
      </c>
      <c r="BK41" s="144">
        <v>20.94</v>
      </c>
      <c r="BL41" s="144">
        <v>21.734000000000002</v>
      </c>
      <c r="BM41" s="144">
        <v>22.513999999999999</v>
      </c>
      <c r="BN41" s="144">
        <v>23.280999999999999</v>
      </c>
      <c r="BO41" s="144">
        <v>24.033000000000001</v>
      </c>
      <c r="BP41" s="144">
        <v>24.77</v>
      </c>
      <c r="BQ41" s="144">
        <v>25.492000000000001</v>
      </c>
      <c r="BR41" s="144">
        <v>26.198</v>
      </c>
      <c r="BS41" s="144">
        <v>26.888000000000002</v>
      </c>
      <c r="BT41" s="144">
        <v>27.56</v>
      </c>
      <c r="BU41" s="144">
        <v>28.216000000000001</v>
      </c>
      <c r="BV41" s="144">
        <v>28.853000000000002</v>
      </c>
      <c r="BW41" s="144">
        <v>29.472000000000001</v>
      </c>
      <c r="BX41" s="144">
        <v>30.071000000000002</v>
      </c>
      <c r="BY41" s="144">
        <v>30.65</v>
      </c>
      <c r="BZ41" s="144">
        <v>31.207999999999998</v>
      </c>
      <c r="CA41" s="144">
        <v>31.742999999999999</v>
      </c>
      <c r="CB41" s="144">
        <v>32.256</v>
      </c>
      <c r="CC41" s="144">
        <v>32.744</v>
      </c>
      <c r="CD41" s="144">
        <v>33.207000000000001</v>
      </c>
      <c r="CE41" s="144">
        <v>33.643000000000001</v>
      </c>
      <c r="CF41" s="144">
        <v>34.052</v>
      </c>
      <c r="CG41" s="144">
        <v>34.432000000000002</v>
      </c>
      <c r="CH41" s="144">
        <v>34.780999999999999</v>
      </c>
      <c r="CI41" s="144">
        <v>35.1</v>
      </c>
      <c r="CJ41" s="144">
        <v>35.386000000000003</v>
      </c>
      <c r="CK41" s="144">
        <v>35.639000000000003</v>
      </c>
      <c r="CL41" s="144">
        <v>35.859000000000002</v>
      </c>
      <c r="CM41" s="144">
        <v>36.046999999999997</v>
      </c>
      <c r="CN41" s="144">
        <v>36.204000000000001</v>
      </c>
      <c r="CO41" s="144">
        <v>36.332000000000001</v>
      </c>
      <c r="CP41" s="144">
        <v>36.433999999999997</v>
      </c>
      <c r="CQ41" s="144">
        <v>36.512</v>
      </c>
      <c r="CR41" s="144">
        <v>36.57</v>
      </c>
      <c r="CS41" s="144">
        <v>36.612000000000002</v>
      </c>
      <c r="CT41" s="144">
        <v>36.642000000000003</v>
      </c>
      <c r="CU41" s="144">
        <v>36.661999999999999</v>
      </c>
      <c r="CV41" s="144">
        <v>36.673999999999999</v>
      </c>
      <c r="CW41" s="144">
        <v>36.683</v>
      </c>
      <c r="CX41" s="144">
        <v>36.686999999999998</v>
      </c>
      <c r="CY41" s="144">
        <v>36.69</v>
      </c>
      <c r="CZ41" s="144">
        <v>36.692</v>
      </c>
      <c r="DA41" s="144">
        <v>36.692999999999998</v>
      </c>
      <c r="DB41" s="144">
        <v>36.692999999999998</v>
      </c>
      <c r="DC41" s="144">
        <v>36.692999999999998</v>
      </c>
      <c r="DD41" s="144">
        <v>36.692999999999998</v>
      </c>
      <c r="DE41" s="144">
        <v>36.692999999999998</v>
      </c>
      <c r="DF41" s="144">
        <v>36.692999999999998</v>
      </c>
      <c r="DG41" s="144">
        <v>36.692999999999998</v>
      </c>
      <c r="DH41" s="144">
        <v>36.692999999999998</v>
      </c>
      <c r="DI41" s="144">
        <v>36.692999999999998</v>
      </c>
      <c r="DJ41" s="144">
        <v>36.692999999999998</v>
      </c>
      <c r="DK41" s="144">
        <v>36.692999999999998</v>
      </c>
      <c r="DL41" s="144">
        <v>36.692999999999998</v>
      </c>
      <c r="DM41" s="144">
        <v>36.692999999999998</v>
      </c>
      <c r="DN41" s="144">
        <v>36.692999999999998</v>
      </c>
      <c r="DO41" s="144">
        <v>36.692999999999998</v>
      </c>
      <c r="DP41" s="144">
        <v>36.692999999999998</v>
      </c>
      <c r="DQ41" s="144">
        <v>36.692999999999998</v>
      </c>
      <c r="DR41" s="144">
        <v>36.692999999999998</v>
      </c>
      <c r="DS41" s="144">
        <v>36.692999999999998</v>
      </c>
      <c r="DT41" s="144">
        <v>36.692999999999998</v>
      </c>
      <c r="DU41" s="144">
        <v>36.692999999999998</v>
      </c>
      <c r="DV41" s="144">
        <v>36.692999999999998</v>
      </c>
      <c r="DW41" s="144">
        <v>36.692999999999998</v>
      </c>
      <c r="DX41" s="144">
        <v>36.692999999999998</v>
      </c>
      <c r="DY41" s="144">
        <v>36.692999999999998</v>
      </c>
      <c r="DZ41" s="144">
        <v>36.692999999999998</v>
      </c>
      <c r="EA41" s="144">
        <v>36.692999999999998</v>
      </c>
    </row>
    <row r="42" spans="1:131" ht="15" customHeight="1" x14ac:dyDescent="0.25">
      <c r="A42" s="43">
        <v>40</v>
      </c>
      <c r="B42" s="144"/>
      <c r="C42" s="144"/>
      <c r="D42" s="144"/>
      <c r="E42" s="144"/>
      <c r="F42" s="144"/>
      <c r="G42" s="144"/>
      <c r="H42" s="144"/>
      <c r="I42" s="144"/>
      <c r="J42" s="144"/>
      <c r="K42" s="144"/>
      <c r="L42" s="144"/>
      <c r="M42" s="144"/>
      <c r="N42" s="144"/>
      <c r="O42" s="144"/>
      <c r="P42" s="144"/>
      <c r="Q42" s="144"/>
      <c r="R42" s="144"/>
      <c r="S42" s="144"/>
      <c r="T42" s="144"/>
      <c r="U42" s="144"/>
      <c r="V42" s="144"/>
      <c r="W42" s="144"/>
      <c r="X42" s="144"/>
      <c r="Y42" s="144"/>
      <c r="Z42" s="144"/>
      <c r="AA42" s="144"/>
      <c r="AB42" s="144"/>
      <c r="AC42" s="144"/>
      <c r="AD42" s="144"/>
      <c r="AE42" s="144"/>
      <c r="AF42" s="144"/>
      <c r="AG42" s="144"/>
      <c r="AH42" s="144"/>
      <c r="AI42" s="144"/>
      <c r="AJ42" s="144"/>
      <c r="AK42" s="144"/>
      <c r="AL42" s="144"/>
      <c r="AM42" s="144"/>
      <c r="AN42" s="144"/>
      <c r="AO42" s="144"/>
      <c r="AP42" s="144">
        <v>0.99399999999999999</v>
      </c>
      <c r="AQ42" s="144">
        <v>1.9810000000000001</v>
      </c>
      <c r="AR42" s="144">
        <v>2.9609999999999999</v>
      </c>
      <c r="AS42" s="144">
        <v>3.9350000000000001</v>
      </c>
      <c r="AT42" s="144">
        <v>4.9009999999999998</v>
      </c>
      <c r="AU42" s="144">
        <v>5.8609999999999998</v>
      </c>
      <c r="AV42" s="144">
        <v>6.8140000000000001</v>
      </c>
      <c r="AW42" s="144">
        <v>7.7590000000000003</v>
      </c>
      <c r="AX42" s="144">
        <v>8.6969999999999992</v>
      </c>
      <c r="AY42" s="144">
        <v>9.6270000000000007</v>
      </c>
      <c r="AZ42" s="144">
        <v>10.55</v>
      </c>
      <c r="BA42" s="144">
        <v>11.462999999999999</v>
      </c>
      <c r="BB42" s="144">
        <v>12.369</v>
      </c>
      <c r="BC42" s="144">
        <v>13.265000000000001</v>
      </c>
      <c r="BD42" s="144">
        <v>14.151999999999999</v>
      </c>
      <c r="BE42" s="144">
        <v>15.03</v>
      </c>
      <c r="BF42" s="144">
        <v>15.898</v>
      </c>
      <c r="BG42" s="144">
        <v>16.756</v>
      </c>
      <c r="BH42" s="144">
        <v>17.602</v>
      </c>
      <c r="BI42" s="144">
        <v>18.437999999999999</v>
      </c>
      <c r="BJ42" s="144">
        <v>19.262</v>
      </c>
      <c r="BK42" s="144">
        <v>20.074000000000002</v>
      </c>
      <c r="BL42" s="144">
        <v>20.873000000000001</v>
      </c>
      <c r="BM42" s="144">
        <v>21.658999999999999</v>
      </c>
      <c r="BN42" s="144">
        <v>22.43</v>
      </c>
      <c r="BO42" s="144">
        <v>23.187000000000001</v>
      </c>
      <c r="BP42" s="144">
        <v>23.928999999999998</v>
      </c>
      <c r="BQ42" s="144">
        <v>24.655999999999999</v>
      </c>
      <c r="BR42" s="144">
        <v>25.366</v>
      </c>
      <c r="BS42" s="144">
        <v>26.06</v>
      </c>
      <c r="BT42" s="144">
        <v>26.736999999999998</v>
      </c>
      <c r="BU42" s="144">
        <v>27.396999999999998</v>
      </c>
      <c r="BV42" s="144">
        <v>28.038</v>
      </c>
      <c r="BW42" s="144">
        <v>28.661000000000001</v>
      </c>
      <c r="BX42" s="144">
        <v>29.263999999999999</v>
      </c>
      <c r="BY42" s="144">
        <v>29.847000000000001</v>
      </c>
      <c r="BZ42" s="144">
        <v>30.408000000000001</v>
      </c>
      <c r="CA42" s="144">
        <v>30.946999999999999</v>
      </c>
      <c r="CB42" s="144">
        <v>31.463000000000001</v>
      </c>
      <c r="CC42" s="144">
        <v>31.954000000000001</v>
      </c>
      <c r="CD42" s="144">
        <v>32.42</v>
      </c>
      <c r="CE42" s="144">
        <v>32.859000000000002</v>
      </c>
      <c r="CF42" s="144">
        <v>33.271000000000001</v>
      </c>
      <c r="CG42" s="144">
        <v>33.652999999999999</v>
      </c>
      <c r="CH42" s="144">
        <v>34.005000000000003</v>
      </c>
      <c r="CI42" s="144">
        <v>34.325000000000003</v>
      </c>
      <c r="CJ42" s="144">
        <v>34.613</v>
      </c>
      <c r="CK42" s="144">
        <v>34.866999999999997</v>
      </c>
      <c r="CL42" s="144">
        <v>35.088999999999999</v>
      </c>
      <c r="CM42" s="144">
        <v>35.277999999999999</v>
      </c>
      <c r="CN42" s="144">
        <v>35.436</v>
      </c>
      <c r="CO42" s="144">
        <v>35.564999999999998</v>
      </c>
      <c r="CP42" s="144">
        <v>35.667999999999999</v>
      </c>
      <c r="CQ42" s="144">
        <v>35.746000000000002</v>
      </c>
      <c r="CR42" s="144">
        <v>35.805</v>
      </c>
      <c r="CS42" s="144">
        <v>35.847000000000001</v>
      </c>
      <c r="CT42" s="144">
        <v>35.877000000000002</v>
      </c>
      <c r="CU42" s="144">
        <v>35.896999999999998</v>
      </c>
      <c r="CV42" s="144">
        <v>35.909999999999997</v>
      </c>
      <c r="CW42" s="144">
        <v>35.917999999999999</v>
      </c>
      <c r="CX42" s="144">
        <v>35.923000000000002</v>
      </c>
      <c r="CY42" s="144">
        <v>35.926000000000002</v>
      </c>
      <c r="CZ42" s="144">
        <v>35.927</v>
      </c>
      <c r="DA42" s="144">
        <v>35.927999999999997</v>
      </c>
      <c r="DB42" s="144">
        <v>35.927999999999997</v>
      </c>
      <c r="DC42" s="144">
        <v>35.927999999999997</v>
      </c>
      <c r="DD42" s="144">
        <v>35.927999999999997</v>
      </c>
      <c r="DE42" s="144">
        <v>35.927999999999997</v>
      </c>
      <c r="DF42" s="144">
        <v>35.927999999999997</v>
      </c>
      <c r="DG42" s="144">
        <v>35.927999999999997</v>
      </c>
      <c r="DH42" s="144">
        <v>35.927999999999997</v>
      </c>
      <c r="DI42" s="144">
        <v>35.927999999999997</v>
      </c>
      <c r="DJ42" s="144">
        <v>35.927999999999997</v>
      </c>
      <c r="DK42" s="144">
        <v>35.927999999999997</v>
      </c>
      <c r="DL42" s="144">
        <v>35.927999999999997</v>
      </c>
      <c r="DM42" s="144">
        <v>35.927999999999997</v>
      </c>
      <c r="DN42" s="144">
        <v>35.927999999999997</v>
      </c>
      <c r="DO42" s="144">
        <v>35.927999999999997</v>
      </c>
      <c r="DP42" s="144">
        <v>35.927999999999997</v>
      </c>
      <c r="DQ42" s="144">
        <v>35.927999999999997</v>
      </c>
      <c r="DR42" s="144">
        <v>35.927999999999997</v>
      </c>
      <c r="DS42" s="144">
        <v>35.927999999999997</v>
      </c>
      <c r="DT42" s="144">
        <v>35.927999999999997</v>
      </c>
      <c r="DU42" s="144">
        <v>35.927999999999997</v>
      </c>
      <c r="DV42" s="144">
        <v>35.927999999999997</v>
      </c>
      <c r="DW42" s="144">
        <v>35.927999999999997</v>
      </c>
      <c r="DX42" s="144">
        <v>35.927999999999997</v>
      </c>
      <c r="DY42" s="144">
        <v>35.927999999999997</v>
      </c>
      <c r="DZ42" s="144">
        <v>35.927999999999997</v>
      </c>
      <c r="EA42" s="144">
        <v>35.927999999999997</v>
      </c>
    </row>
    <row r="43" spans="1:131" ht="15" customHeight="1" x14ac:dyDescent="0.25">
      <c r="A43" s="43">
        <v>41</v>
      </c>
      <c r="B43" s="144"/>
      <c r="C43" s="144"/>
      <c r="D43" s="144"/>
      <c r="E43" s="144"/>
      <c r="F43" s="144"/>
      <c r="G43" s="144"/>
      <c r="H43" s="144"/>
      <c r="I43" s="144"/>
      <c r="J43" s="144"/>
      <c r="K43" s="144"/>
      <c r="L43" s="144"/>
      <c r="M43" s="144"/>
      <c r="N43" s="144"/>
      <c r="O43" s="144"/>
      <c r="P43" s="144"/>
      <c r="Q43" s="144"/>
      <c r="R43" s="144"/>
      <c r="S43" s="144"/>
      <c r="T43" s="144"/>
      <c r="U43" s="144"/>
      <c r="V43" s="144"/>
      <c r="W43" s="144"/>
      <c r="X43" s="144"/>
      <c r="Y43" s="144"/>
      <c r="Z43" s="144"/>
      <c r="AA43" s="144"/>
      <c r="AB43" s="144"/>
      <c r="AC43" s="144"/>
      <c r="AD43" s="144"/>
      <c r="AE43" s="144"/>
      <c r="AF43" s="144"/>
      <c r="AG43" s="144"/>
      <c r="AH43" s="144"/>
      <c r="AI43" s="144"/>
      <c r="AJ43" s="144"/>
      <c r="AK43" s="144"/>
      <c r="AL43" s="144"/>
      <c r="AM43" s="144"/>
      <c r="AN43" s="144"/>
      <c r="AO43" s="144"/>
      <c r="AP43" s="144"/>
      <c r="AQ43" s="144">
        <v>0.99299999999999999</v>
      </c>
      <c r="AR43" s="144">
        <v>1.98</v>
      </c>
      <c r="AS43" s="144">
        <v>2.96</v>
      </c>
      <c r="AT43" s="144">
        <v>3.9329999999999998</v>
      </c>
      <c r="AU43" s="144">
        <v>4.899</v>
      </c>
      <c r="AV43" s="144">
        <v>5.8579999999999997</v>
      </c>
      <c r="AW43" s="144">
        <v>6.81</v>
      </c>
      <c r="AX43" s="144">
        <v>7.7539999999999996</v>
      </c>
      <c r="AY43" s="144">
        <v>8.69</v>
      </c>
      <c r="AZ43" s="144">
        <v>9.6180000000000003</v>
      </c>
      <c r="BA43" s="144">
        <v>10.538</v>
      </c>
      <c r="BB43" s="144">
        <v>11.449</v>
      </c>
      <c r="BC43" s="144">
        <v>12.351000000000001</v>
      </c>
      <c r="BD43" s="144">
        <v>13.244</v>
      </c>
      <c r="BE43" s="144">
        <v>14.128</v>
      </c>
      <c r="BF43" s="144">
        <v>15.000999999999999</v>
      </c>
      <c r="BG43" s="144">
        <v>15.864000000000001</v>
      </c>
      <c r="BH43" s="144">
        <v>16.716999999999999</v>
      </c>
      <c r="BI43" s="144">
        <v>17.558</v>
      </c>
      <c r="BJ43" s="144">
        <v>18.387</v>
      </c>
      <c r="BK43" s="144">
        <v>19.204000000000001</v>
      </c>
      <c r="BL43" s="144">
        <v>20.007999999999999</v>
      </c>
      <c r="BM43" s="144">
        <v>20.798999999999999</v>
      </c>
      <c r="BN43" s="144">
        <v>21.576000000000001</v>
      </c>
      <c r="BO43" s="144">
        <v>22.338000000000001</v>
      </c>
      <c r="BP43" s="144">
        <v>23.084</v>
      </c>
      <c r="BQ43" s="144">
        <v>23.815999999999999</v>
      </c>
      <c r="BR43" s="144">
        <v>24.530999999999999</v>
      </c>
      <c r="BS43" s="144">
        <v>25.228999999999999</v>
      </c>
      <c r="BT43" s="144">
        <v>25.911000000000001</v>
      </c>
      <c r="BU43" s="144">
        <v>26.574000000000002</v>
      </c>
      <c r="BV43" s="144">
        <v>27.22</v>
      </c>
      <c r="BW43" s="144">
        <v>27.847000000000001</v>
      </c>
      <c r="BX43" s="144">
        <v>28.454000000000001</v>
      </c>
      <c r="BY43" s="144">
        <v>29.04</v>
      </c>
      <c r="BZ43" s="144">
        <v>29.605</v>
      </c>
      <c r="CA43" s="144">
        <v>30.148</v>
      </c>
      <c r="CB43" s="144">
        <v>30.667000000000002</v>
      </c>
      <c r="CC43" s="144">
        <v>31.161000000000001</v>
      </c>
      <c r="CD43" s="144">
        <v>31.63</v>
      </c>
      <c r="CE43" s="144">
        <v>32.072000000000003</v>
      </c>
      <c r="CF43" s="144">
        <v>32.485999999999997</v>
      </c>
      <c r="CG43" s="144">
        <v>32.871000000000002</v>
      </c>
      <c r="CH43" s="144">
        <v>33.225000000000001</v>
      </c>
      <c r="CI43" s="144">
        <v>33.546999999999997</v>
      </c>
      <c r="CJ43" s="144">
        <v>33.837000000000003</v>
      </c>
      <c r="CK43" s="144">
        <v>34.094000000000001</v>
      </c>
      <c r="CL43" s="144">
        <v>34.317</v>
      </c>
      <c r="CM43" s="144">
        <v>34.506999999999998</v>
      </c>
      <c r="CN43" s="144">
        <v>34.665999999999997</v>
      </c>
      <c r="CO43" s="144">
        <v>34.795999999999999</v>
      </c>
      <c r="CP43" s="144">
        <v>34.899000000000001</v>
      </c>
      <c r="CQ43" s="144">
        <v>34.978000000000002</v>
      </c>
      <c r="CR43" s="144">
        <v>35.036999999999999</v>
      </c>
      <c r="CS43" s="144">
        <v>35.08</v>
      </c>
      <c r="CT43" s="144">
        <v>35.11</v>
      </c>
      <c r="CU43" s="144">
        <v>35.130000000000003</v>
      </c>
      <c r="CV43" s="144">
        <v>35.143000000000001</v>
      </c>
      <c r="CW43" s="144">
        <v>35.151000000000003</v>
      </c>
      <c r="CX43" s="144">
        <v>35.155999999999999</v>
      </c>
      <c r="CY43" s="144">
        <v>35.158999999999999</v>
      </c>
      <c r="CZ43" s="144">
        <v>35.159999999999997</v>
      </c>
      <c r="DA43" s="144">
        <v>35.161000000000001</v>
      </c>
      <c r="DB43" s="144">
        <v>35.161000000000001</v>
      </c>
      <c r="DC43" s="144">
        <v>35.161000000000001</v>
      </c>
      <c r="DD43" s="144">
        <v>35.161000000000001</v>
      </c>
      <c r="DE43" s="144">
        <v>35.161000000000001</v>
      </c>
      <c r="DF43" s="144">
        <v>35.161000000000001</v>
      </c>
      <c r="DG43" s="144">
        <v>35.161000000000001</v>
      </c>
      <c r="DH43" s="144">
        <v>35.161000000000001</v>
      </c>
      <c r="DI43" s="144">
        <v>35.161000000000001</v>
      </c>
      <c r="DJ43" s="144">
        <v>35.161000000000001</v>
      </c>
      <c r="DK43" s="144">
        <v>35.161000000000001</v>
      </c>
      <c r="DL43" s="144">
        <v>35.161000000000001</v>
      </c>
      <c r="DM43" s="144">
        <v>35.161000000000001</v>
      </c>
      <c r="DN43" s="144">
        <v>35.161000000000001</v>
      </c>
      <c r="DO43" s="144">
        <v>35.161000000000001</v>
      </c>
      <c r="DP43" s="144">
        <v>35.161000000000001</v>
      </c>
      <c r="DQ43" s="144">
        <v>35.161000000000001</v>
      </c>
      <c r="DR43" s="144">
        <v>35.161000000000001</v>
      </c>
      <c r="DS43" s="144">
        <v>35.161000000000001</v>
      </c>
      <c r="DT43" s="144">
        <v>35.161000000000001</v>
      </c>
      <c r="DU43" s="144">
        <v>35.161000000000001</v>
      </c>
      <c r="DV43" s="144">
        <v>35.161000000000001</v>
      </c>
      <c r="DW43" s="144">
        <v>35.161000000000001</v>
      </c>
      <c r="DX43" s="144">
        <v>35.161000000000001</v>
      </c>
      <c r="DY43" s="144">
        <v>35.161000000000001</v>
      </c>
      <c r="DZ43" s="144">
        <v>35.161000000000001</v>
      </c>
      <c r="EA43" s="144">
        <v>35.161000000000001</v>
      </c>
    </row>
    <row r="44" spans="1:131" ht="15" customHeight="1" x14ac:dyDescent="0.25">
      <c r="A44" s="43">
        <v>42</v>
      </c>
      <c r="B44" s="144"/>
      <c r="C44" s="144"/>
      <c r="D44" s="144"/>
      <c r="E44" s="144"/>
      <c r="F44" s="144"/>
      <c r="G44" s="144"/>
      <c r="H44" s="144"/>
      <c r="I44" s="144"/>
      <c r="J44" s="144"/>
      <c r="K44" s="144"/>
      <c r="L44" s="144"/>
      <c r="M44" s="144"/>
      <c r="N44" s="144"/>
      <c r="O44" s="144"/>
      <c r="P44" s="144"/>
      <c r="Q44" s="144"/>
      <c r="R44" s="144"/>
      <c r="S44" s="144"/>
      <c r="T44" s="144"/>
      <c r="U44" s="144"/>
      <c r="V44" s="144"/>
      <c r="W44" s="144"/>
      <c r="X44" s="144"/>
      <c r="Y44" s="144"/>
      <c r="Z44" s="144"/>
      <c r="AA44" s="144"/>
      <c r="AB44" s="144"/>
      <c r="AC44" s="144"/>
      <c r="AD44" s="144"/>
      <c r="AE44" s="144"/>
      <c r="AF44" s="144"/>
      <c r="AG44" s="144"/>
      <c r="AH44" s="144"/>
      <c r="AI44" s="144"/>
      <c r="AJ44" s="144"/>
      <c r="AK44" s="144"/>
      <c r="AL44" s="144"/>
      <c r="AM44" s="144"/>
      <c r="AN44" s="144"/>
      <c r="AO44" s="144"/>
      <c r="AP44" s="144"/>
      <c r="AQ44" s="144"/>
      <c r="AR44" s="144">
        <v>0.99299999999999999</v>
      </c>
      <c r="AS44" s="144">
        <v>1.98</v>
      </c>
      <c r="AT44" s="144">
        <v>2.9590000000000001</v>
      </c>
      <c r="AU44" s="144">
        <v>3.9319999999999999</v>
      </c>
      <c r="AV44" s="144">
        <v>4.8970000000000002</v>
      </c>
      <c r="AW44" s="144">
        <v>5.8550000000000004</v>
      </c>
      <c r="AX44" s="144">
        <v>6.8049999999999997</v>
      </c>
      <c r="AY44" s="144">
        <v>7.7469999999999999</v>
      </c>
      <c r="AZ44" s="144">
        <v>8.6820000000000004</v>
      </c>
      <c r="BA44" s="144">
        <v>9.6069999999999993</v>
      </c>
      <c r="BB44" s="144">
        <v>10.525</v>
      </c>
      <c r="BC44" s="144">
        <v>11.433</v>
      </c>
      <c r="BD44" s="144">
        <v>12.332000000000001</v>
      </c>
      <c r="BE44" s="144">
        <v>13.221</v>
      </c>
      <c r="BF44" s="144">
        <v>14.1</v>
      </c>
      <c r="BG44" s="144">
        <v>14.968999999999999</v>
      </c>
      <c r="BH44" s="144">
        <v>15.827</v>
      </c>
      <c r="BI44" s="144">
        <v>16.673999999999999</v>
      </c>
      <c r="BJ44" s="144">
        <v>17.509</v>
      </c>
      <c r="BK44" s="144">
        <v>18.331</v>
      </c>
      <c r="BL44" s="144">
        <v>19.14</v>
      </c>
      <c r="BM44" s="144">
        <v>19.936</v>
      </c>
      <c r="BN44" s="144">
        <v>20.718</v>
      </c>
      <c r="BO44" s="144">
        <v>21.484999999999999</v>
      </c>
      <c r="BP44" s="144">
        <v>22.236999999999998</v>
      </c>
      <c r="BQ44" s="144">
        <v>22.972999999999999</v>
      </c>
      <c r="BR44" s="144">
        <v>23.693000000000001</v>
      </c>
      <c r="BS44" s="144">
        <v>24.396000000000001</v>
      </c>
      <c r="BT44" s="144">
        <v>25.082000000000001</v>
      </c>
      <c r="BU44" s="144">
        <v>25.75</v>
      </c>
      <c r="BV44" s="144">
        <v>26.4</v>
      </c>
      <c r="BW44" s="144">
        <v>27.03</v>
      </c>
      <c r="BX44" s="144">
        <v>27.640999999999998</v>
      </c>
      <c r="BY44" s="144">
        <v>28.231999999999999</v>
      </c>
      <c r="BZ44" s="144">
        <v>28.800999999999998</v>
      </c>
      <c r="CA44" s="144">
        <v>29.347000000000001</v>
      </c>
      <c r="CB44" s="144">
        <v>29.869</v>
      </c>
      <c r="CC44" s="144">
        <v>30.367000000000001</v>
      </c>
      <c r="CD44" s="144">
        <v>30.838999999999999</v>
      </c>
      <c r="CE44" s="144">
        <v>31.283999999999999</v>
      </c>
      <c r="CF44" s="144">
        <v>31.701000000000001</v>
      </c>
      <c r="CG44" s="144">
        <v>32.088000000000001</v>
      </c>
      <c r="CH44" s="144">
        <v>32.444000000000003</v>
      </c>
      <c r="CI44" s="144">
        <v>32.768999999999998</v>
      </c>
      <c r="CJ44" s="144">
        <v>33.06</v>
      </c>
      <c r="CK44" s="144">
        <v>33.319000000000003</v>
      </c>
      <c r="CL44" s="144">
        <v>33.542999999999999</v>
      </c>
      <c r="CM44" s="144">
        <v>33.734999999999999</v>
      </c>
      <c r="CN44" s="144">
        <v>33.895000000000003</v>
      </c>
      <c r="CO44" s="144">
        <v>34.026000000000003</v>
      </c>
      <c r="CP44" s="144">
        <v>34.128999999999998</v>
      </c>
      <c r="CQ44" s="144">
        <v>34.209000000000003</v>
      </c>
      <c r="CR44" s="144">
        <v>34.268000000000001</v>
      </c>
      <c r="CS44" s="144">
        <v>34.311</v>
      </c>
      <c r="CT44" s="144">
        <v>34.341000000000001</v>
      </c>
      <c r="CU44" s="144">
        <v>34.360999999999997</v>
      </c>
      <c r="CV44" s="144">
        <v>34.375</v>
      </c>
      <c r="CW44" s="144">
        <v>34.383000000000003</v>
      </c>
      <c r="CX44" s="144">
        <v>34.387999999999998</v>
      </c>
      <c r="CY44" s="144">
        <v>34.390999999999998</v>
      </c>
      <c r="CZ44" s="144">
        <v>34.392000000000003</v>
      </c>
      <c r="DA44" s="144">
        <v>34.393000000000001</v>
      </c>
      <c r="DB44" s="144">
        <v>34.393000000000001</v>
      </c>
      <c r="DC44" s="144">
        <v>34.393000000000001</v>
      </c>
      <c r="DD44" s="144">
        <v>34.393000000000001</v>
      </c>
      <c r="DE44" s="144">
        <v>34.393000000000001</v>
      </c>
      <c r="DF44" s="144">
        <v>34.393000000000001</v>
      </c>
      <c r="DG44" s="144">
        <v>34.393000000000001</v>
      </c>
      <c r="DH44" s="144">
        <v>34.393000000000001</v>
      </c>
      <c r="DI44" s="144">
        <v>34.393000000000001</v>
      </c>
      <c r="DJ44" s="144">
        <v>34.393000000000001</v>
      </c>
      <c r="DK44" s="144">
        <v>34.393000000000001</v>
      </c>
      <c r="DL44" s="144">
        <v>34.393000000000001</v>
      </c>
      <c r="DM44" s="144">
        <v>34.393000000000001</v>
      </c>
      <c r="DN44" s="144">
        <v>34.393000000000001</v>
      </c>
      <c r="DO44" s="144">
        <v>34.393000000000001</v>
      </c>
      <c r="DP44" s="144">
        <v>34.393000000000001</v>
      </c>
      <c r="DQ44" s="144">
        <v>34.393000000000001</v>
      </c>
      <c r="DR44" s="144">
        <v>34.393000000000001</v>
      </c>
      <c r="DS44" s="144">
        <v>34.393000000000001</v>
      </c>
      <c r="DT44" s="144">
        <v>34.393000000000001</v>
      </c>
      <c r="DU44" s="144">
        <v>34.393000000000001</v>
      </c>
      <c r="DV44" s="144">
        <v>34.393000000000001</v>
      </c>
      <c r="DW44" s="144">
        <v>34.393000000000001</v>
      </c>
      <c r="DX44" s="144">
        <v>34.393000000000001</v>
      </c>
      <c r="DY44" s="144">
        <v>34.393000000000001</v>
      </c>
      <c r="DZ44" s="144">
        <v>34.393000000000001</v>
      </c>
      <c r="EA44" s="144">
        <v>34.393000000000001</v>
      </c>
    </row>
    <row r="45" spans="1:131" ht="15" customHeight="1" x14ac:dyDescent="0.25">
      <c r="A45" s="43">
        <v>43</v>
      </c>
      <c r="B45" s="144"/>
      <c r="C45" s="144"/>
      <c r="D45" s="144"/>
      <c r="E45" s="144"/>
      <c r="F45" s="144"/>
      <c r="G45" s="144"/>
      <c r="H45" s="144"/>
      <c r="I45" s="144"/>
      <c r="J45" s="144"/>
      <c r="K45" s="144"/>
      <c r="L45" s="144"/>
      <c r="M45" s="144"/>
      <c r="N45" s="144"/>
      <c r="O45" s="144"/>
      <c r="P45" s="144"/>
      <c r="Q45" s="144"/>
      <c r="R45" s="144"/>
      <c r="S45" s="144"/>
      <c r="T45" s="144"/>
      <c r="U45" s="144"/>
      <c r="V45" s="144"/>
      <c r="W45" s="144"/>
      <c r="X45" s="144"/>
      <c r="Y45" s="144"/>
      <c r="Z45" s="144"/>
      <c r="AA45" s="144"/>
      <c r="AB45" s="144"/>
      <c r="AC45" s="144"/>
      <c r="AD45" s="144"/>
      <c r="AE45" s="144"/>
      <c r="AF45" s="144"/>
      <c r="AG45" s="144"/>
      <c r="AH45" s="144"/>
      <c r="AI45" s="144"/>
      <c r="AJ45" s="144"/>
      <c r="AK45" s="144"/>
      <c r="AL45" s="144"/>
      <c r="AM45" s="144"/>
      <c r="AN45" s="144"/>
      <c r="AO45" s="144"/>
      <c r="AP45" s="144"/>
      <c r="AQ45" s="144"/>
      <c r="AR45" s="144"/>
      <c r="AS45" s="144">
        <v>0.99299999999999999</v>
      </c>
      <c r="AT45" s="144">
        <v>1.9790000000000001</v>
      </c>
      <c r="AU45" s="144">
        <v>2.9580000000000002</v>
      </c>
      <c r="AV45" s="144">
        <v>3.93</v>
      </c>
      <c r="AW45" s="144">
        <v>4.8940000000000001</v>
      </c>
      <c r="AX45" s="144">
        <v>5.851</v>
      </c>
      <c r="AY45" s="144">
        <v>6.8</v>
      </c>
      <c r="AZ45" s="144">
        <v>7.74</v>
      </c>
      <c r="BA45" s="144">
        <v>8.6720000000000006</v>
      </c>
      <c r="BB45" s="144">
        <v>9.5960000000000001</v>
      </c>
      <c r="BC45" s="144">
        <v>10.51</v>
      </c>
      <c r="BD45" s="144">
        <v>11.414999999999999</v>
      </c>
      <c r="BE45" s="144">
        <v>12.31</v>
      </c>
      <c r="BF45" s="144">
        <v>13.196</v>
      </c>
      <c r="BG45" s="144">
        <v>14.07</v>
      </c>
      <c r="BH45" s="144">
        <v>14.933999999999999</v>
      </c>
      <c r="BI45" s="144">
        <v>15.787000000000001</v>
      </c>
      <c r="BJ45" s="144">
        <v>16.626999999999999</v>
      </c>
      <c r="BK45" s="144">
        <v>17.454999999999998</v>
      </c>
      <c r="BL45" s="144">
        <v>18.27</v>
      </c>
      <c r="BM45" s="144">
        <v>19.071000000000002</v>
      </c>
      <c r="BN45" s="144">
        <v>19.858000000000001</v>
      </c>
      <c r="BO45" s="144">
        <v>20.631</v>
      </c>
      <c r="BP45" s="144">
        <v>21.387</v>
      </c>
      <c r="BQ45" s="144">
        <v>22.128</v>
      </c>
      <c r="BR45" s="144">
        <v>22.853000000000002</v>
      </c>
      <c r="BS45" s="144">
        <v>23.561</v>
      </c>
      <c r="BT45" s="144">
        <v>24.251999999999999</v>
      </c>
      <c r="BU45" s="144">
        <v>24.923999999999999</v>
      </c>
      <c r="BV45" s="144">
        <v>25.579000000000001</v>
      </c>
      <c r="BW45" s="144">
        <v>26.213999999999999</v>
      </c>
      <c r="BX45" s="144">
        <v>26.829000000000001</v>
      </c>
      <c r="BY45" s="144">
        <v>27.422999999999998</v>
      </c>
      <c r="BZ45" s="144">
        <v>27.995999999999999</v>
      </c>
      <c r="CA45" s="144">
        <v>28.545999999999999</v>
      </c>
      <c r="CB45" s="144">
        <v>29.071999999999999</v>
      </c>
      <c r="CC45" s="144">
        <v>29.573</v>
      </c>
      <c r="CD45" s="144">
        <v>30.047999999999998</v>
      </c>
      <c r="CE45" s="144">
        <v>30.495999999999999</v>
      </c>
      <c r="CF45" s="144">
        <v>30.916</v>
      </c>
      <c r="CG45" s="144">
        <v>31.306000000000001</v>
      </c>
      <c r="CH45" s="144">
        <v>31.664000000000001</v>
      </c>
      <c r="CI45" s="144">
        <v>31.991</v>
      </c>
      <c r="CJ45" s="144">
        <v>32.284999999999997</v>
      </c>
      <c r="CK45" s="144">
        <v>32.543999999999997</v>
      </c>
      <c r="CL45" s="144">
        <v>32.770000000000003</v>
      </c>
      <c r="CM45" s="144">
        <v>32.963000000000001</v>
      </c>
      <c r="CN45" s="144">
        <v>33.125</v>
      </c>
      <c r="CO45" s="144">
        <v>33.256</v>
      </c>
      <c r="CP45" s="144">
        <v>33.36</v>
      </c>
      <c r="CQ45" s="144">
        <v>33.441000000000003</v>
      </c>
      <c r="CR45" s="144">
        <v>33.500999999999998</v>
      </c>
      <c r="CS45" s="144">
        <v>33.543999999999997</v>
      </c>
      <c r="CT45" s="144">
        <v>33.573999999999998</v>
      </c>
      <c r="CU45" s="144">
        <v>33.594000000000001</v>
      </c>
      <c r="CV45" s="144">
        <v>33.607999999999997</v>
      </c>
      <c r="CW45" s="144">
        <v>33.616</v>
      </c>
      <c r="CX45" s="144">
        <v>33.621000000000002</v>
      </c>
      <c r="CY45" s="144">
        <v>33.624000000000002</v>
      </c>
      <c r="CZ45" s="144">
        <v>33.625</v>
      </c>
      <c r="DA45" s="144">
        <v>33.625999999999998</v>
      </c>
      <c r="DB45" s="144">
        <v>33.625999999999998</v>
      </c>
      <c r="DC45" s="144">
        <v>33.625999999999998</v>
      </c>
      <c r="DD45" s="144">
        <v>33.625999999999998</v>
      </c>
      <c r="DE45" s="144">
        <v>33.625999999999998</v>
      </c>
      <c r="DF45" s="144">
        <v>33.625999999999998</v>
      </c>
      <c r="DG45" s="144">
        <v>33.625999999999998</v>
      </c>
      <c r="DH45" s="144">
        <v>33.625999999999998</v>
      </c>
      <c r="DI45" s="144">
        <v>33.625999999999998</v>
      </c>
      <c r="DJ45" s="144">
        <v>33.625999999999998</v>
      </c>
      <c r="DK45" s="144">
        <v>33.625999999999998</v>
      </c>
      <c r="DL45" s="144">
        <v>33.625999999999998</v>
      </c>
      <c r="DM45" s="144">
        <v>33.625999999999998</v>
      </c>
      <c r="DN45" s="144">
        <v>33.625999999999998</v>
      </c>
      <c r="DO45" s="144">
        <v>33.625999999999998</v>
      </c>
      <c r="DP45" s="144">
        <v>33.625999999999998</v>
      </c>
      <c r="DQ45" s="144">
        <v>33.625999999999998</v>
      </c>
      <c r="DR45" s="144">
        <v>33.625999999999998</v>
      </c>
      <c r="DS45" s="144">
        <v>33.625999999999998</v>
      </c>
      <c r="DT45" s="144">
        <v>33.625999999999998</v>
      </c>
      <c r="DU45" s="144">
        <v>33.625999999999998</v>
      </c>
      <c r="DV45" s="144">
        <v>33.625999999999998</v>
      </c>
      <c r="DW45" s="144">
        <v>33.625999999999998</v>
      </c>
      <c r="DX45" s="144">
        <v>33.625999999999998</v>
      </c>
      <c r="DY45" s="144">
        <v>33.625999999999998</v>
      </c>
      <c r="DZ45" s="144">
        <v>33.625999999999998</v>
      </c>
      <c r="EA45" s="144">
        <v>33.625999999999998</v>
      </c>
    </row>
    <row r="46" spans="1:131" ht="15" customHeight="1" x14ac:dyDescent="0.25">
      <c r="A46" s="43">
        <v>44</v>
      </c>
      <c r="B46" s="144"/>
      <c r="C46" s="144"/>
      <c r="D46" s="144"/>
      <c r="E46" s="144"/>
      <c r="F46" s="144"/>
      <c r="G46" s="144"/>
      <c r="H46" s="144"/>
      <c r="I46" s="144"/>
      <c r="J46" s="144"/>
      <c r="K46" s="144"/>
      <c r="L46" s="144"/>
      <c r="M46" s="144"/>
      <c r="N46" s="144"/>
      <c r="O46" s="144"/>
      <c r="P46" s="144"/>
      <c r="Q46" s="144"/>
      <c r="R46" s="144"/>
      <c r="S46" s="144"/>
      <c r="T46" s="144"/>
      <c r="U46" s="144"/>
      <c r="V46" s="144"/>
      <c r="W46" s="144"/>
      <c r="X46" s="144"/>
      <c r="Y46" s="144"/>
      <c r="Z46" s="144"/>
      <c r="AA46" s="144"/>
      <c r="AB46" s="144"/>
      <c r="AC46" s="144"/>
      <c r="AD46" s="144"/>
      <c r="AE46" s="144"/>
      <c r="AF46" s="144"/>
      <c r="AG46" s="144"/>
      <c r="AH46" s="144"/>
      <c r="AI46" s="144"/>
      <c r="AJ46" s="144"/>
      <c r="AK46" s="144"/>
      <c r="AL46" s="144"/>
      <c r="AM46" s="144"/>
      <c r="AN46" s="144"/>
      <c r="AO46" s="144"/>
      <c r="AP46" s="144"/>
      <c r="AQ46" s="144"/>
      <c r="AR46" s="144"/>
      <c r="AS46" s="144"/>
      <c r="AT46" s="144">
        <v>0.99299999999999999</v>
      </c>
      <c r="AU46" s="144">
        <v>1.9790000000000001</v>
      </c>
      <c r="AV46" s="144">
        <v>2.9569999999999999</v>
      </c>
      <c r="AW46" s="144">
        <v>3.9279999999999999</v>
      </c>
      <c r="AX46" s="144">
        <v>4.8920000000000003</v>
      </c>
      <c r="AY46" s="144">
        <v>5.8470000000000004</v>
      </c>
      <c r="AZ46" s="144">
        <v>6.7939999999999996</v>
      </c>
      <c r="BA46" s="144">
        <v>7.7329999999999997</v>
      </c>
      <c r="BB46" s="144">
        <v>8.6620000000000008</v>
      </c>
      <c r="BC46" s="144">
        <v>9.5830000000000002</v>
      </c>
      <c r="BD46" s="144">
        <v>10.494</v>
      </c>
      <c r="BE46" s="144">
        <v>11.396000000000001</v>
      </c>
      <c r="BF46" s="144">
        <v>12.287000000000001</v>
      </c>
      <c r="BG46" s="144">
        <v>13.167999999999999</v>
      </c>
      <c r="BH46" s="144">
        <v>14.038</v>
      </c>
      <c r="BI46" s="144">
        <v>14.896000000000001</v>
      </c>
      <c r="BJ46" s="144">
        <v>15.743</v>
      </c>
      <c r="BK46" s="144">
        <v>16.576000000000001</v>
      </c>
      <c r="BL46" s="144">
        <v>17.396999999999998</v>
      </c>
      <c r="BM46" s="144">
        <v>18.204000000000001</v>
      </c>
      <c r="BN46" s="144">
        <v>18.995999999999999</v>
      </c>
      <c r="BO46" s="144">
        <v>19.774000000000001</v>
      </c>
      <c r="BP46" s="144">
        <v>20.536000000000001</v>
      </c>
      <c r="BQ46" s="144">
        <v>21.282</v>
      </c>
      <c r="BR46" s="144">
        <v>22.012</v>
      </c>
      <c r="BS46" s="144">
        <v>22.724</v>
      </c>
      <c r="BT46" s="144">
        <v>23.42</v>
      </c>
      <c r="BU46" s="144">
        <v>24.097000000000001</v>
      </c>
      <c r="BV46" s="144">
        <v>24.756</v>
      </c>
      <c r="BW46" s="144">
        <v>25.396000000000001</v>
      </c>
      <c r="BX46" s="144">
        <v>26.015000000000001</v>
      </c>
      <c r="BY46" s="144">
        <v>26.614000000000001</v>
      </c>
      <c r="BZ46" s="144">
        <v>27.19</v>
      </c>
      <c r="CA46" s="144">
        <v>27.744</v>
      </c>
      <c r="CB46" s="144">
        <v>28.273</v>
      </c>
      <c r="CC46" s="144">
        <v>28.777999999999999</v>
      </c>
      <c r="CD46" s="144">
        <v>29.256</v>
      </c>
      <c r="CE46" s="144">
        <v>29.707999999999998</v>
      </c>
      <c r="CF46" s="144">
        <v>30.13</v>
      </c>
      <c r="CG46" s="144">
        <v>30.523</v>
      </c>
      <c r="CH46" s="144">
        <v>30.884</v>
      </c>
      <c r="CI46" s="144">
        <v>31.213000000000001</v>
      </c>
      <c r="CJ46" s="144">
        <v>31.509</v>
      </c>
      <c r="CK46" s="144">
        <v>31.77</v>
      </c>
      <c r="CL46" s="144">
        <v>31.998000000000001</v>
      </c>
      <c r="CM46" s="144">
        <v>32.192</v>
      </c>
      <c r="CN46" s="144">
        <v>32.354999999999997</v>
      </c>
      <c r="CO46" s="144">
        <v>32.487000000000002</v>
      </c>
      <c r="CP46" s="144">
        <v>32.591999999999999</v>
      </c>
      <c r="CQ46" s="144">
        <v>32.673000000000002</v>
      </c>
      <c r="CR46" s="144">
        <v>32.732999999999997</v>
      </c>
      <c r="CS46" s="144">
        <v>32.777000000000001</v>
      </c>
      <c r="CT46" s="144">
        <v>32.807000000000002</v>
      </c>
      <c r="CU46" s="144">
        <v>32.826999999999998</v>
      </c>
      <c r="CV46" s="144">
        <v>32.841000000000001</v>
      </c>
      <c r="CW46" s="144">
        <v>32.848999999999997</v>
      </c>
      <c r="CX46" s="144">
        <v>32.853999999999999</v>
      </c>
      <c r="CY46" s="144">
        <v>32.856999999999999</v>
      </c>
      <c r="CZ46" s="144">
        <v>32.859000000000002</v>
      </c>
      <c r="DA46" s="144">
        <v>32.86</v>
      </c>
      <c r="DB46" s="144">
        <v>32.86</v>
      </c>
      <c r="DC46" s="144">
        <v>32.86</v>
      </c>
      <c r="DD46" s="144">
        <v>32.86</v>
      </c>
      <c r="DE46" s="144">
        <v>32.86</v>
      </c>
      <c r="DF46" s="144">
        <v>32.86</v>
      </c>
      <c r="DG46" s="144">
        <v>32.86</v>
      </c>
      <c r="DH46" s="144">
        <v>32.86</v>
      </c>
      <c r="DI46" s="144">
        <v>32.86</v>
      </c>
      <c r="DJ46" s="144">
        <v>32.86</v>
      </c>
      <c r="DK46" s="144">
        <v>32.86</v>
      </c>
      <c r="DL46" s="144">
        <v>32.86</v>
      </c>
      <c r="DM46" s="144">
        <v>32.86</v>
      </c>
      <c r="DN46" s="144">
        <v>32.86</v>
      </c>
      <c r="DO46" s="144">
        <v>32.86</v>
      </c>
      <c r="DP46" s="144">
        <v>32.86</v>
      </c>
      <c r="DQ46" s="144">
        <v>32.86</v>
      </c>
      <c r="DR46" s="144">
        <v>32.86</v>
      </c>
      <c r="DS46" s="144">
        <v>32.86</v>
      </c>
      <c r="DT46" s="144">
        <v>32.86</v>
      </c>
      <c r="DU46" s="144">
        <v>32.86</v>
      </c>
      <c r="DV46" s="144">
        <v>32.86</v>
      </c>
      <c r="DW46" s="144">
        <v>32.86</v>
      </c>
      <c r="DX46" s="144">
        <v>32.86</v>
      </c>
      <c r="DY46" s="144">
        <v>32.86</v>
      </c>
      <c r="DZ46" s="144">
        <v>32.86</v>
      </c>
      <c r="EA46" s="144">
        <v>32.86</v>
      </c>
    </row>
    <row r="47" spans="1:131" ht="15" customHeight="1" x14ac:dyDescent="0.25">
      <c r="A47" s="43">
        <v>45</v>
      </c>
      <c r="B47" s="144"/>
      <c r="C47" s="144"/>
      <c r="D47" s="144"/>
      <c r="E47" s="144"/>
      <c r="F47" s="144"/>
      <c r="G47" s="144"/>
      <c r="H47" s="144"/>
      <c r="I47" s="144"/>
      <c r="J47" s="144"/>
      <c r="K47" s="144"/>
      <c r="L47" s="144"/>
      <c r="M47" s="144"/>
      <c r="N47" s="144"/>
      <c r="O47" s="144"/>
      <c r="P47" s="144"/>
      <c r="Q47" s="144"/>
      <c r="R47" s="144"/>
      <c r="S47" s="144"/>
      <c r="T47" s="144"/>
      <c r="U47" s="144"/>
      <c r="V47" s="144"/>
      <c r="W47" s="144"/>
      <c r="X47" s="144"/>
      <c r="Y47" s="144"/>
      <c r="Z47" s="144"/>
      <c r="AA47" s="144"/>
      <c r="AB47" s="144"/>
      <c r="AC47" s="144"/>
      <c r="AD47" s="144"/>
      <c r="AE47" s="144"/>
      <c r="AF47" s="144"/>
      <c r="AG47" s="144"/>
      <c r="AH47" s="144"/>
      <c r="AI47" s="144"/>
      <c r="AJ47" s="144"/>
      <c r="AK47" s="144"/>
      <c r="AL47" s="144"/>
      <c r="AM47" s="144"/>
      <c r="AN47" s="144"/>
      <c r="AO47" s="144"/>
      <c r="AP47" s="144"/>
      <c r="AQ47" s="144"/>
      <c r="AR47" s="144"/>
      <c r="AS47" s="144"/>
      <c r="AT47" s="144"/>
      <c r="AU47" s="144">
        <v>0.99299999999999999</v>
      </c>
      <c r="AV47" s="144">
        <v>1.978</v>
      </c>
      <c r="AW47" s="144">
        <v>2.956</v>
      </c>
      <c r="AX47" s="144">
        <v>3.9260000000000002</v>
      </c>
      <c r="AY47" s="144">
        <v>4.8879999999999999</v>
      </c>
      <c r="AZ47" s="144">
        <v>5.8419999999999996</v>
      </c>
      <c r="BA47" s="144">
        <v>6.7869999999999999</v>
      </c>
      <c r="BB47" s="144">
        <v>7.7229999999999999</v>
      </c>
      <c r="BC47" s="144">
        <v>8.65</v>
      </c>
      <c r="BD47" s="144">
        <v>9.5679999999999996</v>
      </c>
      <c r="BE47" s="144">
        <v>10.476000000000001</v>
      </c>
      <c r="BF47" s="144">
        <v>11.374000000000001</v>
      </c>
      <c r="BG47" s="144">
        <v>12.260999999999999</v>
      </c>
      <c r="BH47" s="144">
        <v>13.137</v>
      </c>
      <c r="BI47" s="144">
        <v>14.000999999999999</v>
      </c>
      <c r="BJ47" s="144">
        <v>14.853</v>
      </c>
      <c r="BK47" s="144">
        <v>15.693</v>
      </c>
      <c r="BL47" s="144">
        <v>16.518999999999998</v>
      </c>
      <c r="BM47" s="144">
        <v>17.332000000000001</v>
      </c>
      <c r="BN47" s="144">
        <v>18.13</v>
      </c>
      <c r="BO47" s="144">
        <v>18.913</v>
      </c>
      <c r="BP47" s="144">
        <v>19.68</v>
      </c>
      <c r="BQ47" s="144">
        <v>20.431999999999999</v>
      </c>
      <c r="BR47" s="144">
        <v>21.166</v>
      </c>
      <c r="BS47" s="144">
        <v>21.884</v>
      </c>
      <c r="BT47" s="144">
        <v>22.585000000000001</v>
      </c>
      <c r="BU47" s="144">
        <v>23.266999999999999</v>
      </c>
      <c r="BV47" s="144">
        <v>23.93</v>
      </c>
      <c r="BW47" s="144">
        <v>24.574000000000002</v>
      </c>
      <c r="BX47" s="144">
        <v>25.198</v>
      </c>
      <c r="BY47" s="144">
        <v>25.800999999999998</v>
      </c>
      <c r="BZ47" s="144">
        <v>26.381</v>
      </c>
      <c r="CA47" s="144">
        <v>26.939</v>
      </c>
      <c r="CB47" s="144">
        <v>27.472000000000001</v>
      </c>
      <c r="CC47" s="144">
        <v>27.98</v>
      </c>
      <c r="CD47" s="144">
        <v>28.462</v>
      </c>
      <c r="CE47" s="144">
        <v>28.917000000000002</v>
      </c>
      <c r="CF47" s="144">
        <v>29.341999999999999</v>
      </c>
      <c r="CG47" s="144">
        <v>29.736999999999998</v>
      </c>
      <c r="CH47" s="144">
        <v>30.100999999999999</v>
      </c>
      <c r="CI47" s="144">
        <v>30.431999999999999</v>
      </c>
      <c r="CJ47" s="144">
        <v>30.73</v>
      </c>
      <c r="CK47" s="144">
        <v>30.994</v>
      </c>
      <c r="CL47" s="144">
        <v>31.222999999999999</v>
      </c>
      <c r="CM47" s="144">
        <v>31.419</v>
      </c>
      <c r="CN47" s="144">
        <v>31.582000000000001</v>
      </c>
      <c r="CO47" s="144">
        <v>31.715</v>
      </c>
      <c r="CP47" s="144">
        <v>31.821000000000002</v>
      </c>
      <c r="CQ47" s="144">
        <v>31.902999999999999</v>
      </c>
      <c r="CR47" s="144">
        <v>31.963000000000001</v>
      </c>
      <c r="CS47" s="144">
        <v>32.006999999999998</v>
      </c>
      <c r="CT47" s="144">
        <v>32.037999999999997</v>
      </c>
      <c r="CU47" s="144">
        <v>32.058</v>
      </c>
      <c r="CV47" s="144">
        <v>32.072000000000003</v>
      </c>
      <c r="CW47" s="144">
        <v>32.08</v>
      </c>
      <c r="CX47" s="144">
        <v>32.085000000000001</v>
      </c>
      <c r="CY47" s="144">
        <v>32.088000000000001</v>
      </c>
      <c r="CZ47" s="144">
        <v>32.090000000000003</v>
      </c>
      <c r="DA47" s="144">
        <v>32.091000000000001</v>
      </c>
      <c r="DB47" s="144">
        <v>32.091000000000001</v>
      </c>
      <c r="DC47" s="144">
        <v>32.091000000000001</v>
      </c>
      <c r="DD47" s="144">
        <v>32.091000000000001</v>
      </c>
      <c r="DE47" s="144">
        <v>32.091000000000001</v>
      </c>
      <c r="DF47" s="144">
        <v>32.091000000000001</v>
      </c>
      <c r="DG47" s="144">
        <v>32.091000000000001</v>
      </c>
      <c r="DH47" s="144">
        <v>32.091000000000001</v>
      </c>
      <c r="DI47" s="144">
        <v>32.091000000000001</v>
      </c>
      <c r="DJ47" s="144">
        <v>32.091000000000001</v>
      </c>
      <c r="DK47" s="144">
        <v>32.091000000000001</v>
      </c>
      <c r="DL47" s="144">
        <v>32.091000000000001</v>
      </c>
      <c r="DM47" s="144">
        <v>32.091000000000001</v>
      </c>
      <c r="DN47" s="144">
        <v>32.091000000000001</v>
      </c>
      <c r="DO47" s="144">
        <v>32.091000000000001</v>
      </c>
      <c r="DP47" s="144">
        <v>32.091000000000001</v>
      </c>
      <c r="DQ47" s="144">
        <v>32.091000000000001</v>
      </c>
      <c r="DR47" s="144">
        <v>32.091000000000001</v>
      </c>
      <c r="DS47" s="144">
        <v>32.091000000000001</v>
      </c>
      <c r="DT47" s="144">
        <v>32.091000000000001</v>
      </c>
      <c r="DU47" s="144">
        <v>32.091000000000001</v>
      </c>
      <c r="DV47" s="144">
        <v>32.091000000000001</v>
      </c>
      <c r="DW47" s="144">
        <v>32.091000000000001</v>
      </c>
      <c r="DX47" s="144">
        <v>32.091000000000001</v>
      </c>
      <c r="DY47" s="144">
        <v>32.091000000000001</v>
      </c>
      <c r="DZ47" s="144">
        <v>32.091000000000001</v>
      </c>
      <c r="EA47" s="144">
        <v>32.091000000000001</v>
      </c>
    </row>
    <row r="48" spans="1:131" ht="15" customHeight="1" x14ac:dyDescent="0.25">
      <c r="A48" s="43">
        <v>46</v>
      </c>
      <c r="B48" s="144"/>
      <c r="C48" s="144"/>
      <c r="D48" s="144"/>
      <c r="E48" s="144"/>
      <c r="F48" s="144"/>
      <c r="G48" s="144"/>
      <c r="H48" s="144"/>
      <c r="I48" s="144"/>
      <c r="J48" s="144"/>
      <c r="K48" s="144"/>
      <c r="L48" s="144"/>
      <c r="M48" s="144"/>
      <c r="N48" s="144"/>
      <c r="O48" s="144"/>
      <c r="P48" s="144"/>
      <c r="Q48" s="144"/>
      <c r="R48" s="144"/>
      <c r="S48" s="144"/>
      <c r="T48" s="144"/>
      <c r="U48" s="144"/>
      <c r="V48" s="144"/>
      <c r="W48" s="144"/>
      <c r="X48" s="144"/>
      <c r="Y48" s="144"/>
      <c r="Z48" s="144"/>
      <c r="AA48" s="144"/>
      <c r="AB48" s="144"/>
      <c r="AC48" s="144"/>
      <c r="AD48" s="144"/>
      <c r="AE48" s="144"/>
      <c r="AF48" s="144"/>
      <c r="AG48" s="144"/>
      <c r="AH48" s="144"/>
      <c r="AI48" s="144"/>
      <c r="AJ48" s="144"/>
      <c r="AK48" s="144"/>
      <c r="AL48" s="144"/>
      <c r="AM48" s="144"/>
      <c r="AN48" s="144"/>
      <c r="AO48" s="144"/>
      <c r="AP48" s="144"/>
      <c r="AQ48" s="144"/>
      <c r="AR48" s="144"/>
      <c r="AS48" s="144"/>
      <c r="AT48" s="144"/>
      <c r="AU48" s="144"/>
      <c r="AV48" s="144">
        <v>0.99299999999999999</v>
      </c>
      <c r="AW48" s="144">
        <v>1.978</v>
      </c>
      <c r="AX48" s="144">
        <v>2.9550000000000001</v>
      </c>
      <c r="AY48" s="144">
        <v>3.9239999999999999</v>
      </c>
      <c r="AZ48" s="144">
        <v>4.8849999999999998</v>
      </c>
      <c r="BA48" s="144">
        <v>5.8369999999999997</v>
      </c>
      <c r="BB48" s="144">
        <v>6.78</v>
      </c>
      <c r="BC48" s="144">
        <v>7.7140000000000004</v>
      </c>
      <c r="BD48" s="144">
        <v>8.6379999999999999</v>
      </c>
      <c r="BE48" s="144">
        <v>9.5530000000000008</v>
      </c>
      <c r="BF48" s="144">
        <v>10.457000000000001</v>
      </c>
      <c r="BG48" s="144">
        <v>11.35</v>
      </c>
      <c r="BH48" s="144">
        <v>12.233000000000001</v>
      </c>
      <c r="BI48" s="144">
        <v>13.103</v>
      </c>
      <c r="BJ48" s="144">
        <v>13.962</v>
      </c>
      <c r="BK48" s="144">
        <v>14.808</v>
      </c>
      <c r="BL48" s="144">
        <v>15.64</v>
      </c>
      <c r="BM48" s="144">
        <v>16.457999999999998</v>
      </c>
      <c r="BN48" s="144">
        <v>17.262</v>
      </c>
      <c r="BO48" s="144">
        <v>18.050999999999998</v>
      </c>
      <c r="BP48" s="144">
        <v>18.824000000000002</v>
      </c>
      <c r="BQ48" s="144">
        <v>19.581</v>
      </c>
      <c r="BR48" s="144">
        <v>20.321000000000002</v>
      </c>
      <c r="BS48" s="144">
        <v>21.044</v>
      </c>
      <c r="BT48" s="144">
        <v>21.75</v>
      </c>
      <c r="BU48" s="144">
        <v>22.437000000000001</v>
      </c>
      <c r="BV48" s="144">
        <v>23.105</v>
      </c>
      <c r="BW48" s="144">
        <v>23.754000000000001</v>
      </c>
      <c r="BX48" s="144">
        <v>24.382000000000001</v>
      </c>
      <c r="BY48" s="144">
        <v>24.989000000000001</v>
      </c>
      <c r="BZ48" s="144">
        <v>25.574000000000002</v>
      </c>
      <c r="CA48" s="144">
        <v>26.135999999999999</v>
      </c>
      <c r="CB48" s="144">
        <v>26.672999999999998</v>
      </c>
      <c r="CC48" s="144">
        <v>27.184999999999999</v>
      </c>
      <c r="CD48" s="144">
        <v>27.67</v>
      </c>
      <c r="CE48" s="144">
        <v>28.128</v>
      </c>
      <c r="CF48" s="144">
        <v>28.556999999999999</v>
      </c>
      <c r="CG48" s="144">
        <v>28.954999999999998</v>
      </c>
      <c r="CH48" s="144">
        <v>29.321000000000002</v>
      </c>
      <c r="CI48" s="144">
        <v>29.655000000000001</v>
      </c>
      <c r="CJ48" s="144">
        <v>29.954999999999998</v>
      </c>
      <c r="CK48" s="144">
        <v>30.22</v>
      </c>
      <c r="CL48" s="144">
        <v>30.451000000000001</v>
      </c>
      <c r="CM48" s="144">
        <v>30.648</v>
      </c>
      <c r="CN48" s="144">
        <v>30.812999999999999</v>
      </c>
      <c r="CO48" s="144">
        <v>30.946999999999999</v>
      </c>
      <c r="CP48" s="144">
        <v>31.053999999999998</v>
      </c>
      <c r="CQ48" s="144">
        <v>31.135999999999999</v>
      </c>
      <c r="CR48" s="144">
        <v>31.196999999999999</v>
      </c>
      <c r="CS48" s="144">
        <v>31.241</v>
      </c>
      <c r="CT48" s="144">
        <v>31.271999999999998</v>
      </c>
      <c r="CU48" s="144">
        <v>31.292999999999999</v>
      </c>
      <c r="CV48" s="144">
        <v>31.306000000000001</v>
      </c>
      <c r="CW48" s="144">
        <v>31.315000000000001</v>
      </c>
      <c r="CX48" s="144">
        <v>31.32</v>
      </c>
      <c r="CY48" s="144">
        <v>31.323</v>
      </c>
      <c r="CZ48" s="144">
        <v>31.324000000000002</v>
      </c>
      <c r="DA48" s="144">
        <v>31.324999999999999</v>
      </c>
      <c r="DB48" s="144">
        <v>31.324999999999999</v>
      </c>
      <c r="DC48" s="144">
        <v>31.324999999999999</v>
      </c>
      <c r="DD48" s="144">
        <v>31.324999999999999</v>
      </c>
      <c r="DE48" s="144">
        <v>31.324999999999999</v>
      </c>
      <c r="DF48" s="144">
        <v>31.324999999999999</v>
      </c>
      <c r="DG48" s="144">
        <v>31.324999999999999</v>
      </c>
      <c r="DH48" s="144">
        <v>31.324999999999999</v>
      </c>
      <c r="DI48" s="144">
        <v>31.324999999999999</v>
      </c>
      <c r="DJ48" s="144">
        <v>31.324999999999999</v>
      </c>
      <c r="DK48" s="144">
        <v>31.324999999999999</v>
      </c>
      <c r="DL48" s="144">
        <v>31.324999999999999</v>
      </c>
      <c r="DM48" s="144">
        <v>31.324999999999999</v>
      </c>
      <c r="DN48" s="144">
        <v>31.324999999999999</v>
      </c>
      <c r="DO48" s="144">
        <v>31.324999999999999</v>
      </c>
      <c r="DP48" s="144">
        <v>31.324999999999999</v>
      </c>
      <c r="DQ48" s="144">
        <v>31.324999999999999</v>
      </c>
      <c r="DR48" s="144">
        <v>31.324999999999999</v>
      </c>
      <c r="DS48" s="144">
        <v>31.324999999999999</v>
      </c>
      <c r="DT48" s="144">
        <v>31.324999999999999</v>
      </c>
      <c r="DU48" s="144">
        <v>31.324999999999999</v>
      </c>
      <c r="DV48" s="144">
        <v>31.324999999999999</v>
      </c>
      <c r="DW48" s="144">
        <v>31.324999999999999</v>
      </c>
      <c r="DX48" s="144">
        <v>31.324999999999999</v>
      </c>
      <c r="DY48" s="144">
        <v>31.324999999999999</v>
      </c>
      <c r="DZ48" s="144">
        <v>31.324999999999999</v>
      </c>
      <c r="EA48" s="144">
        <v>31.324999999999999</v>
      </c>
    </row>
    <row r="49" spans="1:131" ht="15" customHeight="1" x14ac:dyDescent="0.25">
      <c r="A49" s="43">
        <v>47</v>
      </c>
      <c r="B49" s="144"/>
      <c r="C49" s="144"/>
      <c r="D49" s="144"/>
      <c r="E49" s="144"/>
      <c r="F49" s="144"/>
      <c r="G49" s="144"/>
      <c r="H49" s="144"/>
      <c r="I49" s="144"/>
      <c r="J49" s="144"/>
      <c r="K49" s="144"/>
      <c r="L49" s="144"/>
      <c r="M49" s="144"/>
      <c r="N49" s="144"/>
      <c r="O49" s="144"/>
      <c r="P49" s="144"/>
      <c r="Q49" s="144"/>
      <c r="R49" s="144"/>
      <c r="S49" s="144"/>
      <c r="T49" s="144"/>
      <c r="U49" s="144"/>
      <c r="V49" s="144"/>
      <c r="W49" s="144"/>
      <c r="X49" s="144"/>
      <c r="Y49" s="144"/>
      <c r="Z49" s="144"/>
      <c r="AA49" s="144"/>
      <c r="AB49" s="144"/>
      <c r="AC49" s="144"/>
      <c r="AD49" s="144"/>
      <c r="AE49" s="144"/>
      <c r="AF49" s="144"/>
      <c r="AG49" s="144"/>
      <c r="AH49" s="144"/>
      <c r="AI49" s="144"/>
      <c r="AJ49" s="144"/>
      <c r="AK49" s="144"/>
      <c r="AL49" s="144"/>
      <c r="AM49" s="144"/>
      <c r="AN49" s="144"/>
      <c r="AO49" s="144"/>
      <c r="AP49" s="144"/>
      <c r="AQ49" s="144"/>
      <c r="AR49" s="144"/>
      <c r="AS49" s="144"/>
      <c r="AT49" s="144"/>
      <c r="AU49" s="144"/>
      <c r="AV49" s="144"/>
      <c r="AW49" s="144">
        <v>0.99199999999999999</v>
      </c>
      <c r="AX49" s="144">
        <v>1.9770000000000001</v>
      </c>
      <c r="AY49" s="144">
        <v>2.9529999999999998</v>
      </c>
      <c r="AZ49" s="144">
        <v>3.9209999999999998</v>
      </c>
      <c r="BA49" s="144">
        <v>4.88</v>
      </c>
      <c r="BB49" s="144">
        <v>5.83</v>
      </c>
      <c r="BC49" s="144">
        <v>6.7709999999999999</v>
      </c>
      <c r="BD49" s="144">
        <v>7.702</v>
      </c>
      <c r="BE49" s="144">
        <v>8.6240000000000006</v>
      </c>
      <c r="BF49" s="144">
        <v>9.5350000000000001</v>
      </c>
      <c r="BG49" s="144">
        <v>10.435</v>
      </c>
      <c r="BH49" s="144">
        <v>11.324</v>
      </c>
      <c r="BI49" s="144">
        <v>12.201000000000001</v>
      </c>
      <c r="BJ49" s="144">
        <v>13.066000000000001</v>
      </c>
      <c r="BK49" s="144">
        <v>13.917999999999999</v>
      </c>
      <c r="BL49" s="144">
        <v>14.757</v>
      </c>
      <c r="BM49" s="144">
        <v>15.581</v>
      </c>
      <c r="BN49" s="144">
        <v>16.390999999999998</v>
      </c>
      <c r="BO49" s="144">
        <v>17.186</v>
      </c>
      <c r="BP49" s="144">
        <v>17.963999999999999</v>
      </c>
      <c r="BQ49" s="144">
        <v>18.727</v>
      </c>
      <c r="BR49" s="144">
        <v>19.472999999999999</v>
      </c>
      <c r="BS49" s="144">
        <v>20.201000000000001</v>
      </c>
      <c r="BT49" s="144">
        <v>20.911999999999999</v>
      </c>
      <c r="BU49" s="144">
        <v>21.603999999999999</v>
      </c>
      <c r="BV49" s="144">
        <v>22.277000000000001</v>
      </c>
      <c r="BW49" s="144">
        <v>22.931000000000001</v>
      </c>
      <c r="BX49" s="144">
        <v>23.564</v>
      </c>
      <c r="BY49" s="144">
        <v>24.175999999999998</v>
      </c>
      <c r="BZ49" s="144">
        <v>24.765000000000001</v>
      </c>
      <c r="CA49" s="144">
        <v>25.33</v>
      </c>
      <c r="CB49" s="144">
        <v>25.872</v>
      </c>
      <c r="CC49" s="144">
        <v>26.388000000000002</v>
      </c>
      <c r="CD49" s="144">
        <v>26.876000000000001</v>
      </c>
      <c r="CE49" s="144">
        <v>27.337</v>
      </c>
      <c r="CF49" s="144">
        <v>27.768999999999998</v>
      </c>
      <c r="CG49" s="144">
        <v>28.170999999999999</v>
      </c>
      <c r="CH49" s="144">
        <v>28.54</v>
      </c>
      <c r="CI49" s="144">
        <v>28.876000000000001</v>
      </c>
      <c r="CJ49" s="144">
        <v>29.178000000000001</v>
      </c>
      <c r="CK49" s="144">
        <v>29.445</v>
      </c>
      <c r="CL49" s="144">
        <v>29.678000000000001</v>
      </c>
      <c r="CM49" s="144">
        <v>29.876999999999999</v>
      </c>
      <c r="CN49" s="144">
        <v>30.042999999999999</v>
      </c>
      <c r="CO49" s="144">
        <v>30.178000000000001</v>
      </c>
      <c r="CP49" s="144">
        <v>30.285</v>
      </c>
      <c r="CQ49" s="144">
        <v>30.367999999999999</v>
      </c>
      <c r="CR49" s="144">
        <v>30.428999999999998</v>
      </c>
      <c r="CS49" s="144">
        <v>30.474</v>
      </c>
      <c r="CT49" s="144">
        <v>30.504999999999999</v>
      </c>
      <c r="CU49" s="144">
        <v>30.526</v>
      </c>
      <c r="CV49" s="144">
        <v>30.539000000000001</v>
      </c>
      <c r="CW49" s="144">
        <v>30.547999999999998</v>
      </c>
      <c r="CX49" s="144">
        <v>30.553000000000001</v>
      </c>
      <c r="CY49" s="144">
        <v>30.556000000000001</v>
      </c>
      <c r="CZ49" s="144">
        <v>30.558</v>
      </c>
      <c r="DA49" s="144">
        <v>30.559000000000001</v>
      </c>
      <c r="DB49" s="144">
        <v>30.559000000000001</v>
      </c>
      <c r="DC49" s="144">
        <v>30.559000000000001</v>
      </c>
      <c r="DD49" s="144">
        <v>30.559000000000001</v>
      </c>
      <c r="DE49" s="144">
        <v>30.559000000000001</v>
      </c>
      <c r="DF49" s="144">
        <v>30.559000000000001</v>
      </c>
      <c r="DG49" s="144">
        <v>30.559000000000001</v>
      </c>
      <c r="DH49" s="144">
        <v>30.559000000000001</v>
      </c>
      <c r="DI49" s="144">
        <v>30.559000000000001</v>
      </c>
      <c r="DJ49" s="144">
        <v>30.559000000000001</v>
      </c>
      <c r="DK49" s="144">
        <v>30.559000000000001</v>
      </c>
      <c r="DL49" s="144">
        <v>30.559000000000001</v>
      </c>
      <c r="DM49" s="144">
        <v>30.559000000000001</v>
      </c>
      <c r="DN49" s="144">
        <v>30.559000000000001</v>
      </c>
      <c r="DO49" s="144">
        <v>30.559000000000001</v>
      </c>
      <c r="DP49" s="144">
        <v>30.559000000000001</v>
      </c>
      <c r="DQ49" s="144">
        <v>30.559000000000001</v>
      </c>
      <c r="DR49" s="144">
        <v>30.559000000000001</v>
      </c>
      <c r="DS49" s="144">
        <v>30.559000000000001</v>
      </c>
      <c r="DT49" s="144">
        <v>30.559000000000001</v>
      </c>
      <c r="DU49" s="144">
        <v>30.559000000000001</v>
      </c>
      <c r="DV49" s="144">
        <v>30.559000000000001</v>
      </c>
      <c r="DW49" s="144">
        <v>30.559000000000001</v>
      </c>
      <c r="DX49" s="144">
        <v>30.559000000000001</v>
      </c>
      <c r="DY49" s="144">
        <v>30.559000000000001</v>
      </c>
      <c r="DZ49" s="144">
        <v>30.559000000000001</v>
      </c>
      <c r="EA49" s="144">
        <v>30.559000000000001</v>
      </c>
    </row>
    <row r="50" spans="1:131" ht="15" customHeight="1" x14ac:dyDescent="0.25">
      <c r="A50" s="43">
        <v>48</v>
      </c>
      <c r="B50" s="144"/>
      <c r="C50" s="144"/>
      <c r="D50" s="144"/>
      <c r="E50" s="144"/>
      <c r="F50" s="144"/>
      <c r="G50" s="144"/>
      <c r="H50" s="144"/>
      <c r="I50" s="144"/>
      <c r="J50" s="144"/>
      <c r="K50" s="144"/>
      <c r="L50" s="144"/>
      <c r="M50" s="144"/>
      <c r="N50" s="144"/>
      <c r="O50" s="144"/>
      <c r="P50" s="144"/>
      <c r="Q50" s="144"/>
      <c r="R50" s="144"/>
      <c r="S50" s="144"/>
      <c r="T50" s="144"/>
      <c r="U50" s="144"/>
      <c r="V50" s="144"/>
      <c r="W50" s="144"/>
      <c r="X50" s="144"/>
      <c r="Y50" s="144"/>
      <c r="Z50" s="144"/>
      <c r="AA50" s="144"/>
      <c r="AB50" s="144"/>
      <c r="AC50" s="144"/>
      <c r="AD50" s="144"/>
      <c r="AE50" s="144"/>
      <c r="AF50" s="144"/>
      <c r="AG50" s="144"/>
      <c r="AH50" s="144"/>
      <c r="AI50" s="144"/>
      <c r="AJ50" s="144"/>
      <c r="AK50" s="144"/>
      <c r="AL50" s="144"/>
      <c r="AM50" s="144"/>
      <c r="AN50" s="144"/>
      <c r="AO50" s="144"/>
      <c r="AP50" s="144"/>
      <c r="AQ50" s="144"/>
      <c r="AR50" s="144"/>
      <c r="AS50" s="144"/>
      <c r="AT50" s="144"/>
      <c r="AU50" s="144"/>
      <c r="AV50" s="144"/>
      <c r="AW50" s="144"/>
      <c r="AX50" s="144">
        <v>0.99199999999999999</v>
      </c>
      <c r="AY50" s="144">
        <v>1.976</v>
      </c>
      <c r="AZ50" s="144">
        <v>2.9510000000000001</v>
      </c>
      <c r="BA50" s="144">
        <v>3.9180000000000001</v>
      </c>
      <c r="BB50" s="144">
        <v>4.875</v>
      </c>
      <c r="BC50" s="144">
        <v>5.8239999999999998</v>
      </c>
      <c r="BD50" s="144">
        <v>6.7619999999999996</v>
      </c>
      <c r="BE50" s="144">
        <v>7.6909999999999998</v>
      </c>
      <c r="BF50" s="144">
        <v>8.6080000000000005</v>
      </c>
      <c r="BG50" s="144">
        <v>9.516</v>
      </c>
      <c r="BH50" s="144">
        <v>10.411</v>
      </c>
      <c r="BI50" s="144">
        <v>11.295</v>
      </c>
      <c r="BJ50" s="144">
        <v>12.167</v>
      </c>
      <c r="BK50" s="144">
        <v>13.026</v>
      </c>
      <c r="BL50" s="144">
        <v>13.871</v>
      </c>
      <c r="BM50" s="144">
        <v>14.702</v>
      </c>
      <c r="BN50" s="144">
        <v>15.518000000000001</v>
      </c>
      <c r="BO50" s="144">
        <v>16.318999999999999</v>
      </c>
      <c r="BP50" s="144">
        <v>17.103000000000002</v>
      </c>
      <c r="BQ50" s="144">
        <v>17.872</v>
      </c>
      <c r="BR50" s="144">
        <v>18.623000000000001</v>
      </c>
      <c r="BS50" s="144">
        <v>19.356999999999999</v>
      </c>
      <c r="BT50" s="144">
        <v>20.073</v>
      </c>
      <c r="BU50" s="144">
        <v>20.771000000000001</v>
      </c>
      <c r="BV50" s="144">
        <v>21.45</v>
      </c>
      <c r="BW50" s="144">
        <v>22.108000000000001</v>
      </c>
      <c r="BX50" s="144">
        <v>22.745999999999999</v>
      </c>
      <c r="BY50" s="144">
        <v>23.363</v>
      </c>
      <c r="BZ50" s="144">
        <v>23.956</v>
      </c>
      <c r="CA50" s="144">
        <v>24.527000000000001</v>
      </c>
      <c r="CB50" s="144">
        <v>25.071999999999999</v>
      </c>
      <c r="CC50" s="144">
        <v>25.591999999999999</v>
      </c>
      <c r="CD50" s="144">
        <v>26.084</v>
      </c>
      <c r="CE50" s="144">
        <v>26.548999999999999</v>
      </c>
      <c r="CF50" s="144">
        <v>26.984000000000002</v>
      </c>
      <c r="CG50" s="144">
        <v>27.388999999999999</v>
      </c>
      <c r="CH50" s="144">
        <v>27.760999999999999</v>
      </c>
      <c r="CI50" s="144">
        <v>28.099</v>
      </c>
      <c r="CJ50" s="144">
        <v>28.404</v>
      </c>
      <c r="CK50" s="144">
        <v>28.672999999999998</v>
      </c>
      <c r="CL50" s="144">
        <v>28.908000000000001</v>
      </c>
      <c r="CM50" s="144">
        <v>29.108000000000001</v>
      </c>
      <c r="CN50" s="144">
        <v>29.274999999999999</v>
      </c>
      <c r="CO50" s="144">
        <v>29.411000000000001</v>
      </c>
      <c r="CP50" s="144">
        <v>29.518999999999998</v>
      </c>
      <c r="CQ50" s="144">
        <v>29.603000000000002</v>
      </c>
      <c r="CR50" s="144">
        <v>29.664999999999999</v>
      </c>
      <c r="CS50" s="144">
        <v>29.71</v>
      </c>
      <c r="CT50" s="144">
        <v>29.741</v>
      </c>
      <c r="CU50" s="144">
        <v>29.762</v>
      </c>
      <c r="CV50" s="144">
        <v>29.776</v>
      </c>
      <c r="CW50" s="144">
        <v>29.783999999999999</v>
      </c>
      <c r="CX50" s="144">
        <v>29.79</v>
      </c>
      <c r="CY50" s="144">
        <v>29.792999999999999</v>
      </c>
      <c r="CZ50" s="144">
        <v>29.794</v>
      </c>
      <c r="DA50" s="144">
        <v>29.795000000000002</v>
      </c>
      <c r="DB50" s="144">
        <v>29.795000000000002</v>
      </c>
      <c r="DC50" s="144">
        <v>29.795000000000002</v>
      </c>
      <c r="DD50" s="144">
        <v>29.795000000000002</v>
      </c>
      <c r="DE50" s="144">
        <v>29.795000000000002</v>
      </c>
      <c r="DF50" s="144">
        <v>29.795000000000002</v>
      </c>
      <c r="DG50" s="144">
        <v>29.795000000000002</v>
      </c>
      <c r="DH50" s="144">
        <v>29.795000000000002</v>
      </c>
      <c r="DI50" s="144">
        <v>29.795000000000002</v>
      </c>
      <c r="DJ50" s="144">
        <v>29.795000000000002</v>
      </c>
      <c r="DK50" s="144">
        <v>29.795000000000002</v>
      </c>
      <c r="DL50" s="144">
        <v>29.795000000000002</v>
      </c>
      <c r="DM50" s="144">
        <v>29.795000000000002</v>
      </c>
      <c r="DN50" s="144">
        <v>29.795000000000002</v>
      </c>
      <c r="DO50" s="144">
        <v>29.795000000000002</v>
      </c>
      <c r="DP50" s="144">
        <v>29.795000000000002</v>
      </c>
      <c r="DQ50" s="144">
        <v>29.795000000000002</v>
      </c>
      <c r="DR50" s="144">
        <v>29.795000000000002</v>
      </c>
      <c r="DS50" s="144">
        <v>29.795000000000002</v>
      </c>
      <c r="DT50" s="144">
        <v>29.795000000000002</v>
      </c>
      <c r="DU50" s="144">
        <v>29.795000000000002</v>
      </c>
      <c r="DV50" s="144">
        <v>29.795000000000002</v>
      </c>
      <c r="DW50" s="144">
        <v>29.795000000000002</v>
      </c>
      <c r="DX50" s="144">
        <v>29.795000000000002</v>
      </c>
      <c r="DY50" s="144">
        <v>29.795000000000002</v>
      </c>
      <c r="DZ50" s="144">
        <v>29.795000000000002</v>
      </c>
      <c r="EA50" s="144">
        <v>29.795000000000002</v>
      </c>
    </row>
    <row r="51" spans="1:131" ht="15" customHeight="1" x14ac:dyDescent="0.25">
      <c r="A51" s="43">
        <v>49</v>
      </c>
      <c r="B51" s="144"/>
      <c r="C51" s="144"/>
      <c r="D51" s="144"/>
      <c r="E51" s="144"/>
      <c r="F51" s="144"/>
      <c r="G51" s="144"/>
      <c r="H51" s="144"/>
      <c r="I51" s="144"/>
      <c r="J51" s="144"/>
      <c r="K51" s="144"/>
      <c r="L51" s="144"/>
      <c r="M51" s="144"/>
      <c r="N51" s="144"/>
      <c r="O51" s="144"/>
      <c r="P51" s="144"/>
      <c r="Q51" s="144"/>
      <c r="R51" s="144"/>
      <c r="S51" s="144"/>
      <c r="T51" s="144"/>
      <c r="U51" s="144"/>
      <c r="V51" s="144"/>
      <c r="W51" s="144"/>
      <c r="X51" s="144"/>
      <c r="Y51" s="144"/>
      <c r="Z51" s="144"/>
      <c r="AA51" s="144"/>
      <c r="AB51" s="144"/>
      <c r="AC51" s="144"/>
      <c r="AD51" s="144"/>
      <c r="AE51" s="144"/>
      <c r="AF51" s="144"/>
      <c r="AG51" s="144"/>
      <c r="AH51" s="144"/>
      <c r="AI51" s="144"/>
      <c r="AJ51" s="144"/>
      <c r="AK51" s="144"/>
      <c r="AL51" s="144"/>
      <c r="AM51" s="144"/>
      <c r="AN51" s="144"/>
      <c r="AO51" s="144"/>
      <c r="AP51" s="144"/>
      <c r="AQ51" s="144"/>
      <c r="AR51" s="144"/>
      <c r="AS51" s="144"/>
      <c r="AT51" s="144"/>
      <c r="AU51" s="144"/>
      <c r="AV51" s="144"/>
      <c r="AW51" s="144"/>
      <c r="AX51" s="144"/>
      <c r="AY51" s="144">
        <v>0.99199999999999999</v>
      </c>
      <c r="AZ51" s="144">
        <v>1.9750000000000001</v>
      </c>
      <c r="BA51" s="144">
        <v>2.9489999999999998</v>
      </c>
      <c r="BB51" s="144">
        <v>3.915</v>
      </c>
      <c r="BC51" s="144">
        <v>4.87</v>
      </c>
      <c r="BD51" s="144">
        <v>5.8170000000000002</v>
      </c>
      <c r="BE51" s="144">
        <v>6.7519999999999998</v>
      </c>
      <c r="BF51" s="144">
        <v>7.6779999999999999</v>
      </c>
      <c r="BG51" s="144">
        <v>8.5920000000000005</v>
      </c>
      <c r="BH51" s="144">
        <v>9.4949999999999992</v>
      </c>
      <c r="BI51" s="144">
        <v>10.385999999999999</v>
      </c>
      <c r="BJ51" s="144">
        <v>11.265000000000001</v>
      </c>
      <c r="BK51" s="144">
        <v>12.131</v>
      </c>
      <c r="BL51" s="144">
        <v>12.981999999999999</v>
      </c>
      <c r="BM51" s="144">
        <v>13.82</v>
      </c>
      <c r="BN51" s="144">
        <v>14.643000000000001</v>
      </c>
      <c r="BO51" s="144">
        <v>15.45</v>
      </c>
      <c r="BP51" s="144">
        <v>16.241</v>
      </c>
      <c r="BQ51" s="144">
        <v>17.015999999999998</v>
      </c>
      <c r="BR51" s="144">
        <v>17.773</v>
      </c>
      <c r="BS51" s="144">
        <v>18.513000000000002</v>
      </c>
      <c r="BT51" s="144">
        <v>19.234999999999999</v>
      </c>
      <c r="BU51" s="144">
        <v>19.937999999999999</v>
      </c>
      <c r="BV51" s="144">
        <v>20.622</v>
      </c>
      <c r="BW51" s="144">
        <v>21.286000000000001</v>
      </c>
      <c r="BX51" s="144">
        <v>21.928999999999998</v>
      </c>
      <c r="BY51" s="144">
        <v>22.550999999999998</v>
      </c>
      <c r="BZ51" s="144">
        <v>23.149000000000001</v>
      </c>
      <c r="CA51" s="144">
        <v>23.724</v>
      </c>
      <c r="CB51" s="144">
        <v>24.274000000000001</v>
      </c>
      <c r="CC51" s="144">
        <v>24.797999999999998</v>
      </c>
      <c r="CD51" s="144">
        <v>25.294</v>
      </c>
      <c r="CE51" s="144">
        <v>25.763000000000002</v>
      </c>
      <c r="CF51" s="144">
        <v>26.202000000000002</v>
      </c>
      <c r="CG51" s="144">
        <v>26.609000000000002</v>
      </c>
      <c r="CH51" s="144">
        <v>26.984000000000002</v>
      </c>
      <c r="CI51" s="144">
        <v>27.326000000000001</v>
      </c>
      <c r="CJ51" s="144">
        <v>27.632999999999999</v>
      </c>
      <c r="CK51" s="144">
        <v>27.904</v>
      </c>
      <c r="CL51" s="144">
        <v>28.14</v>
      </c>
      <c r="CM51" s="144">
        <v>28.341999999999999</v>
      </c>
      <c r="CN51" s="144">
        <v>28.510999999999999</v>
      </c>
      <c r="CO51" s="144">
        <v>28.648</v>
      </c>
      <c r="CP51" s="144">
        <v>28.757000000000001</v>
      </c>
      <c r="CQ51" s="144">
        <v>28.841000000000001</v>
      </c>
      <c r="CR51" s="144">
        <v>28.904</v>
      </c>
      <c r="CS51" s="144">
        <v>28.949000000000002</v>
      </c>
      <c r="CT51" s="144">
        <v>28.981000000000002</v>
      </c>
      <c r="CU51" s="144">
        <v>29.001999999999999</v>
      </c>
      <c r="CV51" s="144">
        <v>29.015999999999998</v>
      </c>
      <c r="CW51" s="144">
        <v>29.024000000000001</v>
      </c>
      <c r="CX51" s="144">
        <v>29.03</v>
      </c>
      <c r="CY51" s="144">
        <v>29.032</v>
      </c>
      <c r="CZ51" s="144">
        <v>29.033999999999999</v>
      </c>
      <c r="DA51" s="144">
        <v>29.035</v>
      </c>
      <c r="DB51" s="144">
        <v>29.035</v>
      </c>
      <c r="DC51" s="144">
        <v>29.035</v>
      </c>
      <c r="DD51" s="144">
        <v>29.035</v>
      </c>
      <c r="DE51" s="144">
        <v>29.035</v>
      </c>
      <c r="DF51" s="144">
        <v>29.035</v>
      </c>
      <c r="DG51" s="144">
        <v>29.035</v>
      </c>
      <c r="DH51" s="144">
        <v>29.035</v>
      </c>
      <c r="DI51" s="144">
        <v>29.035</v>
      </c>
      <c r="DJ51" s="144">
        <v>29.035</v>
      </c>
      <c r="DK51" s="144">
        <v>29.035</v>
      </c>
      <c r="DL51" s="144">
        <v>29.035</v>
      </c>
      <c r="DM51" s="144">
        <v>29.035</v>
      </c>
      <c r="DN51" s="144">
        <v>29.035</v>
      </c>
      <c r="DO51" s="144">
        <v>29.035</v>
      </c>
      <c r="DP51" s="144">
        <v>29.035</v>
      </c>
      <c r="DQ51" s="144">
        <v>29.035</v>
      </c>
      <c r="DR51" s="144">
        <v>29.035</v>
      </c>
      <c r="DS51" s="144">
        <v>29.035</v>
      </c>
      <c r="DT51" s="144">
        <v>29.035</v>
      </c>
      <c r="DU51" s="144">
        <v>29.035</v>
      </c>
      <c r="DV51" s="144">
        <v>29.035</v>
      </c>
      <c r="DW51" s="144">
        <v>29.035</v>
      </c>
      <c r="DX51" s="144">
        <v>29.035</v>
      </c>
      <c r="DY51" s="144">
        <v>29.035</v>
      </c>
      <c r="DZ51" s="144">
        <v>29.035</v>
      </c>
      <c r="EA51" s="144">
        <v>29.035</v>
      </c>
    </row>
    <row r="52" spans="1:131" ht="15" customHeight="1" x14ac:dyDescent="0.25">
      <c r="A52" s="43">
        <v>50</v>
      </c>
      <c r="B52" s="144"/>
      <c r="C52" s="144"/>
      <c r="D52" s="144"/>
      <c r="E52" s="144"/>
      <c r="F52" s="144"/>
      <c r="G52" s="144"/>
      <c r="H52" s="144"/>
      <c r="I52" s="144"/>
      <c r="J52" s="144"/>
      <c r="K52" s="144"/>
      <c r="L52" s="144"/>
      <c r="M52" s="144"/>
      <c r="N52" s="144"/>
      <c r="O52" s="144"/>
      <c r="P52" s="144"/>
      <c r="Q52" s="144"/>
      <c r="R52" s="144"/>
      <c r="S52" s="144"/>
      <c r="T52" s="144"/>
      <c r="U52" s="144"/>
      <c r="V52" s="144"/>
      <c r="W52" s="144"/>
      <c r="X52" s="144"/>
      <c r="Y52" s="144"/>
      <c r="Z52" s="144"/>
      <c r="AA52" s="144"/>
      <c r="AB52" s="144"/>
      <c r="AC52" s="144"/>
      <c r="AD52" s="144"/>
      <c r="AE52" s="144"/>
      <c r="AF52" s="144"/>
      <c r="AG52" s="144"/>
      <c r="AH52" s="144"/>
      <c r="AI52" s="144"/>
      <c r="AJ52" s="144"/>
      <c r="AK52" s="144"/>
      <c r="AL52" s="144"/>
      <c r="AM52" s="144"/>
      <c r="AN52" s="144"/>
      <c r="AO52" s="144"/>
      <c r="AP52" s="144"/>
      <c r="AQ52" s="144"/>
      <c r="AR52" s="144"/>
      <c r="AS52" s="144"/>
      <c r="AT52" s="144"/>
      <c r="AU52" s="144"/>
      <c r="AV52" s="144"/>
      <c r="AW52" s="144"/>
      <c r="AX52" s="144"/>
      <c r="AY52" s="144"/>
      <c r="AZ52" s="144">
        <v>0.99099999999999999</v>
      </c>
      <c r="BA52" s="144">
        <v>1.974</v>
      </c>
      <c r="BB52" s="144">
        <v>2.9470000000000001</v>
      </c>
      <c r="BC52" s="144">
        <v>3.911</v>
      </c>
      <c r="BD52" s="144">
        <v>4.8650000000000002</v>
      </c>
      <c r="BE52" s="144">
        <v>5.8079999999999998</v>
      </c>
      <c r="BF52" s="144">
        <v>6.7409999999999997</v>
      </c>
      <c r="BG52" s="144">
        <v>7.6630000000000003</v>
      </c>
      <c r="BH52" s="144">
        <v>8.5739999999999998</v>
      </c>
      <c r="BI52" s="144">
        <v>9.4719999999999995</v>
      </c>
      <c r="BJ52" s="144">
        <v>10.358000000000001</v>
      </c>
      <c r="BK52" s="144">
        <v>11.231</v>
      </c>
      <c r="BL52" s="144">
        <v>12.09</v>
      </c>
      <c r="BM52" s="144">
        <v>12.933999999999999</v>
      </c>
      <c r="BN52" s="144">
        <v>13.763999999999999</v>
      </c>
      <c r="BO52" s="144">
        <v>14.577999999999999</v>
      </c>
      <c r="BP52" s="144">
        <v>15.375999999999999</v>
      </c>
      <c r="BQ52" s="144">
        <v>16.157</v>
      </c>
      <c r="BR52" s="144">
        <v>16.920000000000002</v>
      </c>
      <c r="BS52" s="144">
        <v>17.667000000000002</v>
      </c>
      <c r="BT52" s="144">
        <v>18.393999999999998</v>
      </c>
      <c r="BU52" s="144">
        <v>19.103999999999999</v>
      </c>
      <c r="BV52" s="144">
        <v>19.792999999999999</v>
      </c>
      <c r="BW52" s="144">
        <v>20.463000000000001</v>
      </c>
      <c r="BX52" s="144">
        <v>21.111000000000001</v>
      </c>
      <c r="BY52" s="144">
        <v>21.738</v>
      </c>
      <c r="BZ52" s="144">
        <v>22.341000000000001</v>
      </c>
      <c r="CA52" s="144">
        <v>22.920999999999999</v>
      </c>
      <c r="CB52" s="144">
        <v>23.475000000000001</v>
      </c>
      <c r="CC52" s="144">
        <v>24.003</v>
      </c>
      <c r="CD52" s="144">
        <v>24.504000000000001</v>
      </c>
      <c r="CE52" s="144">
        <v>24.975999999999999</v>
      </c>
      <c r="CF52" s="144">
        <v>25.419</v>
      </c>
      <c r="CG52" s="144">
        <v>25.83</v>
      </c>
      <c r="CH52" s="144">
        <v>26.207999999999998</v>
      </c>
      <c r="CI52" s="144">
        <v>26.552</v>
      </c>
      <c r="CJ52" s="144">
        <v>26.861000000000001</v>
      </c>
      <c r="CK52" s="144">
        <v>27.135000000000002</v>
      </c>
      <c r="CL52" s="144">
        <v>27.373999999999999</v>
      </c>
      <c r="CM52" s="144">
        <v>27.577000000000002</v>
      </c>
      <c r="CN52" s="144">
        <v>27.747</v>
      </c>
      <c r="CO52" s="144">
        <v>27.885999999999999</v>
      </c>
      <c r="CP52" s="144">
        <v>27.995000000000001</v>
      </c>
      <c r="CQ52" s="144">
        <v>28.08</v>
      </c>
      <c r="CR52" s="144">
        <v>28.143000000000001</v>
      </c>
      <c r="CS52" s="144">
        <v>28.189</v>
      </c>
      <c r="CT52" s="144">
        <v>28.221</v>
      </c>
      <c r="CU52" s="144">
        <v>28.242000000000001</v>
      </c>
      <c r="CV52" s="144">
        <v>28.256</v>
      </c>
      <c r="CW52" s="144">
        <v>28.265000000000001</v>
      </c>
      <c r="CX52" s="144">
        <v>28.27</v>
      </c>
      <c r="CY52" s="144">
        <v>28.273</v>
      </c>
      <c r="CZ52" s="144">
        <v>28.274999999999999</v>
      </c>
      <c r="DA52" s="144">
        <v>28.276</v>
      </c>
      <c r="DB52" s="144">
        <v>28.276</v>
      </c>
      <c r="DC52" s="144">
        <v>28.276</v>
      </c>
      <c r="DD52" s="144">
        <v>28.276</v>
      </c>
      <c r="DE52" s="144">
        <v>28.276</v>
      </c>
      <c r="DF52" s="144">
        <v>28.276</v>
      </c>
      <c r="DG52" s="144">
        <v>28.276</v>
      </c>
      <c r="DH52" s="144">
        <v>28.276</v>
      </c>
      <c r="DI52" s="144">
        <v>28.276</v>
      </c>
      <c r="DJ52" s="144">
        <v>28.276</v>
      </c>
      <c r="DK52" s="144">
        <v>28.276</v>
      </c>
      <c r="DL52" s="144">
        <v>28.276</v>
      </c>
      <c r="DM52" s="144">
        <v>28.276</v>
      </c>
      <c r="DN52" s="144">
        <v>28.276</v>
      </c>
      <c r="DO52" s="144">
        <v>28.276</v>
      </c>
      <c r="DP52" s="144">
        <v>28.276</v>
      </c>
      <c r="DQ52" s="144">
        <v>28.276</v>
      </c>
      <c r="DR52" s="144">
        <v>28.276</v>
      </c>
      <c r="DS52" s="144">
        <v>28.276</v>
      </c>
      <c r="DT52" s="144">
        <v>28.276</v>
      </c>
      <c r="DU52" s="144">
        <v>28.276</v>
      </c>
      <c r="DV52" s="144">
        <v>28.276</v>
      </c>
      <c r="DW52" s="144">
        <v>28.276</v>
      </c>
      <c r="DX52" s="144">
        <v>28.276</v>
      </c>
      <c r="DY52" s="144">
        <v>28.276</v>
      </c>
      <c r="DZ52" s="144">
        <v>28.276</v>
      </c>
      <c r="EA52" s="144">
        <v>28.276</v>
      </c>
    </row>
    <row r="53" spans="1:131" ht="15" customHeight="1" x14ac:dyDescent="0.25">
      <c r="A53" s="43">
        <v>51</v>
      </c>
      <c r="B53" s="144"/>
      <c r="C53" s="144"/>
      <c r="D53" s="144"/>
      <c r="E53" s="144"/>
      <c r="F53" s="144"/>
      <c r="G53" s="144"/>
      <c r="H53" s="144"/>
      <c r="I53" s="144"/>
      <c r="J53" s="144"/>
      <c r="K53" s="144"/>
      <c r="L53" s="144"/>
      <c r="M53" s="144"/>
      <c r="N53" s="144"/>
      <c r="O53" s="144"/>
      <c r="P53" s="144"/>
      <c r="Q53" s="144"/>
      <c r="R53" s="144"/>
      <c r="S53" s="144"/>
      <c r="T53" s="144"/>
      <c r="U53" s="144"/>
      <c r="V53" s="144"/>
      <c r="W53" s="144"/>
      <c r="X53" s="144"/>
      <c r="Y53" s="144"/>
      <c r="Z53" s="144"/>
      <c r="AA53" s="144"/>
      <c r="AB53" s="144"/>
      <c r="AC53" s="144"/>
      <c r="AD53" s="144"/>
      <c r="AE53" s="144"/>
      <c r="AF53" s="144"/>
      <c r="AG53" s="144"/>
      <c r="AH53" s="144"/>
      <c r="AI53" s="144"/>
      <c r="AJ53" s="144"/>
      <c r="AK53" s="144"/>
      <c r="AL53" s="144"/>
      <c r="AM53" s="144"/>
      <c r="AN53" s="144"/>
      <c r="AO53" s="144"/>
      <c r="AP53" s="144"/>
      <c r="AQ53" s="144"/>
      <c r="AR53" s="144"/>
      <c r="AS53" s="144"/>
      <c r="AT53" s="144"/>
      <c r="AU53" s="144"/>
      <c r="AV53" s="144"/>
      <c r="AW53" s="144"/>
      <c r="AX53" s="144"/>
      <c r="AY53" s="144"/>
      <c r="AZ53" s="144"/>
      <c r="BA53" s="144">
        <v>0.99099999999999999</v>
      </c>
      <c r="BB53" s="144">
        <v>1.9730000000000001</v>
      </c>
      <c r="BC53" s="144">
        <v>2.9449999999999998</v>
      </c>
      <c r="BD53" s="144">
        <v>3.907</v>
      </c>
      <c r="BE53" s="144">
        <v>4.859</v>
      </c>
      <c r="BF53" s="144">
        <v>5.8</v>
      </c>
      <c r="BG53" s="144">
        <v>6.73</v>
      </c>
      <c r="BH53" s="144">
        <v>7.6479999999999997</v>
      </c>
      <c r="BI53" s="144">
        <v>8.5549999999999997</v>
      </c>
      <c r="BJ53" s="144">
        <v>9.4480000000000004</v>
      </c>
      <c r="BK53" s="144">
        <v>10.329000000000001</v>
      </c>
      <c r="BL53" s="144">
        <v>11.195</v>
      </c>
      <c r="BM53" s="144">
        <v>12.047000000000001</v>
      </c>
      <c r="BN53" s="144">
        <v>12.882999999999999</v>
      </c>
      <c r="BO53" s="144">
        <v>13.705</v>
      </c>
      <c r="BP53" s="144">
        <v>14.509</v>
      </c>
      <c r="BQ53" s="144">
        <v>15.297000000000001</v>
      </c>
      <c r="BR53" s="144">
        <v>16.067</v>
      </c>
      <c r="BS53" s="144">
        <v>16.82</v>
      </c>
      <c r="BT53" s="144">
        <v>17.553999999999998</v>
      </c>
      <c r="BU53" s="144">
        <v>18.268999999999998</v>
      </c>
      <c r="BV53" s="144">
        <v>18.965</v>
      </c>
      <c r="BW53" s="144">
        <v>19.64</v>
      </c>
      <c r="BX53" s="144">
        <v>20.294</v>
      </c>
      <c r="BY53" s="144">
        <v>20.925999999999998</v>
      </c>
      <c r="BZ53" s="144">
        <v>21.535</v>
      </c>
      <c r="CA53" s="144">
        <v>22.119</v>
      </c>
      <c r="CB53" s="144">
        <v>22.678999999999998</v>
      </c>
      <c r="CC53" s="144">
        <v>23.210999999999999</v>
      </c>
      <c r="CD53" s="144">
        <v>23.716999999999999</v>
      </c>
      <c r="CE53" s="144">
        <v>24.193000000000001</v>
      </c>
      <c r="CF53" s="144">
        <v>24.638999999999999</v>
      </c>
      <c r="CG53" s="144">
        <v>25.053999999999998</v>
      </c>
      <c r="CH53" s="144">
        <v>25.434999999999999</v>
      </c>
      <c r="CI53" s="144">
        <v>25.782</v>
      </c>
      <c r="CJ53" s="144">
        <v>26.094000000000001</v>
      </c>
      <c r="CK53" s="144">
        <v>26.370999999999999</v>
      </c>
      <c r="CL53" s="144">
        <v>26.611000000000001</v>
      </c>
      <c r="CM53" s="144">
        <v>26.815999999999999</v>
      </c>
      <c r="CN53" s="144">
        <v>26.988</v>
      </c>
      <c r="CO53" s="144">
        <v>27.128</v>
      </c>
      <c r="CP53" s="144">
        <v>27.238</v>
      </c>
      <c r="CQ53" s="144">
        <v>27.324000000000002</v>
      </c>
      <c r="CR53" s="144">
        <v>27.387</v>
      </c>
      <c r="CS53" s="144">
        <v>27.433</v>
      </c>
      <c r="CT53" s="144">
        <v>27.465</v>
      </c>
      <c r="CU53" s="144">
        <v>27.486999999999998</v>
      </c>
      <c r="CV53" s="144">
        <v>27.501000000000001</v>
      </c>
      <c r="CW53" s="144">
        <v>27.51</v>
      </c>
      <c r="CX53" s="144">
        <v>27.515000000000001</v>
      </c>
      <c r="CY53" s="144">
        <v>27.518000000000001</v>
      </c>
      <c r="CZ53" s="144">
        <v>27.52</v>
      </c>
      <c r="DA53" s="144">
        <v>27.521000000000001</v>
      </c>
      <c r="DB53" s="144">
        <v>27.521000000000001</v>
      </c>
      <c r="DC53" s="144">
        <v>27.521000000000001</v>
      </c>
      <c r="DD53" s="144">
        <v>27.521000000000001</v>
      </c>
      <c r="DE53" s="144">
        <v>27.521000000000001</v>
      </c>
      <c r="DF53" s="144">
        <v>27.521000000000001</v>
      </c>
      <c r="DG53" s="144">
        <v>27.521000000000001</v>
      </c>
      <c r="DH53" s="144">
        <v>27.521000000000001</v>
      </c>
      <c r="DI53" s="144">
        <v>27.521000000000001</v>
      </c>
      <c r="DJ53" s="144">
        <v>27.521000000000001</v>
      </c>
      <c r="DK53" s="144">
        <v>27.521000000000001</v>
      </c>
      <c r="DL53" s="144">
        <v>27.521000000000001</v>
      </c>
      <c r="DM53" s="144">
        <v>27.521000000000001</v>
      </c>
      <c r="DN53" s="144">
        <v>27.521000000000001</v>
      </c>
      <c r="DO53" s="144">
        <v>27.521000000000001</v>
      </c>
      <c r="DP53" s="144">
        <v>27.521000000000001</v>
      </c>
      <c r="DQ53" s="144">
        <v>27.521000000000001</v>
      </c>
      <c r="DR53" s="144">
        <v>27.521000000000001</v>
      </c>
      <c r="DS53" s="144">
        <v>27.521000000000001</v>
      </c>
      <c r="DT53" s="144">
        <v>27.521000000000001</v>
      </c>
      <c r="DU53" s="144">
        <v>27.521000000000001</v>
      </c>
      <c r="DV53" s="144">
        <v>27.521000000000001</v>
      </c>
      <c r="DW53" s="144">
        <v>27.521000000000001</v>
      </c>
      <c r="DX53" s="144">
        <v>27.521000000000001</v>
      </c>
      <c r="DY53" s="144">
        <v>27.521000000000001</v>
      </c>
      <c r="DZ53" s="144">
        <v>27.521000000000001</v>
      </c>
      <c r="EA53" s="144">
        <v>27.521000000000001</v>
      </c>
    </row>
    <row r="54" spans="1:131" ht="15" customHeight="1" x14ac:dyDescent="0.25">
      <c r="A54" s="43">
        <v>52</v>
      </c>
      <c r="B54" s="144"/>
      <c r="C54" s="144"/>
      <c r="D54" s="144"/>
      <c r="E54" s="144"/>
      <c r="F54" s="144"/>
      <c r="G54" s="144"/>
      <c r="H54" s="144"/>
      <c r="I54" s="144"/>
      <c r="J54" s="144"/>
      <c r="K54" s="144"/>
      <c r="L54" s="144"/>
      <c r="M54" s="144"/>
      <c r="N54" s="144"/>
      <c r="O54" s="144"/>
      <c r="P54" s="144"/>
      <c r="Q54" s="144"/>
      <c r="R54" s="144"/>
      <c r="S54" s="144"/>
      <c r="T54" s="144"/>
      <c r="U54" s="144"/>
      <c r="V54" s="144"/>
      <c r="W54" s="144"/>
      <c r="X54" s="144"/>
      <c r="Y54" s="144"/>
      <c r="Z54" s="144"/>
      <c r="AA54" s="144"/>
      <c r="AB54" s="144"/>
      <c r="AC54" s="144"/>
      <c r="AD54" s="144"/>
      <c r="AE54" s="144"/>
      <c r="AF54" s="144"/>
      <c r="AG54" s="144"/>
      <c r="AH54" s="144"/>
      <c r="AI54" s="144"/>
      <c r="AJ54" s="144"/>
      <c r="AK54" s="144"/>
      <c r="AL54" s="144"/>
      <c r="AM54" s="144"/>
      <c r="AN54" s="144"/>
      <c r="AO54" s="144"/>
      <c r="AP54" s="144"/>
      <c r="AQ54" s="144"/>
      <c r="AR54" s="144"/>
      <c r="AS54" s="144"/>
      <c r="AT54" s="144"/>
      <c r="AU54" s="144"/>
      <c r="AV54" s="144"/>
      <c r="AW54" s="144"/>
      <c r="AX54" s="144"/>
      <c r="AY54" s="144"/>
      <c r="AZ54" s="144"/>
      <c r="BA54" s="144"/>
      <c r="BB54" s="144">
        <v>0.99099999999999999</v>
      </c>
      <c r="BC54" s="144">
        <v>1.9710000000000001</v>
      </c>
      <c r="BD54" s="144">
        <v>2.9420000000000002</v>
      </c>
      <c r="BE54" s="144">
        <v>3.903</v>
      </c>
      <c r="BF54" s="144">
        <v>4.8529999999999998</v>
      </c>
      <c r="BG54" s="144">
        <v>5.7910000000000004</v>
      </c>
      <c r="BH54" s="144">
        <v>6.718</v>
      </c>
      <c r="BI54" s="144">
        <v>7.6319999999999997</v>
      </c>
      <c r="BJ54" s="144">
        <v>8.5340000000000007</v>
      </c>
      <c r="BK54" s="144">
        <v>9.4220000000000006</v>
      </c>
      <c r="BL54" s="144">
        <v>10.295999999999999</v>
      </c>
      <c r="BM54" s="144">
        <v>11.156000000000001</v>
      </c>
      <c r="BN54" s="144">
        <v>12</v>
      </c>
      <c r="BO54" s="144">
        <v>12.829000000000001</v>
      </c>
      <c r="BP54" s="144">
        <v>13.641</v>
      </c>
      <c r="BQ54" s="144">
        <v>14.436</v>
      </c>
      <c r="BR54" s="144">
        <v>15.212999999999999</v>
      </c>
      <c r="BS54" s="144">
        <v>15.972</v>
      </c>
      <c r="BT54" s="144">
        <v>16.713000000000001</v>
      </c>
      <c r="BU54" s="144">
        <v>17.434999999999999</v>
      </c>
      <c r="BV54" s="144">
        <v>18.137</v>
      </c>
      <c r="BW54" s="144">
        <v>18.818000000000001</v>
      </c>
      <c r="BX54" s="144">
        <v>19.478000000000002</v>
      </c>
      <c r="BY54" s="144">
        <v>20.116</v>
      </c>
      <c r="BZ54" s="144">
        <v>20.73</v>
      </c>
      <c r="CA54" s="144">
        <v>21.32</v>
      </c>
      <c r="CB54" s="144">
        <v>21.884</v>
      </c>
      <c r="CC54" s="144">
        <v>22.422000000000001</v>
      </c>
      <c r="CD54" s="144">
        <v>22.931999999999999</v>
      </c>
      <c r="CE54" s="144">
        <v>23.411999999999999</v>
      </c>
      <c r="CF54" s="144">
        <v>23.863</v>
      </c>
      <c r="CG54" s="144">
        <v>24.280999999999999</v>
      </c>
      <c r="CH54" s="144">
        <v>24.666</v>
      </c>
      <c r="CI54" s="144">
        <v>25.015999999999998</v>
      </c>
      <c r="CJ54" s="144">
        <v>25.331</v>
      </c>
      <c r="CK54" s="144">
        <v>25.61</v>
      </c>
      <c r="CL54" s="144">
        <v>25.852</v>
      </c>
      <c r="CM54" s="144">
        <v>26.059000000000001</v>
      </c>
      <c r="CN54" s="144">
        <v>26.233000000000001</v>
      </c>
      <c r="CO54" s="144">
        <v>26.373999999999999</v>
      </c>
      <c r="CP54" s="144">
        <v>26.484999999999999</v>
      </c>
      <c r="CQ54" s="144">
        <v>26.571999999999999</v>
      </c>
      <c r="CR54" s="144">
        <v>26.635999999999999</v>
      </c>
      <c r="CS54" s="144">
        <v>26.681999999999999</v>
      </c>
      <c r="CT54" s="144">
        <v>26.715</v>
      </c>
      <c r="CU54" s="144">
        <v>26.736000000000001</v>
      </c>
      <c r="CV54" s="144">
        <v>26.751000000000001</v>
      </c>
      <c r="CW54" s="144">
        <v>26.76</v>
      </c>
      <c r="CX54" s="144">
        <v>26.765000000000001</v>
      </c>
      <c r="CY54" s="144">
        <v>26.768000000000001</v>
      </c>
      <c r="CZ54" s="144">
        <v>26.77</v>
      </c>
      <c r="DA54" s="144">
        <v>26.771000000000001</v>
      </c>
      <c r="DB54" s="144">
        <v>26.771000000000001</v>
      </c>
      <c r="DC54" s="144">
        <v>26.771000000000001</v>
      </c>
      <c r="DD54" s="144">
        <v>26.771000000000001</v>
      </c>
      <c r="DE54" s="144">
        <v>26.771000000000001</v>
      </c>
      <c r="DF54" s="144">
        <v>26.771000000000001</v>
      </c>
      <c r="DG54" s="144">
        <v>26.771000000000001</v>
      </c>
      <c r="DH54" s="144">
        <v>26.771000000000001</v>
      </c>
      <c r="DI54" s="144">
        <v>26.771000000000001</v>
      </c>
      <c r="DJ54" s="144">
        <v>26.771000000000001</v>
      </c>
      <c r="DK54" s="144">
        <v>26.771000000000001</v>
      </c>
      <c r="DL54" s="144">
        <v>26.771000000000001</v>
      </c>
      <c r="DM54" s="144">
        <v>26.771000000000001</v>
      </c>
      <c r="DN54" s="144">
        <v>26.771000000000001</v>
      </c>
      <c r="DO54" s="144">
        <v>26.771000000000001</v>
      </c>
      <c r="DP54" s="144">
        <v>26.771000000000001</v>
      </c>
      <c r="DQ54" s="144">
        <v>26.771000000000001</v>
      </c>
      <c r="DR54" s="144">
        <v>26.771000000000001</v>
      </c>
      <c r="DS54" s="144">
        <v>26.771000000000001</v>
      </c>
      <c r="DT54" s="144">
        <v>26.771000000000001</v>
      </c>
      <c r="DU54" s="144">
        <v>26.771000000000001</v>
      </c>
      <c r="DV54" s="144">
        <v>26.771000000000001</v>
      </c>
      <c r="DW54" s="144">
        <v>26.771000000000001</v>
      </c>
      <c r="DX54" s="144">
        <v>26.771000000000001</v>
      </c>
      <c r="DY54" s="144">
        <v>26.771000000000001</v>
      </c>
      <c r="DZ54" s="144">
        <v>26.771000000000001</v>
      </c>
      <c r="EA54" s="144">
        <v>26.771000000000001</v>
      </c>
    </row>
    <row r="55" spans="1:131" ht="15" customHeight="1" x14ac:dyDescent="0.25">
      <c r="A55" s="43">
        <v>53</v>
      </c>
      <c r="B55" s="144"/>
      <c r="C55" s="144"/>
      <c r="D55" s="144"/>
      <c r="E55" s="144"/>
      <c r="F55" s="144"/>
      <c r="G55" s="144"/>
      <c r="H55" s="144"/>
      <c r="I55" s="144"/>
      <c r="J55" s="144"/>
      <c r="K55" s="144"/>
      <c r="L55" s="144"/>
      <c r="M55" s="144"/>
      <c r="N55" s="144"/>
      <c r="O55" s="144"/>
      <c r="P55" s="144"/>
      <c r="Q55" s="144"/>
      <c r="R55" s="144"/>
      <c r="S55" s="144"/>
      <c r="T55" s="144"/>
      <c r="U55" s="144"/>
      <c r="V55" s="144"/>
      <c r="W55" s="144"/>
      <c r="X55" s="144"/>
      <c r="Y55" s="144"/>
      <c r="Z55" s="144"/>
      <c r="AA55" s="144"/>
      <c r="AB55" s="144"/>
      <c r="AC55" s="144"/>
      <c r="AD55" s="144"/>
      <c r="AE55" s="144"/>
      <c r="AF55" s="144"/>
      <c r="AG55" s="144"/>
      <c r="AH55" s="144"/>
      <c r="AI55" s="144"/>
      <c r="AJ55" s="144"/>
      <c r="AK55" s="144"/>
      <c r="AL55" s="144"/>
      <c r="AM55" s="144"/>
      <c r="AN55" s="144"/>
      <c r="AO55" s="144"/>
      <c r="AP55" s="144"/>
      <c r="AQ55" s="144"/>
      <c r="AR55" s="144"/>
      <c r="AS55" s="144"/>
      <c r="AT55" s="144"/>
      <c r="AU55" s="144"/>
      <c r="AV55" s="144"/>
      <c r="AW55" s="144"/>
      <c r="AX55" s="144"/>
      <c r="AY55" s="144"/>
      <c r="AZ55" s="144"/>
      <c r="BA55" s="144"/>
      <c r="BB55" s="144"/>
      <c r="BC55" s="144">
        <v>0.99</v>
      </c>
      <c r="BD55" s="144">
        <v>1.97</v>
      </c>
      <c r="BE55" s="144">
        <v>2.94</v>
      </c>
      <c r="BF55" s="144">
        <v>3.899</v>
      </c>
      <c r="BG55" s="144">
        <v>4.8460000000000001</v>
      </c>
      <c r="BH55" s="144">
        <v>5.7809999999999997</v>
      </c>
      <c r="BI55" s="144">
        <v>6.7050000000000001</v>
      </c>
      <c r="BJ55" s="144">
        <v>7.6150000000000002</v>
      </c>
      <c r="BK55" s="144">
        <v>8.5120000000000005</v>
      </c>
      <c r="BL55" s="144">
        <v>9.3940000000000001</v>
      </c>
      <c r="BM55" s="144">
        <v>10.262</v>
      </c>
      <c r="BN55" s="144">
        <v>11.114000000000001</v>
      </c>
      <c r="BO55" s="144">
        <v>11.951000000000001</v>
      </c>
      <c r="BP55" s="144">
        <v>12.77</v>
      </c>
      <c r="BQ55" s="144">
        <v>13.573</v>
      </c>
      <c r="BR55" s="144">
        <v>14.356999999999999</v>
      </c>
      <c r="BS55" s="144">
        <v>15.124000000000001</v>
      </c>
      <c r="BT55" s="144">
        <v>15.872</v>
      </c>
      <c r="BU55" s="144">
        <v>16.600000000000001</v>
      </c>
      <c r="BV55" s="144">
        <v>17.309000000000001</v>
      </c>
      <c r="BW55" s="144">
        <v>17.997</v>
      </c>
      <c r="BX55" s="144">
        <v>18.663</v>
      </c>
      <c r="BY55" s="144">
        <v>19.306999999999999</v>
      </c>
      <c r="BZ55" s="144">
        <v>19.927</v>
      </c>
      <c r="CA55" s="144">
        <v>20.521999999999998</v>
      </c>
      <c r="CB55" s="144">
        <v>21.091999999999999</v>
      </c>
      <c r="CC55" s="144">
        <v>21.635000000000002</v>
      </c>
      <c r="CD55" s="144">
        <v>22.149000000000001</v>
      </c>
      <c r="CE55" s="144">
        <v>22.634</v>
      </c>
      <c r="CF55" s="144">
        <v>23.088999999999999</v>
      </c>
      <c r="CG55" s="144">
        <v>23.510999999999999</v>
      </c>
      <c r="CH55" s="144">
        <v>23.9</v>
      </c>
      <c r="CI55" s="144">
        <v>24.253</v>
      </c>
      <c r="CJ55" s="144">
        <v>24.571000000000002</v>
      </c>
      <c r="CK55" s="144">
        <v>24.853000000000002</v>
      </c>
      <c r="CL55" s="144">
        <v>25.097999999999999</v>
      </c>
      <c r="CM55" s="144">
        <v>25.306999999999999</v>
      </c>
      <c r="CN55" s="144">
        <v>25.481000000000002</v>
      </c>
      <c r="CO55" s="144">
        <v>25.623999999999999</v>
      </c>
      <c r="CP55" s="144">
        <v>25.736999999999998</v>
      </c>
      <c r="CQ55" s="144">
        <v>25.824000000000002</v>
      </c>
      <c r="CR55" s="144">
        <v>25.888000000000002</v>
      </c>
      <c r="CS55" s="144">
        <v>25.934999999999999</v>
      </c>
      <c r="CT55" s="144">
        <v>25.968</v>
      </c>
      <c r="CU55" s="144">
        <v>25.99</v>
      </c>
      <c r="CV55" s="144">
        <v>26.004000000000001</v>
      </c>
      <c r="CW55" s="144">
        <v>26.013000000000002</v>
      </c>
      <c r="CX55" s="144">
        <v>26.018999999999998</v>
      </c>
      <c r="CY55" s="144">
        <v>26.021999999999998</v>
      </c>
      <c r="CZ55" s="144">
        <v>26.024000000000001</v>
      </c>
      <c r="DA55" s="144">
        <v>26.024999999999999</v>
      </c>
      <c r="DB55" s="144">
        <v>26.024999999999999</v>
      </c>
      <c r="DC55" s="144">
        <v>26.024999999999999</v>
      </c>
      <c r="DD55" s="144">
        <v>26.024999999999999</v>
      </c>
      <c r="DE55" s="144">
        <v>26.024999999999999</v>
      </c>
      <c r="DF55" s="144">
        <v>26.024999999999999</v>
      </c>
      <c r="DG55" s="144">
        <v>26.024999999999999</v>
      </c>
      <c r="DH55" s="144">
        <v>26.024999999999999</v>
      </c>
      <c r="DI55" s="144">
        <v>26.024999999999999</v>
      </c>
      <c r="DJ55" s="144">
        <v>26.024999999999999</v>
      </c>
      <c r="DK55" s="144">
        <v>26.024999999999999</v>
      </c>
      <c r="DL55" s="144">
        <v>26.024999999999999</v>
      </c>
      <c r="DM55" s="144">
        <v>26.024999999999999</v>
      </c>
      <c r="DN55" s="144">
        <v>26.024999999999999</v>
      </c>
      <c r="DO55" s="144">
        <v>26.024999999999999</v>
      </c>
      <c r="DP55" s="144">
        <v>26.024999999999999</v>
      </c>
      <c r="DQ55" s="144">
        <v>26.024999999999999</v>
      </c>
      <c r="DR55" s="144">
        <v>26.024999999999999</v>
      </c>
      <c r="DS55" s="144">
        <v>26.024999999999999</v>
      </c>
      <c r="DT55" s="144">
        <v>26.024999999999999</v>
      </c>
      <c r="DU55" s="144">
        <v>26.024999999999999</v>
      </c>
      <c r="DV55" s="144">
        <v>26.024999999999999</v>
      </c>
      <c r="DW55" s="144">
        <v>26.024999999999999</v>
      </c>
      <c r="DX55" s="144">
        <v>26.024999999999999</v>
      </c>
      <c r="DY55" s="144">
        <v>26.024999999999999</v>
      </c>
      <c r="DZ55" s="144">
        <v>26.024999999999999</v>
      </c>
      <c r="EA55" s="144">
        <v>26.024999999999999</v>
      </c>
    </row>
    <row r="56" spans="1:131" ht="15" customHeight="1" x14ac:dyDescent="0.25">
      <c r="A56" s="43">
        <v>54</v>
      </c>
      <c r="B56" s="144"/>
      <c r="C56" s="144"/>
      <c r="D56" s="144"/>
      <c r="E56" s="144"/>
      <c r="F56" s="144"/>
      <c r="G56" s="144"/>
      <c r="H56" s="144"/>
      <c r="I56" s="144"/>
      <c r="J56" s="144"/>
      <c r="K56" s="144"/>
      <c r="L56" s="144"/>
      <c r="M56" s="144"/>
      <c r="N56" s="144"/>
      <c r="O56" s="144"/>
      <c r="P56" s="144"/>
      <c r="Q56" s="144"/>
      <c r="R56" s="144"/>
      <c r="S56" s="144"/>
      <c r="T56" s="144"/>
      <c r="U56" s="144"/>
      <c r="V56" s="144"/>
      <c r="W56" s="144"/>
      <c r="X56" s="144"/>
      <c r="Y56" s="144"/>
      <c r="Z56" s="144"/>
      <c r="AA56" s="144"/>
      <c r="AB56" s="144"/>
      <c r="AC56" s="144"/>
      <c r="AD56" s="144"/>
      <c r="AE56" s="144"/>
      <c r="AF56" s="144"/>
      <c r="AG56" s="144"/>
      <c r="AH56" s="144"/>
      <c r="AI56" s="144"/>
      <c r="AJ56" s="144"/>
      <c r="AK56" s="144"/>
      <c r="AL56" s="144"/>
      <c r="AM56" s="144"/>
      <c r="AN56" s="144"/>
      <c r="AO56" s="144"/>
      <c r="AP56" s="144"/>
      <c r="AQ56" s="144"/>
      <c r="AR56" s="144"/>
      <c r="AS56" s="144"/>
      <c r="AT56" s="144"/>
      <c r="AU56" s="144"/>
      <c r="AV56" s="144"/>
      <c r="AW56" s="144"/>
      <c r="AX56" s="144"/>
      <c r="AY56" s="144"/>
      <c r="AZ56" s="144"/>
      <c r="BA56" s="144"/>
      <c r="BB56" s="144"/>
      <c r="BC56" s="144"/>
      <c r="BD56" s="144">
        <v>0.99</v>
      </c>
      <c r="BE56" s="144">
        <v>1.9690000000000001</v>
      </c>
      <c r="BF56" s="144">
        <v>2.9369999999999998</v>
      </c>
      <c r="BG56" s="144">
        <v>3.8940000000000001</v>
      </c>
      <c r="BH56" s="144">
        <v>4.8390000000000004</v>
      </c>
      <c r="BI56" s="144">
        <v>5.7709999999999999</v>
      </c>
      <c r="BJ56" s="144">
        <v>6.69</v>
      </c>
      <c r="BK56" s="144">
        <v>7.5960000000000001</v>
      </c>
      <c r="BL56" s="144">
        <v>8.4870000000000001</v>
      </c>
      <c r="BM56" s="144">
        <v>9.3640000000000008</v>
      </c>
      <c r="BN56" s="144">
        <v>10.224</v>
      </c>
      <c r="BO56" s="144">
        <v>11.069000000000001</v>
      </c>
      <c r="BP56" s="144">
        <v>11.897</v>
      </c>
      <c r="BQ56" s="144">
        <v>12.707000000000001</v>
      </c>
      <c r="BR56" s="144">
        <v>13.5</v>
      </c>
      <c r="BS56" s="144">
        <v>14.273999999999999</v>
      </c>
      <c r="BT56" s="144">
        <v>15.029</v>
      </c>
      <c r="BU56" s="144">
        <v>15.765000000000001</v>
      </c>
      <c r="BV56" s="144">
        <v>16.481000000000002</v>
      </c>
      <c r="BW56" s="144">
        <v>17.175000000000001</v>
      </c>
      <c r="BX56" s="144">
        <v>17.847999999999999</v>
      </c>
      <c r="BY56" s="144">
        <v>18.498000000000001</v>
      </c>
      <c r="BZ56" s="144">
        <v>19.125</v>
      </c>
      <c r="CA56" s="144">
        <v>19.725999999999999</v>
      </c>
      <c r="CB56" s="144">
        <v>20.300999999999998</v>
      </c>
      <c r="CC56" s="144">
        <v>20.849</v>
      </c>
      <c r="CD56" s="144">
        <v>21.369</v>
      </c>
      <c r="CE56" s="144">
        <v>21.859000000000002</v>
      </c>
      <c r="CF56" s="144">
        <v>22.318000000000001</v>
      </c>
      <c r="CG56" s="144">
        <v>22.745000000000001</v>
      </c>
      <c r="CH56" s="144">
        <v>23.137</v>
      </c>
      <c r="CI56" s="144">
        <v>23.494</v>
      </c>
      <c r="CJ56" s="144">
        <v>23.815000000000001</v>
      </c>
      <c r="CK56" s="144">
        <v>24.099</v>
      </c>
      <c r="CL56" s="144">
        <v>24.347000000000001</v>
      </c>
      <c r="CM56" s="144">
        <v>24.558</v>
      </c>
      <c r="CN56" s="144">
        <v>24.734000000000002</v>
      </c>
      <c r="CO56" s="144">
        <v>24.878</v>
      </c>
      <c r="CP56" s="144">
        <v>24.992000000000001</v>
      </c>
      <c r="CQ56" s="144">
        <v>25.08</v>
      </c>
      <c r="CR56" s="144">
        <v>25.145</v>
      </c>
      <c r="CS56" s="144">
        <v>25.193000000000001</v>
      </c>
      <c r="CT56" s="144">
        <v>25.225999999999999</v>
      </c>
      <c r="CU56" s="144">
        <v>25.248000000000001</v>
      </c>
      <c r="CV56" s="144">
        <v>25.262</v>
      </c>
      <c r="CW56" s="144">
        <v>25.271000000000001</v>
      </c>
      <c r="CX56" s="144">
        <v>25.277000000000001</v>
      </c>
      <c r="CY56" s="144">
        <v>25.28</v>
      </c>
      <c r="CZ56" s="144">
        <v>25.282</v>
      </c>
      <c r="DA56" s="144">
        <v>25.283000000000001</v>
      </c>
      <c r="DB56" s="144">
        <v>25.283000000000001</v>
      </c>
      <c r="DC56" s="144">
        <v>25.283000000000001</v>
      </c>
      <c r="DD56" s="144">
        <v>25.283000000000001</v>
      </c>
      <c r="DE56" s="144">
        <v>25.283000000000001</v>
      </c>
      <c r="DF56" s="144">
        <v>25.283000000000001</v>
      </c>
      <c r="DG56" s="144">
        <v>25.283000000000001</v>
      </c>
      <c r="DH56" s="144">
        <v>25.283000000000001</v>
      </c>
      <c r="DI56" s="144">
        <v>25.283000000000001</v>
      </c>
      <c r="DJ56" s="144">
        <v>25.283000000000001</v>
      </c>
      <c r="DK56" s="144">
        <v>25.283000000000001</v>
      </c>
      <c r="DL56" s="144">
        <v>25.283000000000001</v>
      </c>
      <c r="DM56" s="144">
        <v>25.283000000000001</v>
      </c>
      <c r="DN56" s="144">
        <v>25.283000000000001</v>
      </c>
      <c r="DO56" s="144">
        <v>25.283000000000001</v>
      </c>
      <c r="DP56" s="144">
        <v>25.283000000000001</v>
      </c>
      <c r="DQ56" s="144">
        <v>25.283000000000001</v>
      </c>
      <c r="DR56" s="144">
        <v>25.283000000000001</v>
      </c>
      <c r="DS56" s="144">
        <v>25.283000000000001</v>
      </c>
      <c r="DT56" s="144">
        <v>25.283000000000001</v>
      </c>
      <c r="DU56" s="144">
        <v>25.283000000000001</v>
      </c>
      <c r="DV56" s="144">
        <v>25.283000000000001</v>
      </c>
      <c r="DW56" s="144">
        <v>25.283000000000001</v>
      </c>
      <c r="DX56" s="144">
        <v>25.283000000000001</v>
      </c>
      <c r="DY56" s="144">
        <v>25.283000000000001</v>
      </c>
      <c r="DZ56" s="144">
        <v>25.283000000000001</v>
      </c>
      <c r="EA56" s="144">
        <v>25.283000000000001</v>
      </c>
    </row>
    <row r="57" spans="1:131" ht="15" customHeight="1" x14ac:dyDescent="0.25">
      <c r="A57" s="43">
        <v>55</v>
      </c>
      <c r="B57" s="144"/>
      <c r="C57" s="144"/>
      <c r="D57" s="144"/>
      <c r="E57" s="144"/>
      <c r="F57" s="144"/>
      <c r="G57" s="144"/>
      <c r="H57" s="144"/>
      <c r="I57" s="144"/>
      <c r="J57" s="144"/>
      <c r="K57" s="144"/>
      <c r="L57" s="144"/>
      <c r="M57" s="144"/>
      <c r="N57" s="144"/>
      <c r="O57" s="144"/>
      <c r="P57" s="144"/>
      <c r="Q57" s="144"/>
      <c r="R57" s="144"/>
      <c r="S57" s="144"/>
      <c r="T57" s="144"/>
      <c r="U57" s="144"/>
      <c r="V57" s="144"/>
      <c r="W57" s="144"/>
      <c r="X57" s="144"/>
      <c r="Y57" s="144"/>
      <c r="Z57" s="144"/>
      <c r="AA57" s="144"/>
      <c r="AB57" s="144"/>
      <c r="AC57" s="144"/>
      <c r="AD57" s="144"/>
      <c r="AE57" s="144"/>
      <c r="AF57" s="144"/>
      <c r="AG57" s="144"/>
      <c r="AH57" s="144"/>
      <c r="AI57" s="144"/>
      <c r="AJ57" s="144"/>
      <c r="AK57" s="144"/>
      <c r="AL57" s="144"/>
      <c r="AM57" s="144"/>
      <c r="AN57" s="144"/>
      <c r="AO57" s="144"/>
      <c r="AP57" s="144"/>
      <c r="AQ57" s="144"/>
      <c r="AR57" s="144"/>
      <c r="AS57" s="144"/>
      <c r="AT57" s="144"/>
      <c r="AU57" s="144"/>
      <c r="AV57" s="144"/>
      <c r="AW57" s="144"/>
      <c r="AX57" s="144"/>
      <c r="AY57" s="144"/>
      <c r="AZ57" s="144"/>
      <c r="BA57" s="144"/>
      <c r="BB57" s="144"/>
      <c r="BC57" s="144"/>
      <c r="BD57" s="144"/>
      <c r="BE57" s="144">
        <v>0.98899999999999999</v>
      </c>
      <c r="BF57" s="144">
        <v>1.9670000000000001</v>
      </c>
      <c r="BG57" s="144">
        <v>2.9340000000000002</v>
      </c>
      <c r="BH57" s="144">
        <v>3.8889999999999998</v>
      </c>
      <c r="BI57" s="144">
        <v>4.8310000000000004</v>
      </c>
      <c r="BJ57" s="144">
        <v>5.7590000000000003</v>
      </c>
      <c r="BK57" s="144">
        <v>6.6740000000000004</v>
      </c>
      <c r="BL57" s="144">
        <v>7.5750000000000002</v>
      </c>
      <c r="BM57" s="144">
        <v>8.4600000000000009</v>
      </c>
      <c r="BN57" s="144">
        <v>9.33</v>
      </c>
      <c r="BO57" s="144">
        <v>10.183</v>
      </c>
      <c r="BP57" s="144">
        <v>11.019</v>
      </c>
      <c r="BQ57" s="144">
        <v>11.837999999999999</v>
      </c>
      <c r="BR57" s="144">
        <v>12.638999999999999</v>
      </c>
      <c r="BS57" s="144">
        <v>13.420999999999999</v>
      </c>
      <c r="BT57" s="144">
        <v>14.183999999999999</v>
      </c>
      <c r="BU57" s="144">
        <v>14.928000000000001</v>
      </c>
      <c r="BV57" s="144">
        <v>15.651</v>
      </c>
      <c r="BW57" s="144">
        <v>16.352</v>
      </c>
      <c r="BX57" s="144">
        <v>17.032</v>
      </c>
      <c r="BY57" s="144">
        <v>17.689</v>
      </c>
      <c r="BZ57" s="144">
        <v>18.321999999999999</v>
      </c>
      <c r="CA57" s="144">
        <v>18.928999999999998</v>
      </c>
      <c r="CB57" s="144">
        <v>19.510999999999999</v>
      </c>
      <c r="CC57" s="144">
        <v>20.064</v>
      </c>
      <c r="CD57" s="144">
        <v>20.588999999999999</v>
      </c>
      <c r="CE57" s="144">
        <v>21.084</v>
      </c>
      <c r="CF57" s="144">
        <v>21.547999999999998</v>
      </c>
      <c r="CG57" s="144">
        <v>21.978999999999999</v>
      </c>
      <c r="CH57" s="144">
        <v>22.375</v>
      </c>
      <c r="CI57" s="144">
        <v>22.736000000000001</v>
      </c>
      <c r="CJ57" s="144">
        <v>23.061</v>
      </c>
      <c r="CK57" s="144">
        <v>23.347999999999999</v>
      </c>
      <c r="CL57" s="144">
        <v>23.597999999999999</v>
      </c>
      <c r="CM57" s="144">
        <v>23.811</v>
      </c>
      <c r="CN57" s="144">
        <v>23.989000000000001</v>
      </c>
      <c r="CO57" s="144">
        <v>24.134</v>
      </c>
      <c r="CP57" s="144">
        <v>24.25</v>
      </c>
      <c r="CQ57" s="144">
        <v>24.338000000000001</v>
      </c>
      <c r="CR57" s="144">
        <v>24.404</v>
      </c>
      <c r="CS57" s="144">
        <v>24.452000000000002</v>
      </c>
      <c r="CT57" s="144">
        <v>24.486000000000001</v>
      </c>
      <c r="CU57" s="144">
        <v>24.507999999999999</v>
      </c>
      <c r="CV57" s="144">
        <v>24.523</v>
      </c>
      <c r="CW57" s="144">
        <v>24.532</v>
      </c>
      <c r="CX57" s="144">
        <v>24.536999999999999</v>
      </c>
      <c r="CY57" s="144">
        <v>24.541</v>
      </c>
      <c r="CZ57" s="144">
        <v>24.542000000000002</v>
      </c>
      <c r="DA57" s="144">
        <v>24.542999999999999</v>
      </c>
      <c r="DB57" s="144">
        <v>24.542999999999999</v>
      </c>
      <c r="DC57" s="144">
        <v>24.542999999999999</v>
      </c>
      <c r="DD57" s="144">
        <v>24.542999999999999</v>
      </c>
      <c r="DE57" s="144">
        <v>24.542999999999999</v>
      </c>
      <c r="DF57" s="144">
        <v>24.542999999999999</v>
      </c>
      <c r="DG57" s="144">
        <v>24.542999999999999</v>
      </c>
      <c r="DH57" s="144">
        <v>24.542999999999999</v>
      </c>
      <c r="DI57" s="144">
        <v>24.542999999999999</v>
      </c>
      <c r="DJ57" s="144">
        <v>24.542999999999999</v>
      </c>
      <c r="DK57" s="144">
        <v>24.542999999999999</v>
      </c>
      <c r="DL57" s="144">
        <v>24.542999999999999</v>
      </c>
      <c r="DM57" s="144">
        <v>24.542999999999999</v>
      </c>
      <c r="DN57" s="144">
        <v>24.542999999999999</v>
      </c>
      <c r="DO57" s="144">
        <v>24.542999999999999</v>
      </c>
      <c r="DP57" s="144">
        <v>24.542999999999999</v>
      </c>
      <c r="DQ57" s="144">
        <v>24.542999999999999</v>
      </c>
      <c r="DR57" s="144">
        <v>24.542999999999999</v>
      </c>
      <c r="DS57" s="144">
        <v>24.542999999999999</v>
      </c>
      <c r="DT57" s="144">
        <v>24.542999999999999</v>
      </c>
      <c r="DU57" s="144">
        <v>24.542999999999999</v>
      </c>
      <c r="DV57" s="144">
        <v>24.542999999999999</v>
      </c>
      <c r="DW57" s="144">
        <v>24.542999999999999</v>
      </c>
      <c r="DX57" s="144">
        <v>24.542999999999999</v>
      </c>
      <c r="DY57" s="144">
        <v>24.542999999999999</v>
      </c>
      <c r="DZ57" s="144">
        <v>24.542999999999999</v>
      </c>
      <c r="EA57" s="144">
        <v>24.542999999999999</v>
      </c>
    </row>
    <row r="58" spans="1:131" ht="15" customHeight="1" x14ac:dyDescent="0.25">
      <c r="A58" s="43">
        <v>56</v>
      </c>
      <c r="B58" s="144"/>
      <c r="C58" s="144"/>
      <c r="D58" s="144"/>
      <c r="E58" s="144"/>
      <c r="F58" s="144"/>
      <c r="G58" s="144"/>
      <c r="H58" s="144"/>
      <c r="I58" s="144"/>
      <c r="J58" s="144"/>
      <c r="K58" s="144"/>
      <c r="L58" s="144"/>
      <c r="M58" s="144"/>
      <c r="N58" s="144"/>
      <c r="O58" s="144"/>
      <c r="P58" s="144"/>
      <c r="Q58" s="144"/>
      <c r="R58" s="144"/>
      <c r="S58" s="144"/>
      <c r="T58" s="144"/>
      <c r="U58" s="144"/>
      <c r="V58" s="144"/>
      <c r="W58" s="144"/>
      <c r="X58" s="144"/>
      <c r="Y58" s="144"/>
      <c r="Z58" s="144"/>
      <c r="AA58" s="144"/>
      <c r="AB58" s="144"/>
      <c r="AC58" s="144"/>
      <c r="AD58" s="144"/>
      <c r="AE58" s="144"/>
      <c r="AF58" s="144"/>
      <c r="AG58" s="144"/>
      <c r="AH58" s="144"/>
      <c r="AI58" s="144"/>
      <c r="AJ58" s="144"/>
      <c r="AK58" s="144"/>
      <c r="AL58" s="144"/>
      <c r="AM58" s="144"/>
      <c r="AN58" s="144"/>
      <c r="AO58" s="144"/>
      <c r="AP58" s="144"/>
      <c r="AQ58" s="144"/>
      <c r="AR58" s="144"/>
      <c r="AS58" s="144"/>
      <c r="AT58" s="144"/>
      <c r="AU58" s="144"/>
      <c r="AV58" s="144"/>
      <c r="AW58" s="144"/>
      <c r="AX58" s="144"/>
      <c r="AY58" s="144"/>
      <c r="AZ58" s="144"/>
      <c r="BA58" s="144"/>
      <c r="BB58" s="144"/>
      <c r="BC58" s="144"/>
      <c r="BD58" s="144"/>
      <c r="BE58" s="144"/>
      <c r="BF58" s="144">
        <v>0.98899999999999999</v>
      </c>
      <c r="BG58" s="144">
        <v>1.966</v>
      </c>
      <c r="BH58" s="144">
        <v>2.93</v>
      </c>
      <c r="BI58" s="144">
        <v>3.883</v>
      </c>
      <c r="BJ58" s="144">
        <v>4.8209999999999997</v>
      </c>
      <c r="BK58" s="144">
        <v>5.7460000000000004</v>
      </c>
      <c r="BL58" s="144">
        <v>6.6559999999999997</v>
      </c>
      <c r="BM58" s="144">
        <v>7.5510000000000002</v>
      </c>
      <c r="BN58" s="144">
        <v>8.43</v>
      </c>
      <c r="BO58" s="144">
        <v>9.2929999999999993</v>
      </c>
      <c r="BP58" s="144">
        <v>10.138</v>
      </c>
      <c r="BQ58" s="144">
        <v>10.965999999999999</v>
      </c>
      <c r="BR58" s="144">
        <v>11.775</v>
      </c>
      <c r="BS58" s="144">
        <v>12.566000000000001</v>
      </c>
      <c r="BT58" s="144">
        <v>13.337</v>
      </c>
      <c r="BU58" s="144">
        <v>14.087999999999999</v>
      </c>
      <c r="BV58" s="144">
        <v>14.819000000000001</v>
      </c>
      <c r="BW58" s="144">
        <v>15.528</v>
      </c>
      <c r="BX58" s="144">
        <v>16.216000000000001</v>
      </c>
      <c r="BY58" s="144">
        <v>16.879000000000001</v>
      </c>
      <c r="BZ58" s="144">
        <v>17.518999999999998</v>
      </c>
      <c r="CA58" s="144">
        <v>18.132999999999999</v>
      </c>
      <c r="CB58" s="144">
        <v>18.721</v>
      </c>
      <c r="CC58" s="144">
        <v>19.28</v>
      </c>
      <c r="CD58" s="144">
        <v>19.811</v>
      </c>
      <c r="CE58" s="144">
        <v>20.311</v>
      </c>
      <c r="CF58" s="144">
        <v>20.78</v>
      </c>
      <c r="CG58" s="144">
        <v>21.216000000000001</v>
      </c>
      <c r="CH58" s="144">
        <v>21.616</v>
      </c>
      <c r="CI58" s="144">
        <v>21.981000000000002</v>
      </c>
      <c r="CJ58" s="144">
        <v>22.309000000000001</v>
      </c>
      <c r="CK58" s="144">
        <v>22.599</v>
      </c>
      <c r="CL58" s="144">
        <v>22.852</v>
      </c>
      <c r="CM58" s="144">
        <v>23.067</v>
      </c>
      <c r="CN58" s="144">
        <v>23.247</v>
      </c>
      <c r="CO58" s="144">
        <v>23.393999999999998</v>
      </c>
      <c r="CP58" s="144">
        <v>23.510999999999999</v>
      </c>
      <c r="CQ58" s="144">
        <v>23.6</v>
      </c>
      <c r="CR58" s="144">
        <v>23.667000000000002</v>
      </c>
      <c r="CS58" s="144">
        <v>23.716000000000001</v>
      </c>
      <c r="CT58" s="144">
        <v>23.748999999999999</v>
      </c>
      <c r="CU58" s="144">
        <v>23.771999999999998</v>
      </c>
      <c r="CV58" s="144">
        <v>23.786999999999999</v>
      </c>
      <c r="CW58" s="144">
        <v>23.795999999999999</v>
      </c>
      <c r="CX58" s="144">
        <v>23.802</v>
      </c>
      <c r="CY58" s="144">
        <v>23.805</v>
      </c>
      <c r="CZ58" s="144">
        <v>23.806999999999999</v>
      </c>
      <c r="DA58" s="144">
        <v>23.808</v>
      </c>
      <c r="DB58" s="144">
        <v>23.808</v>
      </c>
      <c r="DC58" s="144">
        <v>23.808</v>
      </c>
      <c r="DD58" s="144">
        <v>23.808</v>
      </c>
      <c r="DE58" s="144">
        <v>23.808</v>
      </c>
      <c r="DF58" s="144">
        <v>23.808</v>
      </c>
      <c r="DG58" s="144">
        <v>23.808</v>
      </c>
      <c r="DH58" s="144">
        <v>23.808</v>
      </c>
      <c r="DI58" s="144">
        <v>23.808</v>
      </c>
      <c r="DJ58" s="144">
        <v>23.808</v>
      </c>
      <c r="DK58" s="144">
        <v>23.808</v>
      </c>
      <c r="DL58" s="144">
        <v>23.808</v>
      </c>
      <c r="DM58" s="144">
        <v>23.808</v>
      </c>
      <c r="DN58" s="144">
        <v>23.808</v>
      </c>
      <c r="DO58" s="144">
        <v>23.808</v>
      </c>
      <c r="DP58" s="144">
        <v>23.808</v>
      </c>
      <c r="DQ58" s="144">
        <v>23.808</v>
      </c>
      <c r="DR58" s="144">
        <v>23.808</v>
      </c>
      <c r="DS58" s="144">
        <v>23.808</v>
      </c>
      <c r="DT58" s="144">
        <v>23.808</v>
      </c>
      <c r="DU58" s="144">
        <v>23.808</v>
      </c>
      <c r="DV58" s="144">
        <v>23.808</v>
      </c>
      <c r="DW58" s="144">
        <v>23.808</v>
      </c>
      <c r="DX58" s="144">
        <v>23.808</v>
      </c>
      <c r="DY58" s="144">
        <v>23.808</v>
      </c>
      <c r="DZ58" s="144">
        <v>23.808</v>
      </c>
      <c r="EA58" s="144">
        <v>23.808</v>
      </c>
    </row>
    <row r="59" spans="1:131" ht="15" customHeight="1" x14ac:dyDescent="0.25">
      <c r="A59" s="43">
        <v>57</v>
      </c>
      <c r="B59" s="144"/>
      <c r="C59" s="144"/>
      <c r="D59" s="144"/>
      <c r="E59" s="144"/>
      <c r="F59" s="144"/>
      <c r="G59" s="144"/>
      <c r="H59" s="144"/>
      <c r="I59" s="144"/>
      <c r="J59" s="144"/>
      <c r="K59" s="144"/>
      <c r="L59" s="144"/>
      <c r="M59" s="144"/>
      <c r="N59" s="144"/>
      <c r="O59" s="144"/>
      <c r="P59" s="144"/>
      <c r="Q59" s="144"/>
      <c r="R59" s="144"/>
      <c r="S59" s="144"/>
      <c r="T59" s="144"/>
      <c r="U59" s="144"/>
      <c r="V59" s="144"/>
      <c r="W59" s="144"/>
      <c r="X59" s="144"/>
      <c r="Y59" s="144"/>
      <c r="Z59" s="144"/>
      <c r="AA59" s="144"/>
      <c r="AB59" s="144"/>
      <c r="AC59" s="144"/>
      <c r="AD59" s="144"/>
      <c r="AE59" s="144"/>
      <c r="AF59" s="144"/>
      <c r="AG59" s="144"/>
      <c r="AH59" s="144"/>
      <c r="AI59" s="144"/>
      <c r="AJ59" s="144"/>
      <c r="AK59" s="144"/>
      <c r="AL59" s="144"/>
      <c r="AM59" s="144"/>
      <c r="AN59" s="144"/>
      <c r="AO59" s="144"/>
      <c r="AP59" s="144"/>
      <c r="AQ59" s="144"/>
      <c r="AR59" s="144"/>
      <c r="AS59" s="144"/>
      <c r="AT59" s="144"/>
      <c r="AU59" s="144"/>
      <c r="AV59" s="144"/>
      <c r="AW59" s="144"/>
      <c r="AX59" s="144"/>
      <c r="AY59" s="144"/>
      <c r="AZ59" s="144"/>
      <c r="BA59" s="144"/>
      <c r="BB59" s="144"/>
      <c r="BC59" s="144"/>
      <c r="BD59" s="144"/>
      <c r="BE59" s="144"/>
      <c r="BF59" s="144"/>
      <c r="BG59" s="144">
        <v>0.98799999999999999</v>
      </c>
      <c r="BH59" s="144">
        <v>1.964</v>
      </c>
      <c r="BI59" s="144">
        <v>2.927</v>
      </c>
      <c r="BJ59" s="144">
        <v>3.8769999999999998</v>
      </c>
      <c r="BK59" s="144">
        <v>4.8120000000000003</v>
      </c>
      <c r="BL59" s="144">
        <v>5.7329999999999997</v>
      </c>
      <c r="BM59" s="144">
        <v>6.6379999999999999</v>
      </c>
      <c r="BN59" s="144">
        <v>7.5270000000000001</v>
      </c>
      <c r="BO59" s="144">
        <v>8.3989999999999991</v>
      </c>
      <c r="BP59" s="144">
        <v>9.2539999999999996</v>
      </c>
      <c r="BQ59" s="144">
        <v>10.090999999999999</v>
      </c>
      <c r="BR59" s="144">
        <v>10.91</v>
      </c>
      <c r="BS59" s="144">
        <v>11.709</v>
      </c>
      <c r="BT59" s="144">
        <v>12.49</v>
      </c>
      <c r="BU59" s="144">
        <v>13.25</v>
      </c>
      <c r="BV59" s="144">
        <v>13.989000000000001</v>
      </c>
      <c r="BW59" s="144">
        <v>14.706</v>
      </c>
      <c r="BX59" s="144">
        <v>15.401</v>
      </c>
      <c r="BY59" s="144">
        <v>16.073</v>
      </c>
      <c r="BZ59" s="144">
        <v>16.719000000000001</v>
      </c>
      <c r="CA59" s="144">
        <v>17.341000000000001</v>
      </c>
      <c r="CB59" s="144">
        <v>17.934999999999999</v>
      </c>
      <c r="CC59" s="144">
        <v>18.501000000000001</v>
      </c>
      <c r="CD59" s="144">
        <v>19.038</v>
      </c>
      <c r="CE59" s="144">
        <v>19.544</v>
      </c>
      <c r="CF59" s="144">
        <v>20.018000000000001</v>
      </c>
      <c r="CG59" s="144">
        <v>20.457999999999998</v>
      </c>
      <c r="CH59" s="144">
        <v>20.864000000000001</v>
      </c>
      <c r="CI59" s="144">
        <v>21.233000000000001</v>
      </c>
      <c r="CJ59" s="144">
        <v>21.564</v>
      </c>
      <c r="CK59" s="144">
        <v>21.858000000000001</v>
      </c>
      <c r="CL59" s="144">
        <v>22.113</v>
      </c>
      <c r="CM59" s="144">
        <v>22.331</v>
      </c>
      <c r="CN59" s="144">
        <v>22.513999999999999</v>
      </c>
      <c r="CO59" s="144">
        <v>22.661999999999999</v>
      </c>
      <c r="CP59" s="144">
        <v>22.78</v>
      </c>
      <c r="CQ59" s="144">
        <v>22.870999999999999</v>
      </c>
      <c r="CR59" s="144">
        <v>22.937999999999999</v>
      </c>
      <c r="CS59" s="144">
        <v>22.986999999999998</v>
      </c>
      <c r="CT59" s="144">
        <v>23.021000000000001</v>
      </c>
      <c r="CU59" s="144">
        <v>23.044</v>
      </c>
      <c r="CV59" s="144">
        <v>23.059000000000001</v>
      </c>
      <c r="CW59" s="144">
        <v>23.068000000000001</v>
      </c>
      <c r="CX59" s="144">
        <v>23.074000000000002</v>
      </c>
      <c r="CY59" s="144">
        <v>23.077000000000002</v>
      </c>
      <c r="CZ59" s="144">
        <v>23.079000000000001</v>
      </c>
      <c r="DA59" s="144">
        <v>23.08</v>
      </c>
      <c r="DB59" s="144">
        <v>23.08</v>
      </c>
      <c r="DC59" s="144">
        <v>23.08</v>
      </c>
      <c r="DD59" s="144">
        <v>23.08</v>
      </c>
      <c r="DE59" s="144">
        <v>23.08</v>
      </c>
      <c r="DF59" s="144">
        <v>23.08</v>
      </c>
      <c r="DG59" s="144">
        <v>23.08</v>
      </c>
      <c r="DH59" s="144">
        <v>23.08</v>
      </c>
      <c r="DI59" s="144">
        <v>23.08</v>
      </c>
      <c r="DJ59" s="144">
        <v>23.08</v>
      </c>
      <c r="DK59" s="144">
        <v>23.08</v>
      </c>
      <c r="DL59" s="144">
        <v>23.08</v>
      </c>
      <c r="DM59" s="144">
        <v>23.08</v>
      </c>
      <c r="DN59" s="144">
        <v>23.08</v>
      </c>
      <c r="DO59" s="144">
        <v>23.08</v>
      </c>
      <c r="DP59" s="144">
        <v>23.08</v>
      </c>
      <c r="DQ59" s="144">
        <v>23.08</v>
      </c>
      <c r="DR59" s="144">
        <v>23.08</v>
      </c>
      <c r="DS59" s="144">
        <v>23.08</v>
      </c>
      <c r="DT59" s="144">
        <v>23.08</v>
      </c>
      <c r="DU59" s="144">
        <v>23.08</v>
      </c>
      <c r="DV59" s="144">
        <v>23.08</v>
      </c>
      <c r="DW59" s="144">
        <v>23.08</v>
      </c>
      <c r="DX59" s="144">
        <v>23.08</v>
      </c>
      <c r="DY59" s="144">
        <v>23.08</v>
      </c>
      <c r="DZ59" s="144">
        <v>23.08</v>
      </c>
      <c r="EA59" s="144">
        <v>23.08</v>
      </c>
    </row>
    <row r="60" spans="1:131" ht="15" customHeight="1" x14ac:dyDescent="0.25">
      <c r="A60" s="43">
        <v>58</v>
      </c>
      <c r="B60" s="144"/>
      <c r="C60" s="144"/>
      <c r="D60" s="144"/>
      <c r="E60" s="144"/>
      <c r="F60" s="144"/>
      <c r="G60" s="144"/>
      <c r="H60" s="144"/>
      <c r="I60" s="144"/>
      <c r="J60" s="144"/>
      <c r="K60" s="144"/>
      <c r="L60" s="144"/>
      <c r="M60" s="144"/>
      <c r="N60" s="144"/>
      <c r="O60" s="144"/>
      <c r="P60" s="144"/>
      <c r="Q60" s="144"/>
      <c r="R60" s="144"/>
      <c r="S60" s="144"/>
      <c r="T60" s="144"/>
      <c r="U60" s="144"/>
      <c r="V60" s="144"/>
      <c r="W60" s="144"/>
      <c r="X60" s="144"/>
      <c r="Y60" s="144"/>
      <c r="Z60" s="144"/>
      <c r="AA60" s="144"/>
      <c r="AB60" s="144"/>
      <c r="AC60" s="144"/>
      <c r="AD60" s="144"/>
      <c r="AE60" s="144"/>
      <c r="AF60" s="144"/>
      <c r="AG60" s="144"/>
      <c r="AH60" s="144"/>
      <c r="AI60" s="144"/>
      <c r="AJ60" s="144"/>
      <c r="AK60" s="144"/>
      <c r="AL60" s="144"/>
      <c r="AM60" s="144"/>
      <c r="AN60" s="144"/>
      <c r="AO60" s="144"/>
      <c r="AP60" s="144"/>
      <c r="AQ60" s="144"/>
      <c r="AR60" s="144"/>
      <c r="AS60" s="144"/>
      <c r="AT60" s="144"/>
      <c r="AU60" s="144"/>
      <c r="AV60" s="144"/>
      <c r="AW60" s="144"/>
      <c r="AX60" s="144"/>
      <c r="AY60" s="144"/>
      <c r="AZ60" s="144"/>
      <c r="BA60" s="144"/>
      <c r="BB60" s="144"/>
      <c r="BC60" s="144"/>
      <c r="BD60" s="144"/>
      <c r="BE60" s="144"/>
      <c r="BF60" s="144"/>
      <c r="BG60" s="144"/>
      <c r="BH60" s="144">
        <v>0.98799999999999999</v>
      </c>
      <c r="BI60" s="144">
        <v>1.962</v>
      </c>
      <c r="BJ60" s="144">
        <v>2.923</v>
      </c>
      <c r="BK60" s="144">
        <v>3.87</v>
      </c>
      <c r="BL60" s="144">
        <v>4.8010000000000002</v>
      </c>
      <c r="BM60" s="144">
        <v>5.7169999999999996</v>
      </c>
      <c r="BN60" s="144">
        <v>6.617</v>
      </c>
      <c r="BO60" s="144">
        <v>7.5</v>
      </c>
      <c r="BP60" s="144">
        <v>8.3650000000000002</v>
      </c>
      <c r="BQ60" s="144">
        <v>9.2119999999999997</v>
      </c>
      <c r="BR60" s="144">
        <v>10.041</v>
      </c>
      <c r="BS60" s="144">
        <v>10.85</v>
      </c>
      <c r="BT60" s="144">
        <v>11.638999999999999</v>
      </c>
      <c r="BU60" s="144">
        <v>12.407999999999999</v>
      </c>
      <c r="BV60" s="144">
        <v>13.156000000000001</v>
      </c>
      <c r="BW60" s="144">
        <v>13.882</v>
      </c>
      <c r="BX60" s="144">
        <v>14.586</v>
      </c>
      <c r="BY60" s="144">
        <v>15.265000000000001</v>
      </c>
      <c r="BZ60" s="144">
        <v>15.92</v>
      </c>
      <c r="CA60" s="144">
        <v>16.547999999999998</v>
      </c>
      <c r="CB60" s="144">
        <v>17.149999999999999</v>
      </c>
      <c r="CC60" s="144">
        <v>17.722999999999999</v>
      </c>
      <c r="CD60" s="144">
        <v>18.265999999999998</v>
      </c>
      <c r="CE60" s="144">
        <v>18.777999999999999</v>
      </c>
      <c r="CF60" s="144">
        <v>19.257999999999999</v>
      </c>
      <c r="CG60" s="144">
        <v>19.704000000000001</v>
      </c>
      <c r="CH60" s="144">
        <v>20.114000000000001</v>
      </c>
      <c r="CI60" s="144">
        <v>20.486999999999998</v>
      </c>
      <c r="CJ60" s="144">
        <v>20.823</v>
      </c>
      <c r="CK60" s="144">
        <v>21.12</v>
      </c>
      <c r="CL60" s="144">
        <v>21.378</v>
      </c>
      <c r="CM60" s="144">
        <v>21.599</v>
      </c>
      <c r="CN60" s="144">
        <v>21.783000000000001</v>
      </c>
      <c r="CO60" s="144">
        <v>21.934000000000001</v>
      </c>
      <c r="CP60" s="144">
        <v>22.053000000000001</v>
      </c>
      <c r="CQ60" s="144">
        <v>22.145</v>
      </c>
      <c r="CR60" s="144">
        <v>22.213000000000001</v>
      </c>
      <c r="CS60" s="144">
        <v>22.263000000000002</v>
      </c>
      <c r="CT60" s="144">
        <v>22.297000000000001</v>
      </c>
      <c r="CU60" s="144">
        <v>22.32</v>
      </c>
      <c r="CV60" s="144">
        <v>22.335000000000001</v>
      </c>
      <c r="CW60" s="144">
        <v>22.344999999999999</v>
      </c>
      <c r="CX60" s="144">
        <v>22.350999999999999</v>
      </c>
      <c r="CY60" s="144">
        <v>22.353999999999999</v>
      </c>
      <c r="CZ60" s="144">
        <v>22.356000000000002</v>
      </c>
      <c r="DA60" s="144">
        <v>22.356999999999999</v>
      </c>
      <c r="DB60" s="144">
        <v>22.356999999999999</v>
      </c>
      <c r="DC60" s="144">
        <v>22.356999999999999</v>
      </c>
      <c r="DD60" s="144">
        <v>22.356999999999999</v>
      </c>
      <c r="DE60" s="144">
        <v>22.356999999999999</v>
      </c>
      <c r="DF60" s="144">
        <v>22.356999999999999</v>
      </c>
      <c r="DG60" s="144">
        <v>22.356999999999999</v>
      </c>
      <c r="DH60" s="144">
        <v>22.356999999999999</v>
      </c>
      <c r="DI60" s="144">
        <v>22.356999999999999</v>
      </c>
      <c r="DJ60" s="144">
        <v>22.356999999999999</v>
      </c>
      <c r="DK60" s="144">
        <v>22.356999999999999</v>
      </c>
      <c r="DL60" s="144">
        <v>22.356999999999999</v>
      </c>
      <c r="DM60" s="144">
        <v>22.356999999999999</v>
      </c>
      <c r="DN60" s="144">
        <v>22.356999999999999</v>
      </c>
      <c r="DO60" s="144">
        <v>22.356999999999999</v>
      </c>
      <c r="DP60" s="144">
        <v>22.356999999999999</v>
      </c>
      <c r="DQ60" s="144">
        <v>22.356999999999999</v>
      </c>
      <c r="DR60" s="144">
        <v>22.356999999999999</v>
      </c>
      <c r="DS60" s="144">
        <v>22.356999999999999</v>
      </c>
      <c r="DT60" s="144">
        <v>22.356999999999999</v>
      </c>
      <c r="DU60" s="144">
        <v>22.356999999999999</v>
      </c>
      <c r="DV60" s="144">
        <v>22.356999999999999</v>
      </c>
      <c r="DW60" s="144">
        <v>22.356999999999999</v>
      </c>
      <c r="DX60" s="144">
        <v>22.356999999999999</v>
      </c>
      <c r="DY60" s="144">
        <v>22.356999999999999</v>
      </c>
      <c r="DZ60" s="144">
        <v>22.356999999999999</v>
      </c>
      <c r="EA60" s="144">
        <v>22.356999999999999</v>
      </c>
    </row>
    <row r="61" spans="1:131" ht="15" customHeight="1" x14ac:dyDescent="0.25">
      <c r="A61" s="43">
        <v>59</v>
      </c>
      <c r="B61" s="144"/>
      <c r="C61" s="144"/>
      <c r="D61" s="144"/>
      <c r="E61" s="144"/>
      <c r="F61" s="144"/>
      <c r="G61" s="144"/>
      <c r="H61" s="144"/>
      <c r="I61" s="144"/>
      <c r="J61" s="144"/>
      <c r="K61" s="144"/>
      <c r="L61" s="144"/>
      <c r="M61" s="144"/>
      <c r="N61" s="144"/>
      <c r="O61" s="144"/>
      <c r="P61" s="144"/>
      <c r="Q61" s="144"/>
      <c r="R61" s="144"/>
      <c r="S61" s="144"/>
      <c r="T61" s="144"/>
      <c r="U61" s="144"/>
      <c r="V61" s="144"/>
      <c r="W61" s="144"/>
      <c r="X61" s="144"/>
      <c r="Y61" s="144"/>
      <c r="Z61" s="144"/>
      <c r="AA61" s="144"/>
      <c r="AB61" s="144"/>
      <c r="AC61" s="144"/>
      <c r="AD61" s="144"/>
      <c r="AE61" s="144"/>
      <c r="AF61" s="144"/>
      <c r="AG61" s="144"/>
      <c r="AH61" s="144"/>
      <c r="AI61" s="144"/>
      <c r="AJ61" s="144"/>
      <c r="AK61" s="144"/>
      <c r="AL61" s="144"/>
      <c r="AM61" s="144"/>
      <c r="AN61" s="144"/>
      <c r="AO61" s="144"/>
      <c r="AP61" s="144"/>
      <c r="AQ61" s="144"/>
      <c r="AR61" s="144"/>
      <c r="AS61" s="144"/>
      <c r="AT61" s="144"/>
      <c r="AU61" s="144"/>
      <c r="AV61" s="144"/>
      <c r="AW61" s="144"/>
      <c r="AX61" s="144"/>
      <c r="AY61" s="144"/>
      <c r="AZ61" s="144"/>
      <c r="BA61" s="144"/>
      <c r="BB61" s="144"/>
      <c r="BC61" s="144"/>
      <c r="BD61" s="144"/>
      <c r="BE61" s="144"/>
      <c r="BF61" s="144"/>
      <c r="BG61" s="144"/>
      <c r="BH61" s="144"/>
      <c r="BI61" s="144">
        <v>0.98699999999999999</v>
      </c>
      <c r="BJ61" s="144">
        <v>1.96</v>
      </c>
      <c r="BK61" s="144">
        <v>2.919</v>
      </c>
      <c r="BL61" s="144">
        <v>3.8620000000000001</v>
      </c>
      <c r="BM61" s="144">
        <v>4.7889999999999997</v>
      </c>
      <c r="BN61" s="144">
        <v>5.7009999999999996</v>
      </c>
      <c r="BO61" s="144">
        <v>6.5949999999999998</v>
      </c>
      <c r="BP61" s="144">
        <v>7.4710000000000001</v>
      </c>
      <c r="BQ61" s="144">
        <v>8.3290000000000006</v>
      </c>
      <c r="BR61" s="144">
        <v>9.1669999999999998</v>
      </c>
      <c r="BS61" s="144">
        <v>9.9870000000000001</v>
      </c>
      <c r="BT61" s="144">
        <v>10.786</v>
      </c>
      <c r="BU61" s="144">
        <v>11.565</v>
      </c>
      <c r="BV61" s="144">
        <v>12.323</v>
      </c>
      <c r="BW61" s="144">
        <v>13.058</v>
      </c>
      <c r="BX61" s="144">
        <v>13.77</v>
      </c>
      <c r="BY61" s="144">
        <v>14.458</v>
      </c>
      <c r="BZ61" s="144">
        <v>15.121</v>
      </c>
      <c r="CA61" s="144">
        <v>15.757999999999999</v>
      </c>
      <c r="CB61" s="144">
        <v>16.367000000000001</v>
      </c>
      <c r="CC61" s="144">
        <v>16.946999999999999</v>
      </c>
      <c r="CD61" s="144">
        <v>17.497</v>
      </c>
      <c r="CE61" s="144">
        <v>18.015000000000001</v>
      </c>
      <c r="CF61" s="144">
        <v>18.501000000000001</v>
      </c>
      <c r="CG61" s="144">
        <v>18.952999999999999</v>
      </c>
      <c r="CH61" s="144">
        <v>19.367999999999999</v>
      </c>
      <c r="CI61" s="144">
        <v>19.745999999999999</v>
      </c>
      <c r="CJ61" s="144">
        <v>20.085999999999999</v>
      </c>
      <c r="CK61" s="144">
        <v>20.387</v>
      </c>
      <c r="CL61" s="144">
        <v>20.649000000000001</v>
      </c>
      <c r="CM61" s="144">
        <v>20.872</v>
      </c>
      <c r="CN61" s="144">
        <v>21.059000000000001</v>
      </c>
      <c r="CO61" s="144">
        <v>21.210999999999999</v>
      </c>
      <c r="CP61" s="144">
        <v>21.331</v>
      </c>
      <c r="CQ61" s="144">
        <v>21.423999999999999</v>
      </c>
      <c r="CR61" s="144">
        <v>21.494</v>
      </c>
      <c r="CS61" s="144">
        <v>21.544</v>
      </c>
      <c r="CT61" s="144">
        <v>21.579000000000001</v>
      </c>
      <c r="CU61" s="144">
        <v>21.602</v>
      </c>
      <c r="CV61" s="144">
        <v>21.617999999999999</v>
      </c>
      <c r="CW61" s="144">
        <v>21.626999999999999</v>
      </c>
      <c r="CX61" s="144">
        <v>21.632999999999999</v>
      </c>
      <c r="CY61" s="144">
        <v>21.635999999999999</v>
      </c>
      <c r="CZ61" s="144">
        <v>21.638000000000002</v>
      </c>
      <c r="DA61" s="144">
        <v>21.638999999999999</v>
      </c>
      <c r="DB61" s="144">
        <v>21.638999999999999</v>
      </c>
      <c r="DC61" s="144">
        <v>21.638999999999999</v>
      </c>
      <c r="DD61" s="144">
        <v>21.638999999999999</v>
      </c>
      <c r="DE61" s="144">
        <v>21.638999999999999</v>
      </c>
      <c r="DF61" s="144">
        <v>21.638999999999999</v>
      </c>
      <c r="DG61" s="144">
        <v>21.638999999999999</v>
      </c>
      <c r="DH61" s="144">
        <v>21.638999999999999</v>
      </c>
      <c r="DI61" s="144">
        <v>21.638999999999999</v>
      </c>
      <c r="DJ61" s="144">
        <v>21.638999999999999</v>
      </c>
      <c r="DK61" s="144">
        <v>21.638999999999999</v>
      </c>
      <c r="DL61" s="144">
        <v>21.638999999999999</v>
      </c>
      <c r="DM61" s="144">
        <v>21.638999999999999</v>
      </c>
      <c r="DN61" s="144">
        <v>21.638999999999999</v>
      </c>
      <c r="DO61" s="144">
        <v>21.638999999999999</v>
      </c>
      <c r="DP61" s="144">
        <v>21.638999999999999</v>
      </c>
      <c r="DQ61" s="144">
        <v>21.638999999999999</v>
      </c>
      <c r="DR61" s="144">
        <v>21.638999999999999</v>
      </c>
      <c r="DS61" s="144">
        <v>21.638999999999999</v>
      </c>
      <c r="DT61" s="144">
        <v>21.638999999999999</v>
      </c>
      <c r="DU61" s="144">
        <v>21.638999999999999</v>
      </c>
      <c r="DV61" s="144">
        <v>21.638999999999999</v>
      </c>
      <c r="DW61" s="144">
        <v>21.638999999999999</v>
      </c>
      <c r="DX61" s="144">
        <v>21.638999999999999</v>
      </c>
      <c r="DY61" s="144">
        <v>21.638999999999999</v>
      </c>
      <c r="DZ61" s="144">
        <v>21.638999999999999</v>
      </c>
      <c r="EA61" s="144">
        <v>21.638999999999999</v>
      </c>
    </row>
    <row r="62" spans="1:131" ht="15" customHeight="1" x14ac:dyDescent="0.25">
      <c r="A62" s="43">
        <v>60</v>
      </c>
      <c r="B62" s="144"/>
      <c r="C62" s="144"/>
      <c r="D62" s="144"/>
      <c r="E62" s="144"/>
      <c r="F62" s="144"/>
      <c r="G62" s="144"/>
      <c r="H62" s="144"/>
      <c r="I62" s="144"/>
      <c r="J62" s="144"/>
      <c r="K62" s="144"/>
      <c r="L62" s="144"/>
      <c r="M62" s="144"/>
      <c r="N62" s="144"/>
      <c r="O62" s="144"/>
      <c r="P62" s="144"/>
      <c r="Q62" s="144"/>
      <c r="R62" s="144"/>
      <c r="S62" s="144"/>
      <c r="T62" s="144"/>
      <c r="U62" s="144"/>
      <c r="V62" s="144"/>
      <c r="W62" s="144"/>
      <c r="X62" s="144"/>
      <c r="Y62" s="144"/>
      <c r="Z62" s="144"/>
      <c r="AA62" s="144"/>
      <c r="AB62" s="144"/>
      <c r="AC62" s="144"/>
      <c r="AD62" s="144"/>
      <c r="AE62" s="144"/>
      <c r="AF62" s="144"/>
      <c r="AG62" s="144"/>
      <c r="AH62" s="144"/>
      <c r="AI62" s="144"/>
      <c r="AJ62" s="144"/>
      <c r="AK62" s="144"/>
      <c r="AL62" s="144"/>
      <c r="AM62" s="144"/>
      <c r="AN62" s="144"/>
      <c r="AO62" s="144"/>
      <c r="AP62" s="144"/>
      <c r="AQ62" s="144"/>
      <c r="AR62" s="144"/>
      <c r="AS62" s="144"/>
      <c r="AT62" s="144"/>
      <c r="AU62" s="144"/>
      <c r="AV62" s="144"/>
      <c r="AW62" s="144"/>
      <c r="AX62" s="144"/>
      <c r="AY62" s="144"/>
      <c r="AZ62" s="144"/>
      <c r="BA62" s="144"/>
      <c r="BB62" s="144"/>
      <c r="BC62" s="144"/>
      <c r="BD62" s="144"/>
      <c r="BE62" s="144"/>
      <c r="BF62" s="144"/>
      <c r="BG62" s="144"/>
      <c r="BH62" s="144"/>
      <c r="BI62" s="144"/>
      <c r="BJ62" s="144">
        <v>0.98599999999999999</v>
      </c>
      <c r="BK62" s="144">
        <v>1.9570000000000001</v>
      </c>
      <c r="BL62" s="144">
        <v>2.9129999999999998</v>
      </c>
      <c r="BM62" s="144">
        <v>3.8530000000000002</v>
      </c>
      <c r="BN62" s="144">
        <v>4.7759999999999998</v>
      </c>
      <c r="BO62" s="144">
        <v>5.6820000000000004</v>
      </c>
      <c r="BP62" s="144">
        <v>6.57</v>
      </c>
      <c r="BQ62" s="144">
        <v>7.4390000000000001</v>
      </c>
      <c r="BR62" s="144">
        <v>8.2889999999999997</v>
      </c>
      <c r="BS62" s="144">
        <v>9.1199999999999992</v>
      </c>
      <c r="BT62" s="144">
        <v>9.93</v>
      </c>
      <c r="BU62" s="144">
        <v>10.718999999999999</v>
      </c>
      <c r="BV62" s="144">
        <v>11.486000000000001</v>
      </c>
      <c r="BW62" s="144">
        <v>12.231</v>
      </c>
      <c r="BX62" s="144">
        <v>12.952999999999999</v>
      </c>
      <c r="BY62" s="144">
        <v>13.65</v>
      </c>
      <c r="BZ62" s="144">
        <v>14.321999999999999</v>
      </c>
      <c r="CA62" s="144">
        <v>14.967000000000001</v>
      </c>
      <c r="CB62" s="144">
        <v>15.584</v>
      </c>
      <c r="CC62" s="144">
        <v>16.172000000000001</v>
      </c>
      <c r="CD62" s="144">
        <v>16.728999999999999</v>
      </c>
      <c r="CE62" s="144">
        <v>17.254999999999999</v>
      </c>
      <c r="CF62" s="144">
        <v>17.747</v>
      </c>
      <c r="CG62" s="144">
        <v>18.204000000000001</v>
      </c>
      <c r="CH62" s="144">
        <v>18.625</v>
      </c>
      <c r="CI62" s="144">
        <v>19.007999999999999</v>
      </c>
      <c r="CJ62" s="144">
        <v>19.353000000000002</v>
      </c>
      <c r="CK62" s="144">
        <v>19.658000000000001</v>
      </c>
      <c r="CL62" s="144">
        <v>19.922999999999998</v>
      </c>
      <c r="CM62" s="144">
        <v>20.149000000000001</v>
      </c>
      <c r="CN62" s="144">
        <v>20.338000000000001</v>
      </c>
      <c r="CO62" s="144">
        <v>20.492999999999999</v>
      </c>
      <c r="CP62" s="144">
        <v>20.614999999999998</v>
      </c>
      <c r="CQ62" s="144">
        <v>20.709</v>
      </c>
      <c r="CR62" s="144">
        <v>20.779</v>
      </c>
      <c r="CS62" s="144">
        <v>20.83</v>
      </c>
      <c r="CT62" s="144">
        <v>20.864999999999998</v>
      </c>
      <c r="CU62" s="144">
        <v>20.888999999999999</v>
      </c>
      <c r="CV62" s="144">
        <v>20.905000000000001</v>
      </c>
      <c r="CW62" s="144">
        <v>20.914000000000001</v>
      </c>
      <c r="CX62" s="144">
        <v>20.92</v>
      </c>
      <c r="CY62" s="144">
        <v>20.923999999999999</v>
      </c>
      <c r="CZ62" s="144">
        <v>20.925999999999998</v>
      </c>
      <c r="DA62" s="144">
        <v>20.927</v>
      </c>
      <c r="DB62" s="144">
        <v>20.927</v>
      </c>
      <c r="DC62" s="144">
        <v>20.927</v>
      </c>
      <c r="DD62" s="144">
        <v>20.927</v>
      </c>
      <c r="DE62" s="144">
        <v>20.927</v>
      </c>
      <c r="DF62" s="144">
        <v>20.927</v>
      </c>
      <c r="DG62" s="144">
        <v>20.927</v>
      </c>
      <c r="DH62" s="144">
        <v>20.927</v>
      </c>
      <c r="DI62" s="144">
        <v>20.927</v>
      </c>
      <c r="DJ62" s="144">
        <v>20.927</v>
      </c>
      <c r="DK62" s="144">
        <v>20.927</v>
      </c>
      <c r="DL62" s="144">
        <v>20.927</v>
      </c>
      <c r="DM62" s="144">
        <v>20.927</v>
      </c>
      <c r="DN62" s="144">
        <v>20.927</v>
      </c>
      <c r="DO62" s="144">
        <v>20.927</v>
      </c>
      <c r="DP62" s="144">
        <v>20.927</v>
      </c>
      <c r="DQ62" s="144">
        <v>20.927</v>
      </c>
      <c r="DR62" s="144">
        <v>20.927</v>
      </c>
      <c r="DS62" s="144">
        <v>20.927</v>
      </c>
      <c r="DT62" s="144">
        <v>20.927</v>
      </c>
      <c r="DU62" s="144">
        <v>20.927</v>
      </c>
      <c r="DV62" s="144">
        <v>20.927</v>
      </c>
      <c r="DW62" s="144">
        <v>20.927</v>
      </c>
      <c r="DX62" s="144">
        <v>20.927</v>
      </c>
      <c r="DY62" s="144">
        <v>20.927</v>
      </c>
      <c r="DZ62" s="144">
        <v>20.927</v>
      </c>
      <c r="EA62" s="144">
        <v>20.927</v>
      </c>
    </row>
    <row r="63" spans="1:131" ht="15" customHeight="1" x14ac:dyDescent="0.25">
      <c r="A63" s="43">
        <v>61</v>
      </c>
      <c r="B63" s="144"/>
      <c r="C63" s="144"/>
      <c r="D63" s="144"/>
      <c r="E63" s="144"/>
      <c r="F63" s="144"/>
      <c r="G63" s="144"/>
      <c r="H63" s="144"/>
      <c r="I63" s="144"/>
      <c r="J63" s="144"/>
      <c r="K63" s="144"/>
      <c r="L63" s="144"/>
      <c r="M63" s="144"/>
      <c r="N63" s="144"/>
      <c r="O63" s="144"/>
      <c r="P63" s="144"/>
      <c r="Q63" s="144"/>
      <c r="R63" s="144"/>
      <c r="S63" s="144"/>
      <c r="T63" s="144"/>
      <c r="U63" s="144"/>
      <c r="V63" s="144"/>
      <c r="W63" s="144"/>
      <c r="X63" s="144"/>
      <c r="Y63" s="144"/>
      <c r="Z63" s="144"/>
      <c r="AA63" s="144"/>
      <c r="AB63" s="144"/>
      <c r="AC63" s="144"/>
      <c r="AD63" s="144"/>
      <c r="AE63" s="144"/>
      <c r="AF63" s="144"/>
      <c r="AG63" s="144"/>
      <c r="AH63" s="144"/>
      <c r="AI63" s="144"/>
      <c r="AJ63" s="144"/>
      <c r="AK63" s="144"/>
      <c r="AL63" s="144"/>
      <c r="AM63" s="144"/>
      <c r="AN63" s="144"/>
      <c r="AO63" s="144"/>
      <c r="AP63" s="144"/>
      <c r="AQ63" s="144"/>
      <c r="AR63" s="144"/>
      <c r="AS63" s="144"/>
      <c r="AT63" s="144"/>
      <c r="AU63" s="144"/>
      <c r="AV63" s="144"/>
      <c r="AW63" s="144"/>
      <c r="AX63" s="144"/>
      <c r="AY63" s="144"/>
      <c r="AZ63" s="144"/>
      <c r="BA63" s="144"/>
      <c r="BB63" s="144"/>
      <c r="BC63" s="144"/>
      <c r="BD63" s="144"/>
      <c r="BE63" s="144"/>
      <c r="BF63" s="144"/>
      <c r="BG63" s="144"/>
      <c r="BH63" s="144"/>
      <c r="BI63" s="144"/>
      <c r="BJ63" s="144"/>
      <c r="BK63" s="144">
        <v>0.98499999999999999</v>
      </c>
      <c r="BL63" s="144">
        <v>1.9550000000000001</v>
      </c>
      <c r="BM63" s="144">
        <v>2.9079999999999999</v>
      </c>
      <c r="BN63" s="144">
        <v>3.8439999999999999</v>
      </c>
      <c r="BO63" s="144">
        <v>4.7629999999999999</v>
      </c>
      <c r="BP63" s="144">
        <v>5.6630000000000003</v>
      </c>
      <c r="BQ63" s="144">
        <v>6.5449999999999999</v>
      </c>
      <c r="BR63" s="144">
        <v>7.407</v>
      </c>
      <c r="BS63" s="144">
        <v>8.2490000000000006</v>
      </c>
      <c r="BT63" s="144">
        <v>9.07</v>
      </c>
      <c r="BU63" s="144">
        <v>9.8710000000000004</v>
      </c>
      <c r="BV63" s="144">
        <v>10.648999999999999</v>
      </c>
      <c r="BW63" s="144">
        <v>11.404999999999999</v>
      </c>
      <c r="BX63" s="144">
        <v>12.137</v>
      </c>
      <c r="BY63" s="144">
        <v>12.843999999999999</v>
      </c>
      <c r="BZ63" s="144">
        <v>13.525</v>
      </c>
      <c r="CA63" s="144">
        <v>14.179</v>
      </c>
      <c r="CB63" s="144">
        <v>14.805</v>
      </c>
      <c r="CC63" s="144">
        <v>15.401</v>
      </c>
      <c r="CD63" s="144">
        <v>15.965999999999999</v>
      </c>
      <c r="CE63" s="144">
        <v>16.498999999999999</v>
      </c>
      <c r="CF63" s="144">
        <v>16.998999999999999</v>
      </c>
      <c r="CG63" s="144">
        <v>17.463000000000001</v>
      </c>
      <c r="CH63" s="144">
        <v>17.888999999999999</v>
      </c>
      <c r="CI63" s="144">
        <v>18.277999999999999</v>
      </c>
      <c r="CJ63" s="144">
        <v>18.626999999999999</v>
      </c>
      <c r="CK63" s="144">
        <v>18.936</v>
      </c>
      <c r="CL63" s="144">
        <v>19.204999999999998</v>
      </c>
      <c r="CM63" s="144">
        <v>19.434999999999999</v>
      </c>
      <c r="CN63" s="144">
        <v>19.626999999999999</v>
      </c>
      <c r="CO63" s="144">
        <v>19.783000000000001</v>
      </c>
      <c r="CP63" s="144">
        <v>19.907</v>
      </c>
      <c r="CQ63" s="144">
        <v>20.003</v>
      </c>
      <c r="CR63" s="144">
        <v>20.074000000000002</v>
      </c>
      <c r="CS63" s="144">
        <v>20.126000000000001</v>
      </c>
      <c r="CT63" s="144">
        <v>20.161000000000001</v>
      </c>
      <c r="CU63" s="144">
        <v>20.186</v>
      </c>
      <c r="CV63" s="144">
        <v>20.201000000000001</v>
      </c>
      <c r="CW63" s="144">
        <v>20.210999999999999</v>
      </c>
      <c r="CX63" s="144">
        <v>20.216999999999999</v>
      </c>
      <c r="CY63" s="144">
        <v>20.22</v>
      </c>
      <c r="CZ63" s="144">
        <v>20.222000000000001</v>
      </c>
      <c r="DA63" s="144">
        <v>20.224</v>
      </c>
      <c r="DB63" s="144">
        <v>20.224</v>
      </c>
      <c r="DC63" s="144">
        <v>20.224</v>
      </c>
      <c r="DD63" s="144">
        <v>20.224</v>
      </c>
      <c r="DE63" s="144">
        <v>20.224</v>
      </c>
      <c r="DF63" s="144">
        <v>20.224</v>
      </c>
      <c r="DG63" s="144">
        <v>20.224</v>
      </c>
      <c r="DH63" s="144">
        <v>20.224</v>
      </c>
      <c r="DI63" s="144">
        <v>20.224</v>
      </c>
      <c r="DJ63" s="144">
        <v>20.224</v>
      </c>
      <c r="DK63" s="144">
        <v>20.224</v>
      </c>
      <c r="DL63" s="144">
        <v>20.224</v>
      </c>
      <c r="DM63" s="144">
        <v>20.224</v>
      </c>
      <c r="DN63" s="144">
        <v>20.224</v>
      </c>
      <c r="DO63" s="144">
        <v>20.224</v>
      </c>
      <c r="DP63" s="144">
        <v>20.224</v>
      </c>
      <c r="DQ63" s="144">
        <v>20.224</v>
      </c>
      <c r="DR63" s="144">
        <v>20.224</v>
      </c>
      <c r="DS63" s="144">
        <v>20.224</v>
      </c>
      <c r="DT63" s="144">
        <v>20.224</v>
      </c>
      <c r="DU63" s="144">
        <v>20.224</v>
      </c>
      <c r="DV63" s="144">
        <v>20.224</v>
      </c>
      <c r="DW63" s="144">
        <v>20.224</v>
      </c>
      <c r="DX63" s="144">
        <v>20.224</v>
      </c>
      <c r="DY63" s="144">
        <v>20.224</v>
      </c>
      <c r="DZ63" s="144">
        <v>20.224</v>
      </c>
      <c r="EA63" s="144">
        <v>20.224</v>
      </c>
    </row>
    <row r="64" spans="1:131" ht="15" customHeight="1" x14ac:dyDescent="0.25">
      <c r="A64" s="43">
        <v>62</v>
      </c>
      <c r="B64" s="144"/>
      <c r="C64" s="144"/>
      <c r="D64" s="144"/>
      <c r="E64" s="144"/>
      <c r="F64" s="144"/>
      <c r="G64" s="144"/>
      <c r="H64" s="144"/>
      <c r="I64" s="144"/>
      <c r="J64" s="144"/>
      <c r="K64" s="144"/>
      <c r="L64" s="144"/>
      <c r="M64" s="144"/>
      <c r="N64" s="144"/>
      <c r="O64" s="144"/>
      <c r="P64" s="144"/>
      <c r="Q64" s="144"/>
      <c r="R64" s="144"/>
      <c r="S64" s="144"/>
      <c r="T64" s="144"/>
      <c r="U64" s="144"/>
      <c r="V64" s="144"/>
      <c r="W64" s="144"/>
      <c r="X64" s="144"/>
      <c r="Y64" s="144"/>
      <c r="Z64" s="144"/>
      <c r="AA64" s="144"/>
      <c r="AB64" s="144"/>
      <c r="AC64" s="144"/>
      <c r="AD64" s="144"/>
      <c r="AE64" s="144"/>
      <c r="AF64" s="144"/>
      <c r="AG64" s="144"/>
      <c r="AH64" s="144"/>
      <c r="AI64" s="144"/>
      <c r="AJ64" s="144"/>
      <c r="AK64" s="144"/>
      <c r="AL64" s="144"/>
      <c r="AM64" s="144"/>
      <c r="AN64" s="144"/>
      <c r="AO64" s="144"/>
      <c r="AP64" s="144"/>
      <c r="AQ64" s="144"/>
      <c r="AR64" s="144"/>
      <c r="AS64" s="144"/>
      <c r="AT64" s="144"/>
      <c r="AU64" s="144"/>
      <c r="AV64" s="144"/>
      <c r="AW64" s="144"/>
      <c r="AX64" s="144"/>
      <c r="AY64" s="144"/>
      <c r="AZ64" s="144"/>
      <c r="BA64" s="144"/>
      <c r="BB64" s="144"/>
      <c r="BC64" s="144"/>
      <c r="BD64" s="144"/>
      <c r="BE64" s="144"/>
      <c r="BF64" s="144"/>
      <c r="BG64" s="144"/>
      <c r="BH64" s="144"/>
      <c r="BI64" s="144"/>
      <c r="BJ64" s="144"/>
      <c r="BK64" s="144"/>
      <c r="BL64" s="144">
        <v>0.98399999999999999</v>
      </c>
      <c r="BM64" s="144">
        <v>1.952</v>
      </c>
      <c r="BN64" s="144">
        <v>2.9020000000000001</v>
      </c>
      <c r="BO64" s="144">
        <v>3.835</v>
      </c>
      <c r="BP64" s="144">
        <v>4.7489999999999997</v>
      </c>
      <c r="BQ64" s="144">
        <v>5.6440000000000001</v>
      </c>
      <c r="BR64" s="144">
        <v>6.5190000000000001</v>
      </c>
      <c r="BS64" s="144">
        <v>7.3739999999999997</v>
      </c>
      <c r="BT64" s="144">
        <v>8.2080000000000002</v>
      </c>
      <c r="BU64" s="144">
        <v>9.02</v>
      </c>
      <c r="BV64" s="144">
        <v>9.81</v>
      </c>
      <c r="BW64" s="144">
        <v>10.577</v>
      </c>
      <c r="BX64" s="144">
        <v>11.32</v>
      </c>
      <c r="BY64" s="144">
        <v>12.038</v>
      </c>
      <c r="BZ64" s="144">
        <v>12.73</v>
      </c>
      <c r="CA64" s="144">
        <v>13.394</v>
      </c>
      <c r="CB64" s="144">
        <v>14.029</v>
      </c>
      <c r="CC64" s="144">
        <v>14.634</v>
      </c>
      <c r="CD64" s="144">
        <v>15.208</v>
      </c>
      <c r="CE64" s="144">
        <v>15.749000000000001</v>
      </c>
      <c r="CF64" s="144">
        <v>16.256</v>
      </c>
      <c r="CG64" s="144">
        <v>16.727</v>
      </c>
      <c r="CH64" s="144">
        <v>17.16</v>
      </c>
      <c r="CI64" s="144">
        <v>17.555</v>
      </c>
      <c r="CJ64" s="144">
        <v>17.908999999999999</v>
      </c>
      <c r="CK64" s="144">
        <v>18.222999999999999</v>
      </c>
      <c r="CL64" s="144">
        <v>18.495999999999999</v>
      </c>
      <c r="CM64" s="144">
        <v>18.728999999999999</v>
      </c>
      <c r="CN64" s="144">
        <v>18.923999999999999</v>
      </c>
      <c r="CO64" s="144">
        <v>19.082999999999998</v>
      </c>
      <c r="CP64" s="144">
        <v>19.209</v>
      </c>
      <c r="CQ64" s="144">
        <v>19.306000000000001</v>
      </c>
      <c r="CR64" s="144">
        <v>19.378</v>
      </c>
      <c r="CS64" s="144">
        <v>19.43</v>
      </c>
      <c r="CT64" s="144">
        <v>19.466999999999999</v>
      </c>
      <c r="CU64" s="144">
        <v>19.491</v>
      </c>
      <c r="CV64" s="144">
        <v>19.507000000000001</v>
      </c>
      <c r="CW64" s="144">
        <v>19.516999999999999</v>
      </c>
      <c r="CX64" s="144">
        <v>19.523</v>
      </c>
      <c r="CY64" s="144">
        <v>19.527000000000001</v>
      </c>
      <c r="CZ64" s="144">
        <v>19.529</v>
      </c>
      <c r="DA64" s="144">
        <v>19.53</v>
      </c>
      <c r="DB64" s="144">
        <v>19.53</v>
      </c>
      <c r="DC64" s="144">
        <v>19.53</v>
      </c>
      <c r="DD64" s="144">
        <v>19.53</v>
      </c>
      <c r="DE64" s="144">
        <v>19.53</v>
      </c>
      <c r="DF64" s="144">
        <v>19.53</v>
      </c>
      <c r="DG64" s="144">
        <v>19.53</v>
      </c>
      <c r="DH64" s="144">
        <v>19.53</v>
      </c>
      <c r="DI64" s="144">
        <v>19.53</v>
      </c>
      <c r="DJ64" s="144">
        <v>19.53</v>
      </c>
      <c r="DK64" s="144">
        <v>19.53</v>
      </c>
      <c r="DL64" s="144">
        <v>19.53</v>
      </c>
      <c r="DM64" s="144">
        <v>19.53</v>
      </c>
      <c r="DN64" s="144">
        <v>19.53</v>
      </c>
      <c r="DO64" s="144">
        <v>19.53</v>
      </c>
      <c r="DP64" s="144">
        <v>19.53</v>
      </c>
      <c r="DQ64" s="144">
        <v>19.53</v>
      </c>
      <c r="DR64" s="144">
        <v>19.53</v>
      </c>
      <c r="DS64" s="144">
        <v>19.53</v>
      </c>
      <c r="DT64" s="144">
        <v>19.53</v>
      </c>
      <c r="DU64" s="144">
        <v>19.53</v>
      </c>
      <c r="DV64" s="144">
        <v>19.53</v>
      </c>
      <c r="DW64" s="144">
        <v>19.53</v>
      </c>
      <c r="DX64" s="144">
        <v>19.53</v>
      </c>
      <c r="DY64" s="144">
        <v>19.53</v>
      </c>
      <c r="DZ64" s="144">
        <v>19.53</v>
      </c>
      <c r="EA64" s="144">
        <v>19.53</v>
      </c>
    </row>
    <row r="65" spans="1:131" ht="15" customHeight="1" x14ac:dyDescent="0.25">
      <c r="A65" s="43">
        <v>63</v>
      </c>
      <c r="B65" s="144"/>
      <c r="C65" s="144"/>
      <c r="D65" s="144"/>
      <c r="E65" s="144"/>
      <c r="F65" s="144"/>
      <c r="G65" s="144"/>
      <c r="H65" s="144"/>
      <c r="I65" s="144"/>
      <c r="J65" s="144"/>
      <c r="K65" s="144"/>
      <c r="L65" s="144"/>
      <c r="M65" s="144"/>
      <c r="N65" s="144"/>
      <c r="O65" s="144"/>
      <c r="P65" s="144"/>
      <c r="Q65" s="144"/>
      <c r="R65" s="144"/>
      <c r="S65" s="144"/>
      <c r="T65" s="144"/>
      <c r="U65" s="144"/>
      <c r="V65" s="144"/>
      <c r="W65" s="144"/>
      <c r="X65" s="144"/>
      <c r="Y65" s="144"/>
      <c r="Z65" s="144"/>
      <c r="AA65" s="144"/>
      <c r="AB65" s="144"/>
      <c r="AC65" s="144"/>
      <c r="AD65" s="144"/>
      <c r="AE65" s="144"/>
      <c r="AF65" s="144"/>
      <c r="AG65" s="144"/>
      <c r="AH65" s="144"/>
      <c r="AI65" s="144"/>
      <c r="AJ65" s="144"/>
      <c r="AK65" s="144"/>
      <c r="AL65" s="144"/>
      <c r="AM65" s="144"/>
      <c r="AN65" s="144"/>
      <c r="AO65" s="144"/>
      <c r="AP65" s="144"/>
      <c r="AQ65" s="144"/>
      <c r="AR65" s="144"/>
      <c r="AS65" s="144"/>
      <c r="AT65" s="144"/>
      <c r="AU65" s="144"/>
      <c r="AV65" s="144"/>
      <c r="AW65" s="144"/>
      <c r="AX65" s="144"/>
      <c r="AY65" s="144"/>
      <c r="AZ65" s="144"/>
      <c r="BA65" s="144"/>
      <c r="BB65" s="144"/>
      <c r="BC65" s="144"/>
      <c r="BD65" s="144"/>
      <c r="BE65" s="144"/>
      <c r="BF65" s="144"/>
      <c r="BG65" s="144"/>
      <c r="BH65" s="144"/>
      <c r="BI65" s="144"/>
      <c r="BJ65" s="144"/>
      <c r="BK65" s="144"/>
      <c r="BL65" s="144"/>
      <c r="BM65" s="144">
        <v>0.98299999999999998</v>
      </c>
      <c r="BN65" s="144">
        <v>1.9490000000000001</v>
      </c>
      <c r="BO65" s="144">
        <v>2.8969999999999998</v>
      </c>
      <c r="BP65" s="144">
        <v>3.8250000000000002</v>
      </c>
      <c r="BQ65" s="144">
        <v>4.7350000000000003</v>
      </c>
      <c r="BR65" s="144">
        <v>5.6239999999999997</v>
      </c>
      <c r="BS65" s="144">
        <v>6.4930000000000003</v>
      </c>
      <c r="BT65" s="144">
        <v>7.34</v>
      </c>
      <c r="BU65" s="144">
        <v>8.1660000000000004</v>
      </c>
      <c r="BV65" s="144">
        <v>8.968</v>
      </c>
      <c r="BW65" s="144">
        <v>9.7479999999999993</v>
      </c>
      <c r="BX65" s="144">
        <v>10.503</v>
      </c>
      <c r="BY65" s="144">
        <v>11.231999999999999</v>
      </c>
      <c r="BZ65" s="144">
        <v>11.935</v>
      </c>
      <c r="CA65" s="144">
        <v>12.61</v>
      </c>
      <c r="CB65" s="144">
        <v>13.255000000000001</v>
      </c>
      <c r="CC65" s="144">
        <v>13.87</v>
      </c>
      <c r="CD65" s="144">
        <v>14.452999999999999</v>
      </c>
      <c r="CE65" s="144">
        <v>15.003</v>
      </c>
      <c r="CF65" s="144">
        <v>15.518000000000001</v>
      </c>
      <c r="CG65" s="144">
        <v>15.996</v>
      </c>
      <c r="CH65" s="144">
        <v>16.437000000000001</v>
      </c>
      <c r="CI65" s="144">
        <v>16.837</v>
      </c>
      <c r="CJ65" s="144">
        <v>17.198</v>
      </c>
      <c r="CK65" s="144">
        <v>17.516999999999999</v>
      </c>
      <c r="CL65" s="144">
        <v>17.794</v>
      </c>
      <c r="CM65" s="144">
        <v>18.030999999999999</v>
      </c>
      <c r="CN65" s="144">
        <v>18.228999999999999</v>
      </c>
      <c r="CO65" s="144">
        <v>18.39</v>
      </c>
      <c r="CP65" s="144">
        <v>18.518000000000001</v>
      </c>
      <c r="CQ65" s="144">
        <v>18.617000000000001</v>
      </c>
      <c r="CR65" s="144">
        <v>18.690000000000001</v>
      </c>
      <c r="CS65" s="144">
        <v>18.742999999999999</v>
      </c>
      <c r="CT65" s="144">
        <v>18.78</v>
      </c>
      <c r="CU65" s="144">
        <v>18.805</v>
      </c>
      <c r="CV65" s="144">
        <v>18.821000000000002</v>
      </c>
      <c r="CW65" s="144">
        <v>18.832000000000001</v>
      </c>
      <c r="CX65" s="144">
        <v>18.838000000000001</v>
      </c>
      <c r="CY65" s="144">
        <v>18.841000000000001</v>
      </c>
      <c r="CZ65" s="144">
        <v>18.843</v>
      </c>
      <c r="DA65" s="144">
        <v>18.844000000000001</v>
      </c>
      <c r="DB65" s="144">
        <v>18.844000000000001</v>
      </c>
      <c r="DC65" s="144">
        <v>18.844000000000001</v>
      </c>
      <c r="DD65" s="144">
        <v>18.844000000000001</v>
      </c>
      <c r="DE65" s="144">
        <v>18.844000000000001</v>
      </c>
      <c r="DF65" s="144">
        <v>18.844000000000001</v>
      </c>
      <c r="DG65" s="144">
        <v>18.844000000000001</v>
      </c>
      <c r="DH65" s="144">
        <v>18.844000000000001</v>
      </c>
      <c r="DI65" s="144">
        <v>18.844000000000001</v>
      </c>
      <c r="DJ65" s="144">
        <v>18.844000000000001</v>
      </c>
      <c r="DK65" s="144">
        <v>18.844000000000001</v>
      </c>
      <c r="DL65" s="144">
        <v>18.844000000000001</v>
      </c>
      <c r="DM65" s="144">
        <v>18.844000000000001</v>
      </c>
      <c r="DN65" s="144">
        <v>18.844000000000001</v>
      </c>
      <c r="DO65" s="144">
        <v>18.844000000000001</v>
      </c>
      <c r="DP65" s="144">
        <v>18.844000000000001</v>
      </c>
      <c r="DQ65" s="144">
        <v>18.844000000000001</v>
      </c>
      <c r="DR65" s="144">
        <v>18.844000000000001</v>
      </c>
      <c r="DS65" s="144">
        <v>18.844000000000001</v>
      </c>
      <c r="DT65" s="144">
        <v>18.844000000000001</v>
      </c>
      <c r="DU65" s="144">
        <v>18.844000000000001</v>
      </c>
      <c r="DV65" s="144">
        <v>18.844000000000001</v>
      </c>
      <c r="DW65" s="144">
        <v>18.844000000000001</v>
      </c>
      <c r="DX65" s="144">
        <v>18.844000000000001</v>
      </c>
      <c r="DY65" s="144">
        <v>18.844000000000001</v>
      </c>
      <c r="DZ65" s="144">
        <v>18.844000000000001</v>
      </c>
      <c r="EA65" s="144">
        <v>18.844000000000001</v>
      </c>
    </row>
    <row r="66" spans="1:131" ht="15" customHeight="1" x14ac:dyDescent="0.25">
      <c r="A66" s="43">
        <v>64</v>
      </c>
      <c r="B66" s="144"/>
      <c r="C66" s="144"/>
      <c r="D66" s="144"/>
      <c r="E66" s="144"/>
      <c r="F66" s="144"/>
      <c r="G66" s="144"/>
      <c r="H66" s="144"/>
      <c r="I66" s="144"/>
      <c r="J66" s="144"/>
      <c r="K66" s="144"/>
      <c r="L66" s="144"/>
      <c r="M66" s="144"/>
      <c r="N66" s="144"/>
      <c r="O66" s="144"/>
      <c r="P66" s="144"/>
      <c r="Q66" s="144"/>
      <c r="R66" s="144"/>
      <c r="S66" s="144"/>
      <c r="T66" s="144"/>
      <c r="U66" s="144"/>
      <c r="V66" s="144"/>
      <c r="W66" s="144"/>
      <c r="X66" s="144"/>
      <c r="Y66" s="144"/>
      <c r="Z66" s="144"/>
      <c r="AA66" s="144"/>
      <c r="AB66" s="144"/>
      <c r="AC66" s="144"/>
      <c r="AD66" s="144"/>
      <c r="AE66" s="144"/>
      <c r="AF66" s="144"/>
      <c r="AG66" s="144"/>
      <c r="AH66" s="144"/>
      <c r="AI66" s="144"/>
      <c r="AJ66" s="144"/>
      <c r="AK66" s="144"/>
      <c r="AL66" s="144"/>
      <c r="AM66" s="144"/>
      <c r="AN66" s="144"/>
      <c r="AO66" s="144"/>
      <c r="AP66" s="144"/>
      <c r="AQ66" s="144"/>
      <c r="AR66" s="144"/>
      <c r="AS66" s="144"/>
      <c r="AT66" s="144"/>
      <c r="AU66" s="144"/>
      <c r="AV66" s="144"/>
      <c r="AW66" s="144"/>
      <c r="AX66" s="144"/>
      <c r="AY66" s="144"/>
      <c r="AZ66" s="144"/>
      <c r="BA66" s="144"/>
      <c r="BB66" s="144"/>
      <c r="BC66" s="144"/>
      <c r="BD66" s="144"/>
      <c r="BE66" s="144"/>
      <c r="BF66" s="144"/>
      <c r="BG66" s="144"/>
      <c r="BH66" s="144"/>
      <c r="BI66" s="144"/>
      <c r="BJ66" s="144"/>
      <c r="BK66" s="144"/>
      <c r="BL66" s="144"/>
      <c r="BM66" s="144"/>
      <c r="BN66" s="144">
        <v>0.98199999999999998</v>
      </c>
      <c r="BO66" s="144">
        <v>1.946</v>
      </c>
      <c r="BP66" s="144">
        <v>2.891</v>
      </c>
      <c r="BQ66" s="144">
        <v>3.8159999999999998</v>
      </c>
      <c r="BR66" s="144">
        <v>4.72</v>
      </c>
      <c r="BS66" s="144">
        <v>5.6040000000000001</v>
      </c>
      <c r="BT66" s="144">
        <v>6.4660000000000002</v>
      </c>
      <c r="BU66" s="144">
        <v>7.3049999999999997</v>
      </c>
      <c r="BV66" s="144">
        <v>8.1219999999999999</v>
      </c>
      <c r="BW66" s="144">
        <v>8.9149999999999991</v>
      </c>
      <c r="BX66" s="144">
        <v>9.6829999999999998</v>
      </c>
      <c r="BY66" s="144">
        <v>10.423999999999999</v>
      </c>
      <c r="BZ66" s="144">
        <v>11.138999999999999</v>
      </c>
      <c r="CA66" s="144">
        <v>11.824999999999999</v>
      </c>
      <c r="CB66" s="144">
        <v>12.481999999999999</v>
      </c>
      <c r="CC66" s="144">
        <v>13.108000000000001</v>
      </c>
      <c r="CD66" s="144">
        <v>13.701000000000001</v>
      </c>
      <c r="CE66" s="144">
        <v>14.26</v>
      </c>
      <c r="CF66" s="144">
        <v>14.784000000000001</v>
      </c>
      <c r="CG66" s="144">
        <v>15.27</v>
      </c>
      <c r="CH66" s="144">
        <v>15.718</v>
      </c>
      <c r="CI66" s="144">
        <v>16.126000000000001</v>
      </c>
      <c r="CJ66" s="144">
        <v>16.492000000000001</v>
      </c>
      <c r="CK66" s="144">
        <v>16.815999999999999</v>
      </c>
      <c r="CL66" s="144">
        <v>17.099</v>
      </c>
      <c r="CM66" s="144">
        <v>17.338999999999999</v>
      </c>
      <c r="CN66" s="144">
        <v>17.541</v>
      </c>
      <c r="CO66" s="144">
        <v>17.704999999999998</v>
      </c>
      <c r="CP66" s="144">
        <v>17.835000000000001</v>
      </c>
      <c r="CQ66" s="144">
        <v>17.934999999999999</v>
      </c>
      <c r="CR66" s="144">
        <v>18.010000000000002</v>
      </c>
      <c r="CS66" s="144">
        <v>18.064</v>
      </c>
      <c r="CT66" s="144">
        <v>18.102</v>
      </c>
      <c r="CU66" s="144">
        <v>18.126999999999999</v>
      </c>
      <c r="CV66" s="144">
        <v>18.143999999999998</v>
      </c>
      <c r="CW66" s="144">
        <v>18.154</v>
      </c>
      <c r="CX66" s="144">
        <v>18.16</v>
      </c>
      <c r="CY66" s="144">
        <v>18.164000000000001</v>
      </c>
      <c r="CZ66" s="144">
        <v>18.166</v>
      </c>
      <c r="DA66" s="144">
        <v>18.167000000000002</v>
      </c>
      <c r="DB66" s="144">
        <v>18.167000000000002</v>
      </c>
      <c r="DC66" s="144">
        <v>18.167000000000002</v>
      </c>
      <c r="DD66" s="144">
        <v>18.167000000000002</v>
      </c>
      <c r="DE66" s="144">
        <v>18.167000000000002</v>
      </c>
      <c r="DF66" s="144">
        <v>18.167000000000002</v>
      </c>
      <c r="DG66" s="144">
        <v>18.167000000000002</v>
      </c>
      <c r="DH66" s="144">
        <v>18.167000000000002</v>
      </c>
      <c r="DI66" s="144">
        <v>18.167000000000002</v>
      </c>
      <c r="DJ66" s="144">
        <v>18.167000000000002</v>
      </c>
      <c r="DK66" s="144">
        <v>18.167000000000002</v>
      </c>
      <c r="DL66" s="144">
        <v>18.167000000000002</v>
      </c>
      <c r="DM66" s="144">
        <v>18.167000000000002</v>
      </c>
      <c r="DN66" s="144">
        <v>18.167000000000002</v>
      </c>
      <c r="DO66" s="144">
        <v>18.167000000000002</v>
      </c>
      <c r="DP66" s="144">
        <v>18.167000000000002</v>
      </c>
      <c r="DQ66" s="144">
        <v>18.167000000000002</v>
      </c>
      <c r="DR66" s="144">
        <v>18.167000000000002</v>
      </c>
      <c r="DS66" s="144">
        <v>18.167000000000002</v>
      </c>
      <c r="DT66" s="144">
        <v>18.167000000000002</v>
      </c>
      <c r="DU66" s="144">
        <v>18.167000000000002</v>
      </c>
      <c r="DV66" s="144">
        <v>18.167000000000002</v>
      </c>
      <c r="DW66" s="144">
        <v>18.167000000000002</v>
      </c>
      <c r="DX66" s="144">
        <v>18.167000000000002</v>
      </c>
      <c r="DY66" s="144">
        <v>18.167000000000002</v>
      </c>
      <c r="DZ66" s="144">
        <v>18.167000000000002</v>
      </c>
      <c r="EA66" s="144">
        <v>18.167000000000002</v>
      </c>
    </row>
    <row r="67" spans="1:131" ht="15" customHeight="1" x14ac:dyDescent="0.25">
      <c r="A67" s="43">
        <v>65</v>
      </c>
      <c r="B67" s="144"/>
      <c r="C67" s="144"/>
      <c r="D67" s="144"/>
      <c r="E67" s="144"/>
      <c r="F67" s="144"/>
      <c r="G67" s="144"/>
      <c r="H67" s="144"/>
      <c r="I67" s="144"/>
      <c r="J67" s="144"/>
      <c r="K67" s="144"/>
      <c r="L67" s="144"/>
      <c r="M67" s="144"/>
      <c r="N67" s="144"/>
      <c r="O67" s="144"/>
      <c r="P67" s="144"/>
      <c r="Q67" s="144"/>
      <c r="R67" s="144"/>
      <c r="S67" s="144"/>
      <c r="T67" s="144"/>
      <c r="U67" s="144"/>
      <c r="V67" s="144"/>
      <c r="W67" s="144"/>
      <c r="X67" s="144"/>
      <c r="Y67" s="144"/>
      <c r="Z67" s="144"/>
      <c r="AA67" s="144"/>
      <c r="AB67" s="144"/>
      <c r="AC67" s="144"/>
      <c r="AD67" s="144"/>
      <c r="AE67" s="144"/>
      <c r="AF67" s="144"/>
      <c r="AG67" s="144"/>
      <c r="AH67" s="144"/>
      <c r="AI67" s="144"/>
      <c r="AJ67" s="144"/>
      <c r="AK67" s="144"/>
      <c r="AL67" s="144"/>
      <c r="AM67" s="144"/>
      <c r="AN67" s="144"/>
      <c r="AO67" s="144"/>
      <c r="AP67" s="144"/>
      <c r="AQ67" s="144"/>
      <c r="AR67" s="144"/>
      <c r="AS67" s="144"/>
      <c r="AT67" s="144"/>
      <c r="AU67" s="144"/>
      <c r="AV67" s="144"/>
      <c r="AW67" s="144"/>
      <c r="AX67" s="144"/>
      <c r="AY67" s="144"/>
      <c r="AZ67" s="144"/>
      <c r="BA67" s="144"/>
      <c r="BB67" s="144"/>
      <c r="BC67" s="144"/>
      <c r="BD67" s="144"/>
      <c r="BE67" s="144"/>
      <c r="BF67" s="144"/>
      <c r="BG67" s="144"/>
      <c r="BH67" s="144"/>
      <c r="BI67" s="144"/>
      <c r="BJ67" s="144"/>
      <c r="BK67" s="144"/>
      <c r="BL67" s="144"/>
      <c r="BM67" s="144"/>
      <c r="BN67" s="144"/>
      <c r="BO67" s="144">
        <v>0.98099999999999998</v>
      </c>
      <c r="BP67" s="144">
        <v>1.9430000000000001</v>
      </c>
      <c r="BQ67" s="144">
        <v>2.8839999999999999</v>
      </c>
      <c r="BR67" s="144">
        <v>3.8050000000000002</v>
      </c>
      <c r="BS67" s="144">
        <v>4.7050000000000001</v>
      </c>
      <c r="BT67" s="144">
        <v>5.5819999999999999</v>
      </c>
      <c r="BU67" s="144">
        <v>6.4370000000000003</v>
      </c>
      <c r="BV67" s="144">
        <v>7.2679999999999998</v>
      </c>
      <c r="BW67" s="144">
        <v>8.0749999999999993</v>
      </c>
      <c r="BX67" s="144">
        <v>8.8569999999999993</v>
      </c>
      <c r="BY67" s="144">
        <v>9.6120000000000001</v>
      </c>
      <c r="BZ67" s="144">
        <v>10.339</v>
      </c>
      <c r="CA67" s="144">
        <v>11.038</v>
      </c>
      <c r="CB67" s="144">
        <v>11.707000000000001</v>
      </c>
      <c r="CC67" s="144">
        <v>12.343</v>
      </c>
      <c r="CD67" s="144">
        <v>12.946999999999999</v>
      </c>
      <c r="CE67" s="144">
        <v>13.516</v>
      </c>
      <c r="CF67" s="144">
        <v>14.048999999999999</v>
      </c>
      <c r="CG67" s="144">
        <v>14.545</v>
      </c>
      <c r="CH67" s="144">
        <v>15.000999999999999</v>
      </c>
      <c r="CI67" s="144">
        <v>15.416</v>
      </c>
      <c r="CJ67" s="144">
        <v>15.789</v>
      </c>
      <c r="CK67" s="144">
        <v>16.119</v>
      </c>
      <c r="CL67" s="144">
        <v>16.405999999999999</v>
      </c>
      <c r="CM67" s="144">
        <v>16.651</v>
      </c>
      <c r="CN67" s="144">
        <v>16.856000000000002</v>
      </c>
      <c r="CO67" s="144">
        <v>17.023</v>
      </c>
      <c r="CP67" s="144">
        <v>17.155999999999999</v>
      </c>
      <c r="CQ67" s="144">
        <v>17.257999999999999</v>
      </c>
      <c r="CR67" s="144">
        <v>17.334</v>
      </c>
      <c r="CS67" s="144">
        <v>17.388999999999999</v>
      </c>
      <c r="CT67" s="144">
        <v>17.427</v>
      </c>
      <c r="CU67" s="144">
        <v>17.452999999999999</v>
      </c>
      <c r="CV67" s="144">
        <v>17.47</v>
      </c>
      <c r="CW67" s="144">
        <v>17.48</v>
      </c>
      <c r="CX67" s="144">
        <v>17.486999999999998</v>
      </c>
      <c r="CY67" s="144">
        <v>17.489999999999998</v>
      </c>
      <c r="CZ67" s="144">
        <v>17.492000000000001</v>
      </c>
      <c r="DA67" s="144">
        <v>17.494</v>
      </c>
      <c r="DB67" s="144">
        <v>17.494</v>
      </c>
      <c r="DC67" s="144">
        <v>17.494</v>
      </c>
      <c r="DD67" s="144">
        <v>17.494</v>
      </c>
      <c r="DE67" s="144">
        <v>17.494</v>
      </c>
      <c r="DF67" s="144">
        <v>17.494</v>
      </c>
      <c r="DG67" s="144">
        <v>17.494</v>
      </c>
      <c r="DH67" s="144">
        <v>17.494</v>
      </c>
      <c r="DI67" s="144">
        <v>17.494</v>
      </c>
      <c r="DJ67" s="144">
        <v>17.494</v>
      </c>
      <c r="DK67" s="144">
        <v>17.494</v>
      </c>
      <c r="DL67" s="144">
        <v>17.494</v>
      </c>
      <c r="DM67" s="144">
        <v>17.494</v>
      </c>
      <c r="DN67" s="144">
        <v>17.494</v>
      </c>
      <c r="DO67" s="144">
        <v>17.494</v>
      </c>
      <c r="DP67" s="144">
        <v>17.494</v>
      </c>
      <c r="DQ67" s="144">
        <v>17.494</v>
      </c>
      <c r="DR67" s="144">
        <v>17.494</v>
      </c>
      <c r="DS67" s="144">
        <v>17.494</v>
      </c>
      <c r="DT67" s="144">
        <v>17.494</v>
      </c>
      <c r="DU67" s="144">
        <v>17.494</v>
      </c>
      <c r="DV67" s="144">
        <v>17.494</v>
      </c>
      <c r="DW67" s="144">
        <v>17.494</v>
      </c>
      <c r="DX67" s="144">
        <v>17.494</v>
      </c>
      <c r="DY67" s="144">
        <v>17.494</v>
      </c>
      <c r="DZ67" s="144">
        <v>17.494</v>
      </c>
      <c r="EA67" s="144">
        <v>17.494</v>
      </c>
    </row>
    <row r="68" spans="1:131" ht="15" customHeight="1" x14ac:dyDescent="0.25">
      <c r="A68" s="43">
        <v>66</v>
      </c>
      <c r="B68" s="144"/>
      <c r="C68" s="144"/>
      <c r="D68" s="144"/>
      <c r="E68" s="144"/>
      <c r="F68" s="144"/>
      <c r="G68" s="144"/>
      <c r="H68" s="144"/>
      <c r="I68" s="144"/>
      <c r="J68" s="144"/>
      <c r="K68" s="144"/>
      <c r="L68" s="144"/>
      <c r="M68" s="144"/>
      <c r="N68" s="144"/>
      <c r="O68" s="144"/>
      <c r="P68" s="144"/>
      <c r="Q68" s="144"/>
      <c r="R68" s="144"/>
      <c r="S68" s="144"/>
      <c r="T68" s="144"/>
      <c r="U68" s="144"/>
      <c r="V68" s="144"/>
      <c r="W68" s="144"/>
      <c r="X68" s="144"/>
      <c r="Y68" s="144"/>
      <c r="Z68" s="144"/>
      <c r="AA68" s="144"/>
      <c r="AB68" s="144"/>
      <c r="AC68" s="144"/>
      <c r="AD68" s="144"/>
      <c r="AE68" s="144"/>
      <c r="AF68" s="144"/>
      <c r="AG68" s="144"/>
      <c r="AH68" s="144"/>
      <c r="AI68" s="144"/>
      <c r="AJ68" s="144"/>
      <c r="AK68" s="144"/>
      <c r="AL68" s="144"/>
      <c r="AM68" s="144"/>
      <c r="AN68" s="144"/>
      <c r="AO68" s="144"/>
      <c r="AP68" s="144"/>
      <c r="AQ68" s="144"/>
      <c r="AR68" s="144"/>
      <c r="AS68" s="144"/>
      <c r="AT68" s="144"/>
      <c r="AU68" s="144"/>
      <c r="AV68" s="144"/>
      <c r="AW68" s="144"/>
      <c r="AX68" s="144"/>
      <c r="AY68" s="144"/>
      <c r="AZ68" s="144"/>
      <c r="BA68" s="144"/>
      <c r="BB68" s="144"/>
      <c r="BC68" s="144"/>
      <c r="BD68" s="144"/>
      <c r="BE68" s="144"/>
      <c r="BF68" s="144"/>
      <c r="BG68" s="144"/>
      <c r="BH68" s="144"/>
      <c r="BI68" s="144"/>
      <c r="BJ68" s="144"/>
      <c r="BK68" s="144"/>
      <c r="BL68" s="144"/>
      <c r="BM68" s="144"/>
      <c r="BN68" s="144"/>
      <c r="BO68" s="144"/>
      <c r="BP68" s="144">
        <v>0.98</v>
      </c>
      <c r="BQ68" s="144">
        <v>1.9390000000000001</v>
      </c>
      <c r="BR68" s="144">
        <v>2.8780000000000001</v>
      </c>
      <c r="BS68" s="144">
        <v>3.794</v>
      </c>
      <c r="BT68" s="144">
        <v>4.6879999999999997</v>
      </c>
      <c r="BU68" s="144">
        <v>5.5590000000000002</v>
      </c>
      <c r="BV68" s="144">
        <v>6.407</v>
      </c>
      <c r="BW68" s="144">
        <v>7.2290000000000001</v>
      </c>
      <c r="BX68" s="144">
        <v>8.0250000000000004</v>
      </c>
      <c r="BY68" s="144">
        <v>8.7949999999999999</v>
      </c>
      <c r="BZ68" s="144">
        <v>9.5359999999999996</v>
      </c>
      <c r="CA68" s="144">
        <v>10.247999999999999</v>
      </c>
      <c r="CB68" s="144">
        <v>10.93</v>
      </c>
      <c r="CC68" s="144">
        <v>11.579000000000001</v>
      </c>
      <c r="CD68" s="144">
        <v>12.194000000000001</v>
      </c>
      <c r="CE68" s="144">
        <v>12.773999999999999</v>
      </c>
      <c r="CF68" s="144">
        <v>13.317</v>
      </c>
      <c r="CG68" s="144">
        <v>13.821999999999999</v>
      </c>
      <c r="CH68" s="144">
        <v>14.287000000000001</v>
      </c>
      <c r="CI68" s="144">
        <v>14.709</v>
      </c>
      <c r="CJ68" s="144">
        <v>15.09</v>
      </c>
      <c r="CK68" s="144">
        <v>15.426</v>
      </c>
      <c r="CL68" s="144">
        <v>15.718999999999999</v>
      </c>
      <c r="CM68" s="144">
        <v>15.968999999999999</v>
      </c>
      <c r="CN68" s="144">
        <v>16.178000000000001</v>
      </c>
      <c r="CO68" s="144">
        <v>16.347999999999999</v>
      </c>
      <c r="CP68" s="144">
        <v>16.483000000000001</v>
      </c>
      <c r="CQ68" s="144">
        <v>16.587</v>
      </c>
      <c r="CR68" s="144">
        <v>16.664000000000001</v>
      </c>
      <c r="CS68" s="144">
        <v>16.72</v>
      </c>
      <c r="CT68" s="144">
        <v>16.759</v>
      </c>
      <c r="CU68" s="144">
        <v>16.786000000000001</v>
      </c>
      <c r="CV68" s="144">
        <v>16.803000000000001</v>
      </c>
      <c r="CW68" s="144">
        <v>16.814</v>
      </c>
      <c r="CX68" s="144">
        <v>16.82</v>
      </c>
      <c r="CY68" s="144">
        <v>16.824000000000002</v>
      </c>
      <c r="CZ68" s="144">
        <v>16.826000000000001</v>
      </c>
      <c r="DA68" s="144">
        <v>16.827000000000002</v>
      </c>
      <c r="DB68" s="144">
        <v>16.827000000000002</v>
      </c>
      <c r="DC68" s="144">
        <v>16.827000000000002</v>
      </c>
      <c r="DD68" s="144">
        <v>16.827000000000002</v>
      </c>
      <c r="DE68" s="144">
        <v>16.827000000000002</v>
      </c>
      <c r="DF68" s="144">
        <v>16.827000000000002</v>
      </c>
      <c r="DG68" s="144">
        <v>16.827000000000002</v>
      </c>
      <c r="DH68" s="144">
        <v>16.827000000000002</v>
      </c>
      <c r="DI68" s="144">
        <v>16.827000000000002</v>
      </c>
      <c r="DJ68" s="144">
        <v>16.827000000000002</v>
      </c>
      <c r="DK68" s="144">
        <v>16.827000000000002</v>
      </c>
      <c r="DL68" s="144">
        <v>16.827000000000002</v>
      </c>
      <c r="DM68" s="144">
        <v>16.827000000000002</v>
      </c>
      <c r="DN68" s="144">
        <v>16.827000000000002</v>
      </c>
      <c r="DO68" s="144">
        <v>16.827000000000002</v>
      </c>
      <c r="DP68" s="144">
        <v>16.827000000000002</v>
      </c>
      <c r="DQ68" s="144">
        <v>16.827000000000002</v>
      </c>
      <c r="DR68" s="144">
        <v>16.827000000000002</v>
      </c>
      <c r="DS68" s="144">
        <v>16.827000000000002</v>
      </c>
      <c r="DT68" s="144">
        <v>16.827000000000002</v>
      </c>
      <c r="DU68" s="144">
        <v>16.827000000000002</v>
      </c>
      <c r="DV68" s="144">
        <v>16.827000000000002</v>
      </c>
      <c r="DW68" s="144">
        <v>16.827000000000002</v>
      </c>
      <c r="DX68" s="144">
        <v>16.827000000000002</v>
      </c>
      <c r="DY68" s="144">
        <v>16.827000000000002</v>
      </c>
      <c r="DZ68" s="144">
        <v>16.827000000000002</v>
      </c>
      <c r="EA68" s="144">
        <v>16.827000000000002</v>
      </c>
    </row>
    <row r="69" spans="1:131" ht="15" customHeight="1" x14ac:dyDescent="0.25">
      <c r="A69" s="43">
        <v>67</v>
      </c>
      <c r="B69" s="144"/>
      <c r="C69" s="144"/>
      <c r="D69" s="144"/>
      <c r="E69" s="144"/>
      <c r="F69" s="144"/>
      <c r="G69" s="144"/>
      <c r="H69" s="144"/>
      <c r="I69" s="144"/>
      <c r="J69" s="144"/>
      <c r="K69" s="144"/>
      <c r="L69" s="144"/>
      <c r="M69" s="144"/>
      <c r="N69" s="144"/>
      <c r="O69" s="144"/>
      <c r="P69" s="144"/>
      <c r="Q69" s="144"/>
      <c r="R69" s="144"/>
      <c r="S69" s="144"/>
      <c r="T69" s="144"/>
      <c r="U69" s="144"/>
      <c r="V69" s="144"/>
      <c r="W69" s="144"/>
      <c r="X69" s="144"/>
      <c r="Y69" s="144"/>
      <c r="Z69" s="144"/>
      <c r="AA69" s="144"/>
      <c r="AB69" s="144"/>
      <c r="AC69" s="144"/>
      <c r="AD69" s="144"/>
      <c r="AE69" s="144"/>
      <c r="AF69" s="144"/>
      <c r="AG69" s="144"/>
      <c r="AH69" s="144"/>
      <c r="AI69" s="144"/>
      <c r="AJ69" s="144"/>
      <c r="AK69" s="144"/>
      <c r="AL69" s="144"/>
      <c r="AM69" s="144"/>
      <c r="AN69" s="144"/>
      <c r="AO69" s="144"/>
      <c r="AP69" s="144"/>
      <c r="AQ69" s="144"/>
      <c r="AR69" s="144"/>
      <c r="AS69" s="144"/>
      <c r="AT69" s="144"/>
      <c r="AU69" s="144"/>
      <c r="AV69" s="144"/>
      <c r="AW69" s="144"/>
      <c r="AX69" s="144"/>
      <c r="AY69" s="144"/>
      <c r="AZ69" s="144"/>
      <c r="BA69" s="144"/>
      <c r="BB69" s="144"/>
      <c r="BC69" s="144"/>
      <c r="BD69" s="144"/>
      <c r="BE69" s="144"/>
      <c r="BF69" s="144"/>
      <c r="BG69" s="144"/>
      <c r="BH69" s="144"/>
      <c r="BI69" s="144"/>
      <c r="BJ69" s="144"/>
      <c r="BK69" s="144"/>
      <c r="BL69" s="144"/>
      <c r="BM69" s="144"/>
      <c r="BN69" s="144"/>
      <c r="BO69" s="144"/>
      <c r="BP69" s="144"/>
      <c r="BQ69" s="144">
        <v>0.97899999999999998</v>
      </c>
      <c r="BR69" s="144">
        <v>1.9370000000000001</v>
      </c>
      <c r="BS69" s="144">
        <v>2.8719999999999999</v>
      </c>
      <c r="BT69" s="144">
        <v>3.7850000000000001</v>
      </c>
      <c r="BU69" s="144">
        <v>4.6740000000000004</v>
      </c>
      <c r="BV69" s="144">
        <v>5.5380000000000003</v>
      </c>
      <c r="BW69" s="144">
        <v>6.3780000000000001</v>
      </c>
      <c r="BX69" s="144">
        <v>7.19</v>
      </c>
      <c r="BY69" s="144">
        <v>7.976</v>
      </c>
      <c r="BZ69" s="144">
        <v>8.7319999999999993</v>
      </c>
      <c r="CA69" s="144">
        <v>9.4589999999999996</v>
      </c>
      <c r="CB69" s="144">
        <v>10.154</v>
      </c>
      <c r="CC69" s="144">
        <v>10.816000000000001</v>
      </c>
      <c r="CD69" s="144">
        <v>11.444000000000001</v>
      </c>
      <c r="CE69" s="144">
        <v>12.036</v>
      </c>
      <c r="CF69" s="144">
        <v>12.590999999999999</v>
      </c>
      <c r="CG69" s="144">
        <v>13.106</v>
      </c>
      <c r="CH69" s="144">
        <v>13.58</v>
      </c>
      <c r="CI69" s="144">
        <v>14.012</v>
      </c>
      <c r="CJ69" s="144">
        <v>14.4</v>
      </c>
      <c r="CK69" s="144">
        <v>14.743</v>
      </c>
      <c r="CL69" s="144">
        <v>15.042</v>
      </c>
      <c r="CM69" s="144">
        <v>15.297000000000001</v>
      </c>
      <c r="CN69" s="144">
        <v>15.51</v>
      </c>
      <c r="CO69" s="144">
        <v>15.683999999999999</v>
      </c>
      <c r="CP69" s="144">
        <v>15.821</v>
      </c>
      <c r="CQ69" s="144">
        <v>15.928000000000001</v>
      </c>
      <c r="CR69" s="144">
        <v>16.007000000000001</v>
      </c>
      <c r="CS69" s="144">
        <v>16.064</v>
      </c>
      <c r="CT69" s="144">
        <v>16.103999999999999</v>
      </c>
      <c r="CU69" s="144">
        <v>16.131</v>
      </c>
      <c r="CV69" s="144">
        <v>16.148</v>
      </c>
      <c r="CW69" s="144">
        <v>16.158999999999999</v>
      </c>
      <c r="CX69" s="144">
        <v>16.166</v>
      </c>
      <c r="CY69" s="144">
        <v>16.169</v>
      </c>
      <c r="CZ69" s="144">
        <v>16.172000000000001</v>
      </c>
      <c r="DA69" s="144">
        <v>16.172999999999998</v>
      </c>
      <c r="DB69" s="144">
        <v>16.172999999999998</v>
      </c>
      <c r="DC69" s="144">
        <v>16.172999999999998</v>
      </c>
      <c r="DD69" s="144">
        <v>16.172999999999998</v>
      </c>
      <c r="DE69" s="144">
        <v>16.172999999999998</v>
      </c>
      <c r="DF69" s="144">
        <v>16.172999999999998</v>
      </c>
      <c r="DG69" s="144">
        <v>16.172999999999998</v>
      </c>
      <c r="DH69" s="144">
        <v>16.172999999999998</v>
      </c>
      <c r="DI69" s="144">
        <v>16.172999999999998</v>
      </c>
      <c r="DJ69" s="144">
        <v>16.172999999999998</v>
      </c>
      <c r="DK69" s="144">
        <v>16.172999999999998</v>
      </c>
      <c r="DL69" s="144">
        <v>16.172999999999998</v>
      </c>
      <c r="DM69" s="144">
        <v>16.172999999999998</v>
      </c>
      <c r="DN69" s="144">
        <v>16.172999999999998</v>
      </c>
      <c r="DO69" s="144">
        <v>16.172999999999998</v>
      </c>
      <c r="DP69" s="144">
        <v>16.172999999999998</v>
      </c>
      <c r="DQ69" s="144">
        <v>16.172999999999998</v>
      </c>
      <c r="DR69" s="144">
        <v>16.172999999999998</v>
      </c>
      <c r="DS69" s="144">
        <v>16.172999999999998</v>
      </c>
      <c r="DT69" s="144">
        <v>16.172999999999998</v>
      </c>
      <c r="DU69" s="144">
        <v>16.172999999999998</v>
      </c>
      <c r="DV69" s="144">
        <v>16.172999999999998</v>
      </c>
      <c r="DW69" s="144">
        <v>16.172999999999998</v>
      </c>
      <c r="DX69" s="144">
        <v>16.172999999999998</v>
      </c>
      <c r="DY69" s="144">
        <v>16.172999999999998</v>
      </c>
      <c r="DZ69" s="144">
        <v>16.172999999999998</v>
      </c>
      <c r="EA69" s="144">
        <v>16.172999999999998</v>
      </c>
    </row>
    <row r="70" spans="1:131" ht="15" customHeight="1" x14ac:dyDescent="0.25">
      <c r="A70" s="43">
        <v>68</v>
      </c>
      <c r="B70" s="144"/>
      <c r="C70" s="144"/>
      <c r="D70" s="144"/>
      <c r="E70" s="144"/>
      <c r="F70" s="144"/>
      <c r="G70" s="144"/>
      <c r="H70" s="144"/>
      <c r="I70" s="144"/>
      <c r="J70" s="144"/>
      <c r="K70" s="144"/>
      <c r="L70" s="144"/>
      <c r="M70" s="144"/>
      <c r="N70" s="144"/>
      <c r="O70" s="144"/>
      <c r="P70" s="144"/>
      <c r="Q70" s="144"/>
      <c r="R70" s="144"/>
      <c r="S70" s="144"/>
      <c r="T70" s="144"/>
      <c r="U70" s="144"/>
      <c r="V70" s="144"/>
      <c r="W70" s="144"/>
      <c r="X70" s="144"/>
      <c r="Y70" s="144"/>
      <c r="Z70" s="144"/>
      <c r="AA70" s="144"/>
      <c r="AB70" s="144"/>
      <c r="AC70" s="144"/>
      <c r="AD70" s="144"/>
      <c r="AE70" s="144"/>
      <c r="AF70" s="144"/>
      <c r="AG70" s="144"/>
      <c r="AH70" s="144"/>
      <c r="AI70" s="144"/>
      <c r="AJ70" s="144"/>
      <c r="AK70" s="144"/>
      <c r="AL70" s="144"/>
      <c r="AM70" s="144"/>
      <c r="AN70" s="144"/>
      <c r="AO70" s="144"/>
      <c r="AP70" s="144"/>
      <c r="AQ70" s="144"/>
      <c r="AR70" s="144"/>
      <c r="AS70" s="144"/>
      <c r="AT70" s="144"/>
      <c r="AU70" s="144"/>
      <c r="AV70" s="144"/>
      <c r="AW70" s="144"/>
      <c r="AX70" s="144"/>
      <c r="AY70" s="144"/>
      <c r="AZ70" s="144"/>
      <c r="BA70" s="144"/>
      <c r="BB70" s="144"/>
      <c r="BC70" s="144"/>
      <c r="BD70" s="144"/>
      <c r="BE70" s="144"/>
      <c r="BF70" s="144"/>
      <c r="BG70" s="144"/>
      <c r="BH70" s="144"/>
      <c r="BI70" s="144"/>
      <c r="BJ70" s="144"/>
      <c r="BK70" s="144"/>
      <c r="BL70" s="144"/>
      <c r="BM70" s="144"/>
      <c r="BN70" s="144"/>
      <c r="BO70" s="144"/>
      <c r="BP70" s="144"/>
      <c r="BQ70" s="144"/>
      <c r="BR70" s="144">
        <v>0.97799999999999998</v>
      </c>
      <c r="BS70" s="144">
        <v>1.9330000000000001</v>
      </c>
      <c r="BT70" s="144">
        <v>2.8650000000000002</v>
      </c>
      <c r="BU70" s="144">
        <v>3.7730000000000001</v>
      </c>
      <c r="BV70" s="144">
        <v>4.6559999999999997</v>
      </c>
      <c r="BW70" s="144">
        <v>5.5129999999999999</v>
      </c>
      <c r="BX70" s="144">
        <v>6.343</v>
      </c>
      <c r="BY70" s="144">
        <v>7.1449999999999996</v>
      </c>
      <c r="BZ70" s="144">
        <v>7.9180000000000001</v>
      </c>
      <c r="CA70" s="144">
        <v>8.66</v>
      </c>
      <c r="CB70" s="144">
        <v>9.3699999999999992</v>
      </c>
      <c r="CC70" s="144">
        <v>10.045999999999999</v>
      </c>
      <c r="CD70" s="144">
        <v>10.688000000000001</v>
      </c>
      <c r="CE70" s="144">
        <v>11.292</v>
      </c>
      <c r="CF70" s="144">
        <v>11.859</v>
      </c>
      <c r="CG70" s="144">
        <v>12.385</v>
      </c>
      <c r="CH70" s="144">
        <v>12.869</v>
      </c>
      <c r="CI70" s="144">
        <v>13.31</v>
      </c>
      <c r="CJ70" s="144">
        <v>13.706</v>
      </c>
      <c r="CK70" s="144">
        <v>14.057</v>
      </c>
      <c r="CL70" s="144">
        <v>14.362</v>
      </c>
      <c r="CM70" s="144">
        <v>14.622</v>
      </c>
      <c r="CN70" s="144">
        <v>14.84</v>
      </c>
      <c r="CO70" s="144">
        <v>15.016999999999999</v>
      </c>
      <c r="CP70" s="144">
        <v>15.157999999999999</v>
      </c>
      <c r="CQ70" s="144">
        <v>15.266</v>
      </c>
      <c r="CR70" s="144">
        <v>15.347</v>
      </c>
      <c r="CS70" s="144">
        <v>15.404999999999999</v>
      </c>
      <c r="CT70" s="144">
        <v>15.446</v>
      </c>
      <c r="CU70" s="144">
        <v>15.474</v>
      </c>
      <c r="CV70" s="144">
        <v>15.491</v>
      </c>
      <c r="CW70" s="144">
        <v>15.503</v>
      </c>
      <c r="CX70" s="144">
        <v>15.509</v>
      </c>
      <c r="CY70" s="144">
        <v>15.513</v>
      </c>
      <c r="CZ70" s="144">
        <v>15.515000000000001</v>
      </c>
      <c r="DA70" s="144">
        <v>15.516999999999999</v>
      </c>
      <c r="DB70" s="144">
        <v>15.516999999999999</v>
      </c>
      <c r="DC70" s="144">
        <v>15.516999999999999</v>
      </c>
      <c r="DD70" s="144">
        <v>15.516999999999999</v>
      </c>
      <c r="DE70" s="144">
        <v>15.516999999999999</v>
      </c>
      <c r="DF70" s="144">
        <v>15.516999999999999</v>
      </c>
      <c r="DG70" s="144">
        <v>15.516999999999999</v>
      </c>
      <c r="DH70" s="144">
        <v>15.516999999999999</v>
      </c>
      <c r="DI70" s="144">
        <v>15.516999999999999</v>
      </c>
      <c r="DJ70" s="144">
        <v>15.516999999999999</v>
      </c>
      <c r="DK70" s="144">
        <v>15.516999999999999</v>
      </c>
      <c r="DL70" s="144">
        <v>15.516999999999999</v>
      </c>
      <c r="DM70" s="144">
        <v>15.516999999999999</v>
      </c>
      <c r="DN70" s="144">
        <v>15.516999999999999</v>
      </c>
      <c r="DO70" s="144">
        <v>15.516999999999999</v>
      </c>
      <c r="DP70" s="144">
        <v>15.516999999999999</v>
      </c>
      <c r="DQ70" s="144">
        <v>15.516999999999999</v>
      </c>
      <c r="DR70" s="144">
        <v>15.516999999999999</v>
      </c>
      <c r="DS70" s="144">
        <v>15.516999999999999</v>
      </c>
      <c r="DT70" s="144">
        <v>15.516999999999999</v>
      </c>
      <c r="DU70" s="144">
        <v>15.516999999999999</v>
      </c>
      <c r="DV70" s="144">
        <v>15.516999999999999</v>
      </c>
      <c r="DW70" s="144">
        <v>15.516999999999999</v>
      </c>
      <c r="DX70" s="144">
        <v>15.516999999999999</v>
      </c>
      <c r="DY70" s="144">
        <v>15.516999999999999</v>
      </c>
      <c r="DZ70" s="144">
        <v>15.516999999999999</v>
      </c>
      <c r="EA70" s="144">
        <v>15.516999999999999</v>
      </c>
    </row>
    <row r="71" spans="1:131" ht="15" customHeight="1" x14ac:dyDescent="0.25">
      <c r="A71" s="43">
        <v>69</v>
      </c>
      <c r="B71" s="144"/>
      <c r="C71" s="144"/>
      <c r="D71" s="144"/>
      <c r="E71" s="144"/>
      <c r="F71" s="144"/>
      <c r="G71" s="144"/>
      <c r="H71" s="144"/>
      <c r="I71" s="144"/>
      <c r="J71" s="144"/>
      <c r="K71" s="144"/>
      <c r="L71" s="144"/>
      <c r="M71" s="144"/>
      <c r="N71" s="144"/>
      <c r="O71" s="144"/>
      <c r="P71" s="144"/>
      <c r="Q71" s="144"/>
      <c r="R71" s="144"/>
      <c r="S71" s="144"/>
      <c r="T71" s="144"/>
      <c r="U71" s="144"/>
      <c r="V71" s="144"/>
      <c r="W71" s="144"/>
      <c r="X71" s="144"/>
      <c r="Y71" s="144"/>
      <c r="Z71" s="144"/>
      <c r="AA71" s="144"/>
      <c r="AB71" s="144"/>
      <c r="AC71" s="144"/>
      <c r="AD71" s="144"/>
      <c r="AE71" s="144"/>
      <c r="AF71" s="144"/>
      <c r="AG71" s="144"/>
      <c r="AH71" s="144"/>
      <c r="AI71" s="144"/>
      <c r="AJ71" s="144"/>
      <c r="AK71" s="144"/>
      <c r="AL71" s="144"/>
      <c r="AM71" s="144"/>
      <c r="AN71" s="144"/>
      <c r="AO71" s="144"/>
      <c r="AP71" s="144"/>
      <c r="AQ71" s="144"/>
      <c r="AR71" s="144"/>
      <c r="AS71" s="144"/>
      <c r="AT71" s="144"/>
      <c r="AU71" s="144"/>
      <c r="AV71" s="144"/>
      <c r="AW71" s="144"/>
      <c r="AX71" s="144"/>
      <c r="AY71" s="144"/>
      <c r="AZ71" s="144"/>
      <c r="BA71" s="144"/>
      <c r="BB71" s="144"/>
      <c r="BC71" s="144"/>
      <c r="BD71" s="144"/>
      <c r="BE71" s="144"/>
      <c r="BF71" s="144"/>
      <c r="BG71" s="144"/>
      <c r="BH71" s="144"/>
      <c r="BI71" s="144"/>
      <c r="BJ71" s="144"/>
      <c r="BK71" s="144"/>
      <c r="BL71" s="144"/>
      <c r="BM71" s="144"/>
      <c r="BN71" s="144"/>
      <c r="BO71" s="144"/>
      <c r="BP71" s="144"/>
      <c r="BQ71" s="144"/>
      <c r="BR71" s="144"/>
      <c r="BS71" s="144">
        <v>0.97699999999999998</v>
      </c>
      <c r="BT71" s="144">
        <v>1.93</v>
      </c>
      <c r="BU71" s="144">
        <v>2.8580000000000001</v>
      </c>
      <c r="BV71" s="144">
        <v>3.7610000000000001</v>
      </c>
      <c r="BW71" s="144">
        <v>4.6369999999999996</v>
      </c>
      <c r="BX71" s="144">
        <v>5.4859999999999998</v>
      </c>
      <c r="BY71" s="144">
        <v>6.3070000000000004</v>
      </c>
      <c r="BZ71" s="144">
        <v>7.0970000000000004</v>
      </c>
      <c r="CA71" s="144">
        <v>7.8550000000000004</v>
      </c>
      <c r="CB71" s="144">
        <v>8.5820000000000007</v>
      </c>
      <c r="CC71" s="144">
        <v>9.2729999999999997</v>
      </c>
      <c r="CD71" s="144">
        <v>9.9290000000000003</v>
      </c>
      <c r="CE71" s="144">
        <v>10.547000000000001</v>
      </c>
      <c r="CF71" s="144">
        <v>11.125999999999999</v>
      </c>
      <c r="CG71" s="144">
        <v>11.664</v>
      </c>
      <c r="CH71" s="144">
        <v>12.159000000000001</v>
      </c>
      <c r="CI71" s="144">
        <v>12.61</v>
      </c>
      <c r="CJ71" s="144">
        <v>13.015000000000001</v>
      </c>
      <c r="CK71" s="144">
        <v>13.374000000000001</v>
      </c>
      <c r="CL71" s="144">
        <v>13.686</v>
      </c>
      <c r="CM71" s="144">
        <v>13.952</v>
      </c>
      <c r="CN71" s="144">
        <v>14.173999999999999</v>
      </c>
      <c r="CO71" s="144">
        <v>14.356</v>
      </c>
      <c r="CP71" s="144">
        <v>14.5</v>
      </c>
      <c r="CQ71" s="144">
        <v>14.611000000000001</v>
      </c>
      <c r="CR71" s="144">
        <v>14.693</v>
      </c>
      <c r="CS71" s="144">
        <v>14.753</v>
      </c>
      <c r="CT71" s="144">
        <v>14.795</v>
      </c>
      <c r="CU71" s="144">
        <v>14.823</v>
      </c>
      <c r="CV71" s="144">
        <v>14.840999999999999</v>
      </c>
      <c r="CW71" s="144">
        <v>14.852</v>
      </c>
      <c r="CX71" s="144">
        <v>14.859</v>
      </c>
      <c r="CY71" s="144">
        <v>14.863</v>
      </c>
      <c r="CZ71" s="144">
        <v>14.865</v>
      </c>
      <c r="DA71" s="144">
        <v>14.867000000000001</v>
      </c>
      <c r="DB71" s="144">
        <v>14.867000000000001</v>
      </c>
      <c r="DC71" s="144">
        <v>14.867000000000001</v>
      </c>
      <c r="DD71" s="144">
        <v>14.867000000000001</v>
      </c>
      <c r="DE71" s="144">
        <v>14.867000000000001</v>
      </c>
      <c r="DF71" s="144">
        <v>14.867000000000001</v>
      </c>
      <c r="DG71" s="144">
        <v>14.867000000000001</v>
      </c>
      <c r="DH71" s="144">
        <v>14.867000000000001</v>
      </c>
      <c r="DI71" s="144">
        <v>14.867000000000001</v>
      </c>
      <c r="DJ71" s="144">
        <v>14.867000000000001</v>
      </c>
      <c r="DK71" s="144">
        <v>14.867000000000001</v>
      </c>
      <c r="DL71" s="144">
        <v>14.867000000000001</v>
      </c>
      <c r="DM71" s="144">
        <v>14.867000000000001</v>
      </c>
      <c r="DN71" s="144">
        <v>14.867000000000001</v>
      </c>
      <c r="DO71" s="144">
        <v>14.867000000000001</v>
      </c>
      <c r="DP71" s="144">
        <v>14.867000000000001</v>
      </c>
      <c r="DQ71" s="144">
        <v>14.867000000000001</v>
      </c>
      <c r="DR71" s="144">
        <v>14.867000000000001</v>
      </c>
      <c r="DS71" s="144">
        <v>14.867000000000001</v>
      </c>
      <c r="DT71" s="144">
        <v>14.867000000000001</v>
      </c>
      <c r="DU71" s="144">
        <v>14.867000000000001</v>
      </c>
      <c r="DV71" s="144">
        <v>14.867000000000001</v>
      </c>
      <c r="DW71" s="144">
        <v>14.867000000000001</v>
      </c>
      <c r="DX71" s="144">
        <v>14.867000000000001</v>
      </c>
      <c r="DY71" s="144">
        <v>14.867000000000001</v>
      </c>
      <c r="DZ71" s="144">
        <v>14.867000000000001</v>
      </c>
      <c r="EA71" s="144">
        <v>14.867000000000001</v>
      </c>
    </row>
    <row r="72" spans="1:131" ht="15" customHeight="1" x14ac:dyDescent="0.25">
      <c r="A72" s="43">
        <v>70</v>
      </c>
      <c r="B72" s="144"/>
      <c r="C72" s="144"/>
      <c r="D72" s="144"/>
      <c r="E72" s="144"/>
      <c r="F72" s="144"/>
      <c r="G72" s="144"/>
      <c r="H72" s="144"/>
      <c r="I72" s="144"/>
      <c r="J72" s="144"/>
      <c r="K72" s="144"/>
      <c r="L72" s="144"/>
      <c r="M72" s="144"/>
      <c r="N72" s="144"/>
      <c r="O72" s="144"/>
      <c r="P72" s="144"/>
      <c r="Q72" s="144"/>
      <c r="R72" s="144"/>
      <c r="S72" s="144"/>
      <c r="T72" s="144"/>
      <c r="U72" s="144"/>
      <c r="V72" s="144"/>
      <c r="W72" s="144"/>
      <c r="X72" s="144"/>
      <c r="Y72" s="144"/>
      <c r="Z72" s="144"/>
      <c r="AA72" s="144"/>
      <c r="AB72" s="144"/>
      <c r="AC72" s="144"/>
      <c r="AD72" s="144"/>
      <c r="AE72" s="144"/>
      <c r="AF72" s="144"/>
      <c r="AG72" s="144"/>
      <c r="AH72" s="144"/>
      <c r="AI72" s="144"/>
      <c r="AJ72" s="144"/>
      <c r="AK72" s="144"/>
      <c r="AL72" s="144"/>
      <c r="AM72" s="144"/>
      <c r="AN72" s="144"/>
      <c r="AO72" s="144"/>
      <c r="AP72" s="144"/>
      <c r="AQ72" s="144"/>
      <c r="AR72" s="144"/>
      <c r="AS72" s="144"/>
      <c r="AT72" s="144"/>
      <c r="AU72" s="144"/>
      <c r="AV72" s="144"/>
      <c r="AW72" s="144"/>
      <c r="AX72" s="144"/>
      <c r="AY72" s="144"/>
      <c r="AZ72" s="144"/>
      <c r="BA72" s="144"/>
      <c r="BB72" s="144"/>
      <c r="BC72" s="144"/>
      <c r="BD72" s="144"/>
      <c r="BE72" s="144"/>
      <c r="BF72" s="144"/>
      <c r="BG72" s="144"/>
      <c r="BH72" s="144"/>
      <c r="BI72" s="144"/>
      <c r="BJ72" s="144"/>
      <c r="BK72" s="144"/>
      <c r="BL72" s="144"/>
      <c r="BM72" s="144"/>
      <c r="BN72" s="144"/>
      <c r="BO72" s="144"/>
      <c r="BP72" s="144"/>
      <c r="BQ72" s="144"/>
      <c r="BR72" s="144"/>
      <c r="BS72" s="144"/>
      <c r="BT72" s="144">
        <v>0.97599999999999998</v>
      </c>
      <c r="BU72" s="144">
        <v>1.9259999999999999</v>
      </c>
      <c r="BV72" s="144">
        <v>2.85</v>
      </c>
      <c r="BW72" s="144">
        <v>3.7480000000000002</v>
      </c>
      <c r="BX72" s="144">
        <v>4.617</v>
      </c>
      <c r="BY72" s="144">
        <v>5.4560000000000004</v>
      </c>
      <c r="BZ72" s="144">
        <v>6.2649999999999997</v>
      </c>
      <c r="CA72" s="144">
        <v>7.0419999999999998</v>
      </c>
      <c r="CB72" s="144">
        <v>7.7850000000000001</v>
      </c>
      <c r="CC72" s="144">
        <v>8.4930000000000003</v>
      </c>
      <c r="CD72" s="144">
        <v>9.1639999999999997</v>
      </c>
      <c r="CE72" s="144">
        <v>9.7970000000000006</v>
      </c>
      <c r="CF72" s="144">
        <v>10.39</v>
      </c>
      <c r="CG72" s="144">
        <v>10.941000000000001</v>
      </c>
      <c r="CH72" s="144">
        <v>11.448</v>
      </c>
      <c r="CI72" s="144">
        <v>11.909000000000001</v>
      </c>
      <c r="CJ72" s="144">
        <v>12.324</v>
      </c>
      <c r="CK72" s="144">
        <v>12.691000000000001</v>
      </c>
      <c r="CL72" s="144">
        <v>13.01</v>
      </c>
      <c r="CM72" s="144">
        <v>13.282999999999999</v>
      </c>
      <c r="CN72" s="144">
        <v>13.510999999999999</v>
      </c>
      <c r="CO72" s="144">
        <v>13.696999999999999</v>
      </c>
      <c r="CP72" s="144">
        <v>13.843999999999999</v>
      </c>
      <c r="CQ72" s="144">
        <v>13.957000000000001</v>
      </c>
      <c r="CR72" s="144">
        <v>14.042</v>
      </c>
      <c r="CS72" s="144">
        <v>14.103</v>
      </c>
      <c r="CT72" s="144">
        <v>14.146000000000001</v>
      </c>
      <c r="CU72" s="144">
        <v>14.173999999999999</v>
      </c>
      <c r="CV72" s="144">
        <v>14.193</v>
      </c>
      <c r="CW72" s="144">
        <v>14.205</v>
      </c>
      <c r="CX72" s="144">
        <v>14.212</v>
      </c>
      <c r="CY72" s="144">
        <v>14.215999999999999</v>
      </c>
      <c r="CZ72" s="144">
        <v>14.218</v>
      </c>
      <c r="DA72" s="144">
        <v>14.22</v>
      </c>
      <c r="DB72" s="144">
        <v>14.22</v>
      </c>
      <c r="DC72" s="144">
        <v>14.22</v>
      </c>
      <c r="DD72" s="144">
        <v>14.22</v>
      </c>
      <c r="DE72" s="144">
        <v>14.22</v>
      </c>
      <c r="DF72" s="144">
        <v>14.22</v>
      </c>
      <c r="DG72" s="144">
        <v>14.22</v>
      </c>
      <c r="DH72" s="144">
        <v>14.22</v>
      </c>
      <c r="DI72" s="144">
        <v>14.22</v>
      </c>
      <c r="DJ72" s="144">
        <v>14.22</v>
      </c>
      <c r="DK72" s="144">
        <v>14.22</v>
      </c>
      <c r="DL72" s="144">
        <v>14.22</v>
      </c>
      <c r="DM72" s="144">
        <v>14.22</v>
      </c>
      <c r="DN72" s="144">
        <v>14.22</v>
      </c>
      <c r="DO72" s="144">
        <v>14.22</v>
      </c>
      <c r="DP72" s="144">
        <v>14.22</v>
      </c>
      <c r="DQ72" s="144">
        <v>14.22</v>
      </c>
      <c r="DR72" s="144">
        <v>14.22</v>
      </c>
      <c r="DS72" s="144">
        <v>14.22</v>
      </c>
      <c r="DT72" s="144">
        <v>14.22</v>
      </c>
      <c r="DU72" s="144">
        <v>14.22</v>
      </c>
      <c r="DV72" s="144">
        <v>14.22</v>
      </c>
      <c r="DW72" s="144">
        <v>14.22</v>
      </c>
      <c r="DX72" s="144">
        <v>14.22</v>
      </c>
      <c r="DY72" s="144">
        <v>14.22</v>
      </c>
      <c r="DZ72" s="144">
        <v>14.22</v>
      </c>
      <c r="EA72" s="144">
        <v>14.22</v>
      </c>
    </row>
    <row r="73" spans="1:131" ht="15" customHeight="1" x14ac:dyDescent="0.25">
      <c r="A73" s="43">
        <v>71</v>
      </c>
      <c r="B73" s="144"/>
      <c r="C73" s="144"/>
      <c r="D73" s="144"/>
      <c r="E73" s="144"/>
      <c r="F73" s="144"/>
      <c r="G73" s="144"/>
      <c r="H73" s="144"/>
      <c r="I73" s="144"/>
      <c r="J73" s="144"/>
      <c r="K73" s="144"/>
      <c r="L73" s="144"/>
      <c r="M73" s="144"/>
      <c r="N73" s="144"/>
      <c r="O73" s="144"/>
      <c r="P73" s="144"/>
      <c r="Q73" s="144"/>
      <c r="R73" s="144"/>
      <c r="S73" s="144"/>
      <c r="T73" s="144"/>
      <c r="U73" s="144"/>
      <c r="V73" s="144"/>
      <c r="W73" s="144"/>
      <c r="X73" s="144"/>
      <c r="Y73" s="144"/>
      <c r="Z73" s="144"/>
      <c r="AA73" s="144"/>
      <c r="AB73" s="144"/>
      <c r="AC73" s="144"/>
      <c r="AD73" s="144"/>
      <c r="AE73" s="144"/>
      <c r="AF73" s="144"/>
      <c r="AG73" s="144"/>
      <c r="AH73" s="144"/>
      <c r="AI73" s="144"/>
      <c r="AJ73" s="144"/>
      <c r="AK73" s="144"/>
      <c r="AL73" s="144"/>
      <c r="AM73" s="144"/>
      <c r="AN73" s="144"/>
      <c r="AO73" s="144"/>
      <c r="AP73" s="144"/>
      <c r="AQ73" s="144"/>
      <c r="AR73" s="144"/>
      <c r="AS73" s="144"/>
      <c r="AT73" s="144"/>
      <c r="AU73" s="144"/>
      <c r="AV73" s="144"/>
      <c r="AW73" s="144"/>
      <c r="AX73" s="144"/>
      <c r="AY73" s="144"/>
      <c r="AZ73" s="144"/>
      <c r="BA73" s="144"/>
      <c r="BB73" s="144"/>
      <c r="BC73" s="144"/>
      <c r="BD73" s="144"/>
      <c r="BE73" s="144"/>
      <c r="BF73" s="144"/>
      <c r="BG73" s="144"/>
      <c r="BH73" s="144"/>
      <c r="BI73" s="144"/>
      <c r="BJ73" s="144"/>
      <c r="BK73" s="144"/>
      <c r="BL73" s="144"/>
      <c r="BM73" s="144"/>
      <c r="BN73" s="144"/>
      <c r="BO73" s="144"/>
      <c r="BP73" s="144"/>
      <c r="BQ73" s="144"/>
      <c r="BR73" s="144"/>
      <c r="BS73" s="144"/>
      <c r="BT73" s="144"/>
      <c r="BU73" s="144">
        <v>0.97399999999999998</v>
      </c>
      <c r="BV73" s="144">
        <v>1.9219999999999999</v>
      </c>
      <c r="BW73" s="144">
        <v>2.8410000000000002</v>
      </c>
      <c r="BX73" s="144">
        <v>3.7320000000000002</v>
      </c>
      <c r="BY73" s="144">
        <v>4.593</v>
      </c>
      <c r="BZ73" s="144">
        <v>5.4219999999999997</v>
      </c>
      <c r="CA73" s="144">
        <v>6.218</v>
      </c>
      <c r="CB73" s="144">
        <v>6.98</v>
      </c>
      <c r="CC73" s="144">
        <v>7.7060000000000004</v>
      </c>
      <c r="CD73" s="144">
        <v>8.3940000000000001</v>
      </c>
      <c r="CE73" s="144">
        <v>9.0419999999999998</v>
      </c>
      <c r="CF73" s="144">
        <v>9.65</v>
      </c>
      <c r="CG73" s="144">
        <v>10.215</v>
      </c>
      <c r="CH73" s="144">
        <v>10.734</v>
      </c>
      <c r="CI73" s="144">
        <v>11.207000000000001</v>
      </c>
      <c r="CJ73" s="144">
        <v>11.632</v>
      </c>
      <c r="CK73" s="144">
        <v>12.009</v>
      </c>
      <c r="CL73" s="144">
        <v>12.336</v>
      </c>
      <c r="CM73" s="144">
        <v>12.615</v>
      </c>
      <c r="CN73" s="144">
        <v>12.849</v>
      </c>
      <c r="CO73" s="144">
        <v>13.04</v>
      </c>
      <c r="CP73" s="144">
        <v>13.19</v>
      </c>
      <c r="CQ73" s="144">
        <v>13.307</v>
      </c>
      <c r="CR73" s="144">
        <v>13.393000000000001</v>
      </c>
      <c r="CS73" s="144">
        <v>13.456</v>
      </c>
      <c r="CT73" s="144">
        <v>13.5</v>
      </c>
      <c r="CU73" s="144">
        <v>13.529</v>
      </c>
      <c r="CV73" s="144">
        <v>13.548</v>
      </c>
      <c r="CW73" s="144">
        <v>13.56</v>
      </c>
      <c r="CX73" s="144">
        <v>13.568</v>
      </c>
      <c r="CY73" s="144">
        <v>13.571999999999999</v>
      </c>
      <c r="CZ73" s="144">
        <v>13.574</v>
      </c>
      <c r="DA73" s="144">
        <v>13.574999999999999</v>
      </c>
      <c r="DB73" s="144">
        <v>13.574999999999999</v>
      </c>
      <c r="DC73" s="144">
        <v>13.574999999999999</v>
      </c>
      <c r="DD73" s="144">
        <v>13.574999999999999</v>
      </c>
      <c r="DE73" s="144">
        <v>13.574999999999999</v>
      </c>
      <c r="DF73" s="144">
        <v>13.574999999999999</v>
      </c>
      <c r="DG73" s="144">
        <v>13.574999999999999</v>
      </c>
      <c r="DH73" s="144">
        <v>13.574999999999999</v>
      </c>
      <c r="DI73" s="144">
        <v>13.574999999999999</v>
      </c>
      <c r="DJ73" s="144">
        <v>13.574999999999999</v>
      </c>
      <c r="DK73" s="144">
        <v>13.574999999999999</v>
      </c>
      <c r="DL73" s="144">
        <v>13.574999999999999</v>
      </c>
      <c r="DM73" s="144">
        <v>13.574999999999999</v>
      </c>
      <c r="DN73" s="144">
        <v>13.574999999999999</v>
      </c>
      <c r="DO73" s="144">
        <v>13.574999999999999</v>
      </c>
      <c r="DP73" s="144">
        <v>13.574999999999999</v>
      </c>
      <c r="DQ73" s="144">
        <v>13.574999999999999</v>
      </c>
      <c r="DR73" s="144">
        <v>13.574999999999999</v>
      </c>
      <c r="DS73" s="144">
        <v>13.574999999999999</v>
      </c>
      <c r="DT73" s="144">
        <v>13.574999999999999</v>
      </c>
      <c r="DU73" s="144">
        <v>13.574999999999999</v>
      </c>
      <c r="DV73" s="144">
        <v>13.574999999999999</v>
      </c>
      <c r="DW73" s="144">
        <v>13.574999999999999</v>
      </c>
      <c r="DX73" s="144">
        <v>13.574999999999999</v>
      </c>
      <c r="DY73" s="144">
        <v>13.574999999999999</v>
      </c>
      <c r="DZ73" s="144">
        <v>13.574999999999999</v>
      </c>
      <c r="EA73" s="144">
        <v>13.574999999999999</v>
      </c>
    </row>
    <row r="74" spans="1:131" ht="15" customHeight="1" x14ac:dyDescent="0.25">
      <c r="A74" s="43">
        <v>72</v>
      </c>
      <c r="B74" s="144"/>
      <c r="C74" s="144"/>
      <c r="D74" s="144"/>
      <c r="E74" s="144"/>
      <c r="F74" s="144"/>
      <c r="G74" s="144"/>
      <c r="H74" s="144"/>
      <c r="I74" s="144"/>
      <c r="J74" s="144"/>
      <c r="K74" s="144"/>
      <c r="L74" s="144"/>
      <c r="M74" s="144"/>
      <c r="N74" s="144"/>
      <c r="O74" s="144"/>
      <c r="P74" s="144"/>
      <c r="Q74" s="144"/>
      <c r="R74" s="144"/>
      <c r="S74" s="144"/>
      <c r="T74" s="144"/>
      <c r="U74" s="144"/>
      <c r="V74" s="144"/>
      <c r="W74" s="144"/>
      <c r="X74" s="144"/>
      <c r="Y74" s="144"/>
      <c r="Z74" s="144"/>
      <c r="AA74" s="144"/>
      <c r="AB74" s="144"/>
      <c r="AC74" s="144"/>
      <c r="AD74" s="144"/>
      <c r="AE74" s="144"/>
      <c r="AF74" s="144"/>
      <c r="AG74" s="144"/>
      <c r="AH74" s="144"/>
      <c r="AI74" s="144"/>
      <c r="AJ74" s="144"/>
      <c r="AK74" s="144"/>
      <c r="AL74" s="144"/>
      <c r="AM74" s="144"/>
      <c r="AN74" s="144"/>
      <c r="AO74" s="144"/>
      <c r="AP74" s="144"/>
      <c r="AQ74" s="144"/>
      <c r="AR74" s="144"/>
      <c r="AS74" s="144"/>
      <c r="AT74" s="144"/>
      <c r="AU74" s="144"/>
      <c r="AV74" s="144"/>
      <c r="AW74" s="144"/>
      <c r="AX74" s="144"/>
      <c r="AY74" s="144"/>
      <c r="AZ74" s="144"/>
      <c r="BA74" s="144"/>
      <c r="BB74" s="144"/>
      <c r="BC74" s="144"/>
      <c r="BD74" s="144"/>
      <c r="BE74" s="144"/>
      <c r="BF74" s="144"/>
      <c r="BG74" s="144"/>
      <c r="BH74" s="144"/>
      <c r="BI74" s="144"/>
      <c r="BJ74" s="144"/>
      <c r="BK74" s="144"/>
      <c r="BL74" s="144"/>
      <c r="BM74" s="144"/>
      <c r="BN74" s="144"/>
      <c r="BO74" s="144"/>
      <c r="BP74" s="144"/>
      <c r="BQ74" s="144"/>
      <c r="BR74" s="144"/>
      <c r="BS74" s="144"/>
      <c r="BT74" s="144"/>
      <c r="BU74" s="144"/>
      <c r="BV74" s="144">
        <v>0.97299999999999998</v>
      </c>
      <c r="BW74" s="144">
        <v>1.917</v>
      </c>
      <c r="BX74" s="144">
        <v>2.831</v>
      </c>
      <c r="BY74" s="144">
        <v>3.7149999999999999</v>
      </c>
      <c r="BZ74" s="144">
        <v>4.5659999999999998</v>
      </c>
      <c r="CA74" s="144">
        <v>5.383</v>
      </c>
      <c r="CB74" s="144">
        <v>6.165</v>
      </c>
      <c r="CC74" s="144">
        <v>6.91</v>
      </c>
      <c r="CD74" s="144">
        <v>7.6159999999999997</v>
      </c>
      <c r="CE74" s="144">
        <v>8.2829999999999995</v>
      </c>
      <c r="CF74" s="144">
        <v>8.9060000000000006</v>
      </c>
      <c r="CG74" s="144">
        <v>9.4860000000000007</v>
      </c>
      <c r="CH74" s="144">
        <v>10.019</v>
      </c>
      <c r="CI74" s="144">
        <v>10.505000000000001</v>
      </c>
      <c r="CJ74" s="144">
        <v>10.941000000000001</v>
      </c>
      <c r="CK74" s="144">
        <v>11.327</v>
      </c>
      <c r="CL74" s="144">
        <v>11.663</v>
      </c>
      <c r="CM74" s="144">
        <v>11.95</v>
      </c>
      <c r="CN74" s="144">
        <v>12.19</v>
      </c>
      <c r="CO74" s="144">
        <v>12.385999999999999</v>
      </c>
      <c r="CP74" s="144">
        <v>12.54</v>
      </c>
      <c r="CQ74" s="144">
        <v>12.66</v>
      </c>
      <c r="CR74" s="144">
        <v>12.749000000000001</v>
      </c>
      <c r="CS74" s="144">
        <v>12.813000000000001</v>
      </c>
      <c r="CT74" s="144">
        <v>12.858000000000001</v>
      </c>
      <c r="CU74" s="144">
        <v>12.888</v>
      </c>
      <c r="CV74" s="144">
        <v>12.907999999999999</v>
      </c>
      <c r="CW74" s="144">
        <v>12.92</v>
      </c>
      <c r="CX74" s="144">
        <v>12.928000000000001</v>
      </c>
      <c r="CY74" s="144">
        <v>12.932</v>
      </c>
      <c r="CZ74" s="144">
        <v>12.933999999999999</v>
      </c>
      <c r="DA74" s="144">
        <v>12.936</v>
      </c>
      <c r="DB74" s="144">
        <v>12.936</v>
      </c>
      <c r="DC74" s="144">
        <v>12.936</v>
      </c>
      <c r="DD74" s="144">
        <v>12.936</v>
      </c>
      <c r="DE74" s="144">
        <v>12.936</v>
      </c>
      <c r="DF74" s="144">
        <v>12.936</v>
      </c>
      <c r="DG74" s="144">
        <v>12.936</v>
      </c>
      <c r="DH74" s="144">
        <v>12.936</v>
      </c>
      <c r="DI74" s="144">
        <v>12.936</v>
      </c>
      <c r="DJ74" s="144">
        <v>12.936</v>
      </c>
      <c r="DK74" s="144">
        <v>12.936</v>
      </c>
      <c r="DL74" s="144">
        <v>12.936</v>
      </c>
      <c r="DM74" s="144">
        <v>12.936</v>
      </c>
      <c r="DN74" s="144">
        <v>12.936</v>
      </c>
      <c r="DO74" s="144">
        <v>12.936</v>
      </c>
      <c r="DP74" s="144">
        <v>12.936</v>
      </c>
      <c r="DQ74" s="144">
        <v>12.936</v>
      </c>
      <c r="DR74" s="144">
        <v>12.936</v>
      </c>
      <c r="DS74" s="144">
        <v>12.936</v>
      </c>
      <c r="DT74" s="144">
        <v>12.936</v>
      </c>
      <c r="DU74" s="144">
        <v>12.936</v>
      </c>
      <c r="DV74" s="144">
        <v>12.936</v>
      </c>
      <c r="DW74" s="144">
        <v>12.936</v>
      </c>
      <c r="DX74" s="144">
        <v>12.936</v>
      </c>
      <c r="DY74" s="144">
        <v>12.936</v>
      </c>
      <c r="DZ74" s="144">
        <v>12.936</v>
      </c>
      <c r="EA74" s="144">
        <v>12.936</v>
      </c>
    </row>
    <row r="75" spans="1:131" ht="15" customHeight="1" x14ac:dyDescent="0.25">
      <c r="A75" s="43">
        <v>73</v>
      </c>
      <c r="B75" s="144"/>
      <c r="C75" s="144"/>
      <c r="D75" s="144"/>
      <c r="E75" s="144"/>
      <c r="F75" s="144"/>
      <c r="G75" s="144"/>
      <c r="H75" s="144"/>
      <c r="I75" s="144"/>
      <c r="J75" s="144"/>
      <c r="K75" s="144"/>
      <c r="L75" s="144"/>
      <c r="M75" s="144"/>
      <c r="N75" s="144"/>
      <c r="O75" s="144"/>
      <c r="P75" s="144"/>
      <c r="Q75" s="144"/>
      <c r="R75" s="144"/>
      <c r="S75" s="144"/>
      <c r="T75" s="144"/>
      <c r="U75" s="144"/>
      <c r="V75" s="144"/>
      <c r="W75" s="144"/>
      <c r="X75" s="144"/>
      <c r="Y75" s="144"/>
      <c r="Z75" s="144"/>
      <c r="AA75" s="144"/>
      <c r="AB75" s="144"/>
      <c r="AC75" s="144"/>
      <c r="AD75" s="144"/>
      <c r="AE75" s="144"/>
      <c r="AF75" s="144"/>
      <c r="AG75" s="144"/>
      <c r="AH75" s="144"/>
      <c r="AI75" s="144"/>
      <c r="AJ75" s="144"/>
      <c r="AK75" s="144"/>
      <c r="AL75" s="144"/>
      <c r="AM75" s="144"/>
      <c r="AN75" s="144"/>
      <c r="AO75" s="144"/>
      <c r="AP75" s="144"/>
      <c r="AQ75" s="144"/>
      <c r="AR75" s="144"/>
      <c r="AS75" s="144"/>
      <c r="AT75" s="144"/>
      <c r="AU75" s="144"/>
      <c r="AV75" s="144"/>
      <c r="AW75" s="144"/>
      <c r="AX75" s="144"/>
      <c r="AY75" s="144"/>
      <c r="AZ75" s="144"/>
      <c r="BA75" s="144"/>
      <c r="BB75" s="144"/>
      <c r="BC75" s="144"/>
      <c r="BD75" s="144"/>
      <c r="BE75" s="144"/>
      <c r="BF75" s="144"/>
      <c r="BG75" s="144"/>
      <c r="BH75" s="144"/>
      <c r="BI75" s="144"/>
      <c r="BJ75" s="144"/>
      <c r="BK75" s="144"/>
      <c r="BL75" s="144"/>
      <c r="BM75" s="144"/>
      <c r="BN75" s="144"/>
      <c r="BO75" s="144"/>
      <c r="BP75" s="144"/>
      <c r="BQ75" s="144"/>
      <c r="BR75" s="144"/>
      <c r="BS75" s="144"/>
      <c r="BT75" s="144"/>
      <c r="BU75" s="144"/>
      <c r="BV75" s="144"/>
      <c r="BW75" s="144">
        <v>0.97099999999999997</v>
      </c>
      <c r="BX75" s="144">
        <v>1.911</v>
      </c>
      <c r="BY75" s="144">
        <v>2.819</v>
      </c>
      <c r="BZ75" s="144">
        <v>3.694</v>
      </c>
      <c r="CA75" s="144">
        <v>4.5350000000000001</v>
      </c>
      <c r="CB75" s="144">
        <v>5.3390000000000004</v>
      </c>
      <c r="CC75" s="144">
        <v>6.1050000000000004</v>
      </c>
      <c r="CD75" s="144">
        <v>6.8310000000000004</v>
      </c>
      <c r="CE75" s="144">
        <v>7.516</v>
      </c>
      <c r="CF75" s="144">
        <v>8.157</v>
      </c>
      <c r="CG75" s="144">
        <v>8.7530000000000001</v>
      </c>
      <c r="CH75" s="144">
        <v>9.3010000000000002</v>
      </c>
      <c r="CI75" s="144">
        <v>9.8000000000000007</v>
      </c>
      <c r="CJ75" s="144">
        <v>10.249000000000001</v>
      </c>
      <c r="CK75" s="144">
        <v>10.646000000000001</v>
      </c>
      <c r="CL75" s="144">
        <v>10.992000000000001</v>
      </c>
      <c r="CM75" s="144">
        <v>11.287000000000001</v>
      </c>
      <c r="CN75" s="144">
        <v>11.532999999999999</v>
      </c>
      <c r="CO75" s="144">
        <v>11.734</v>
      </c>
      <c r="CP75" s="144">
        <v>11.893000000000001</v>
      </c>
      <c r="CQ75" s="144">
        <v>12.016</v>
      </c>
      <c r="CR75" s="144">
        <v>12.108000000000001</v>
      </c>
      <c r="CS75" s="144">
        <v>12.173999999999999</v>
      </c>
      <c r="CT75" s="144">
        <v>12.22</v>
      </c>
      <c r="CU75" s="144">
        <v>12.250999999999999</v>
      </c>
      <c r="CV75" s="144">
        <v>12.271000000000001</v>
      </c>
      <c r="CW75" s="144">
        <v>12.284000000000001</v>
      </c>
      <c r="CX75" s="144">
        <v>12.292</v>
      </c>
      <c r="CY75" s="144">
        <v>12.295999999999999</v>
      </c>
      <c r="CZ75" s="144">
        <v>12.298</v>
      </c>
      <c r="DA75" s="144">
        <v>12.3</v>
      </c>
      <c r="DB75" s="144">
        <v>12.3</v>
      </c>
      <c r="DC75" s="144">
        <v>12.3</v>
      </c>
      <c r="DD75" s="144">
        <v>12.3</v>
      </c>
      <c r="DE75" s="144">
        <v>12.3</v>
      </c>
      <c r="DF75" s="144">
        <v>12.3</v>
      </c>
      <c r="DG75" s="144">
        <v>12.3</v>
      </c>
      <c r="DH75" s="144">
        <v>12.3</v>
      </c>
      <c r="DI75" s="144">
        <v>12.3</v>
      </c>
      <c r="DJ75" s="144">
        <v>12.3</v>
      </c>
      <c r="DK75" s="144">
        <v>12.3</v>
      </c>
      <c r="DL75" s="144">
        <v>12.3</v>
      </c>
      <c r="DM75" s="144">
        <v>12.3</v>
      </c>
      <c r="DN75" s="144">
        <v>12.3</v>
      </c>
      <c r="DO75" s="144">
        <v>12.3</v>
      </c>
      <c r="DP75" s="144">
        <v>12.3</v>
      </c>
      <c r="DQ75" s="144">
        <v>12.3</v>
      </c>
      <c r="DR75" s="144">
        <v>12.3</v>
      </c>
      <c r="DS75" s="144">
        <v>12.3</v>
      </c>
      <c r="DT75" s="144">
        <v>12.3</v>
      </c>
      <c r="DU75" s="144">
        <v>12.3</v>
      </c>
      <c r="DV75" s="144">
        <v>12.3</v>
      </c>
      <c r="DW75" s="144">
        <v>12.3</v>
      </c>
      <c r="DX75" s="144">
        <v>12.3</v>
      </c>
      <c r="DY75" s="144">
        <v>12.3</v>
      </c>
      <c r="DZ75" s="144">
        <v>12.3</v>
      </c>
      <c r="EA75" s="144">
        <v>12.3</v>
      </c>
    </row>
    <row r="76" spans="1:131" ht="15" customHeight="1" x14ac:dyDescent="0.25">
      <c r="A76" s="43">
        <v>74</v>
      </c>
      <c r="B76" s="144"/>
      <c r="C76" s="144"/>
      <c r="D76" s="144"/>
      <c r="E76" s="144"/>
      <c r="F76" s="144"/>
      <c r="G76" s="144"/>
      <c r="H76" s="144"/>
      <c r="I76" s="144"/>
      <c r="J76" s="144"/>
      <c r="K76" s="144"/>
      <c r="L76" s="144"/>
      <c r="M76" s="144"/>
      <c r="N76" s="144"/>
      <c r="O76" s="144"/>
      <c r="P76" s="144"/>
      <c r="Q76" s="144"/>
      <c r="R76" s="144"/>
      <c r="S76" s="144"/>
      <c r="T76" s="144"/>
      <c r="U76" s="144"/>
      <c r="V76" s="144"/>
      <c r="W76" s="144"/>
      <c r="X76" s="144"/>
      <c r="Y76" s="144"/>
      <c r="Z76" s="144"/>
      <c r="AA76" s="144"/>
      <c r="AB76" s="144"/>
      <c r="AC76" s="144"/>
      <c r="AD76" s="144"/>
      <c r="AE76" s="144"/>
      <c r="AF76" s="144"/>
      <c r="AG76" s="144"/>
      <c r="AH76" s="144"/>
      <c r="AI76" s="144"/>
      <c r="AJ76" s="144"/>
      <c r="AK76" s="144"/>
      <c r="AL76" s="144"/>
      <c r="AM76" s="144"/>
      <c r="AN76" s="144"/>
      <c r="AO76" s="144"/>
      <c r="AP76" s="144"/>
      <c r="AQ76" s="144"/>
      <c r="AR76" s="144"/>
      <c r="AS76" s="144"/>
      <c r="AT76" s="144"/>
      <c r="AU76" s="144"/>
      <c r="AV76" s="144"/>
      <c r="AW76" s="144"/>
      <c r="AX76" s="144"/>
      <c r="AY76" s="144"/>
      <c r="AZ76" s="144"/>
      <c r="BA76" s="144"/>
      <c r="BB76" s="144"/>
      <c r="BC76" s="144"/>
      <c r="BD76" s="144"/>
      <c r="BE76" s="144"/>
      <c r="BF76" s="144"/>
      <c r="BG76" s="144"/>
      <c r="BH76" s="144"/>
      <c r="BI76" s="144"/>
      <c r="BJ76" s="144"/>
      <c r="BK76" s="144"/>
      <c r="BL76" s="144"/>
      <c r="BM76" s="144"/>
      <c r="BN76" s="144"/>
      <c r="BO76" s="144"/>
      <c r="BP76" s="144"/>
      <c r="BQ76" s="144"/>
      <c r="BR76" s="144"/>
      <c r="BS76" s="144"/>
      <c r="BT76" s="144"/>
      <c r="BU76" s="144"/>
      <c r="BV76" s="144"/>
      <c r="BW76" s="144"/>
      <c r="BX76" s="144">
        <v>0.96899999999999997</v>
      </c>
      <c r="BY76" s="144">
        <v>1.905</v>
      </c>
      <c r="BZ76" s="144">
        <v>2.806</v>
      </c>
      <c r="CA76" s="144">
        <v>3.6720000000000002</v>
      </c>
      <c r="CB76" s="144">
        <v>4.5</v>
      </c>
      <c r="CC76" s="144">
        <v>5.2889999999999997</v>
      </c>
      <c r="CD76" s="144">
        <v>6.0369999999999999</v>
      </c>
      <c r="CE76" s="144">
        <v>6.7430000000000003</v>
      </c>
      <c r="CF76" s="144">
        <v>7.4029999999999996</v>
      </c>
      <c r="CG76" s="144">
        <v>8.0169999999999995</v>
      </c>
      <c r="CH76" s="144">
        <v>8.5820000000000007</v>
      </c>
      <c r="CI76" s="144">
        <v>9.0960000000000001</v>
      </c>
      <c r="CJ76" s="144">
        <v>9.5589999999999993</v>
      </c>
      <c r="CK76" s="144">
        <v>9.968</v>
      </c>
      <c r="CL76" s="144">
        <v>10.324</v>
      </c>
      <c r="CM76" s="144">
        <v>10.628</v>
      </c>
      <c r="CN76" s="144">
        <v>10.882</v>
      </c>
      <c r="CO76" s="144">
        <v>11.089</v>
      </c>
      <c r="CP76" s="144">
        <v>11.253</v>
      </c>
      <c r="CQ76" s="144">
        <v>11.379</v>
      </c>
      <c r="CR76" s="144">
        <v>11.474</v>
      </c>
      <c r="CS76" s="144">
        <v>11.542</v>
      </c>
      <c r="CT76" s="144">
        <v>11.589</v>
      </c>
      <c r="CU76" s="144">
        <v>11.621</v>
      </c>
      <c r="CV76" s="144">
        <v>11.641999999999999</v>
      </c>
      <c r="CW76" s="144">
        <v>11.654999999999999</v>
      </c>
      <c r="CX76" s="144">
        <v>11.663</v>
      </c>
      <c r="CY76" s="144">
        <v>11.667</v>
      </c>
      <c r="CZ76" s="144">
        <v>11.67</v>
      </c>
      <c r="DA76" s="144">
        <v>11.672000000000001</v>
      </c>
      <c r="DB76" s="144">
        <v>11.672000000000001</v>
      </c>
      <c r="DC76" s="144">
        <v>11.672000000000001</v>
      </c>
      <c r="DD76" s="144">
        <v>11.672000000000001</v>
      </c>
      <c r="DE76" s="144">
        <v>11.672000000000001</v>
      </c>
      <c r="DF76" s="144">
        <v>11.672000000000001</v>
      </c>
      <c r="DG76" s="144">
        <v>11.672000000000001</v>
      </c>
      <c r="DH76" s="144">
        <v>11.672000000000001</v>
      </c>
      <c r="DI76" s="144">
        <v>11.672000000000001</v>
      </c>
      <c r="DJ76" s="144">
        <v>11.672000000000001</v>
      </c>
      <c r="DK76" s="144">
        <v>11.672000000000001</v>
      </c>
      <c r="DL76" s="144">
        <v>11.672000000000001</v>
      </c>
      <c r="DM76" s="144">
        <v>11.672000000000001</v>
      </c>
      <c r="DN76" s="144">
        <v>11.672000000000001</v>
      </c>
      <c r="DO76" s="144">
        <v>11.672000000000001</v>
      </c>
      <c r="DP76" s="144">
        <v>11.672000000000001</v>
      </c>
      <c r="DQ76" s="144">
        <v>11.672000000000001</v>
      </c>
      <c r="DR76" s="144">
        <v>11.672000000000001</v>
      </c>
      <c r="DS76" s="144">
        <v>11.672000000000001</v>
      </c>
      <c r="DT76" s="144">
        <v>11.672000000000001</v>
      </c>
      <c r="DU76" s="144">
        <v>11.672000000000001</v>
      </c>
      <c r="DV76" s="144">
        <v>11.672000000000001</v>
      </c>
      <c r="DW76" s="144">
        <v>11.672000000000001</v>
      </c>
      <c r="DX76" s="144">
        <v>11.672000000000001</v>
      </c>
      <c r="DY76" s="144">
        <v>11.672000000000001</v>
      </c>
      <c r="DZ76" s="144">
        <v>11.672000000000001</v>
      </c>
      <c r="EA76" s="144">
        <v>11.672000000000001</v>
      </c>
    </row>
    <row r="77" spans="1:131" ht="15" customHeight="1" x14ac:dyDescent="0.25">
      <c r="A77" s="43">
        <v>75</v>
      </c>
      <c r="B77" s="144"/>
      <c r="C77" s="144"/>
      <c r="D77" s="144"/>
      <c r="E77" s="144"/>
      <c r="F77" s="144"/>
      <c r="G77" s="144"/>
      <c r="H77" s="144"/>
      <c r="I77" s="144"/>
      <c r="J77" s="144"/>
      <c r="K77" s="144"/>
      <c r="L77" s="144"/>
      <c r="M77" s="144"/>
      <c r="N77" s="144"/>
      <c r="O77" s="144"/>
      <c r="P77" s="144"/>
      <c r="Q77" s="144"/>
      <c r="R77" s="144"/>
      <c r="S77" s="144"/>
      <c r="T77" s="144"/>
      <c r="U77" s="144"/>
      <c r="V77" s="144"/>
      <c r="W77" s="144"/>
      <c r="X77" s="144"/>
      <c r="Y77" s="144"/>
      <c r="Z77" s="144"/>
      <c r="AA77" s="144"/>
      <c r="AB77" s="144"/>
      <c r="AC77" s="144"/>
      <c r="AD77" s="144"/>
      <c r="AE77" s="144"/>
      <c r="AF77" s="144"/>
      <c r="AG77" s="144"/>
      <c r="AH77" s="144"/>
      <c r="AI77" s="144"/>
      <c r="AJ77" s="144"/>
      <c r="AK77" s="144"/>
      <c r="AL77" s="144"/>
      <c r="AM77" s="144"/>
      <c r="AN77" s="144"/>
      <c r="AO77" s="144"/>
      <c r="AP77" s="144"/>
      <c r="AQ77" s="144"/>
      <c r="AR77" s="144"/>
      <c r="AS77" s="144"/>
      <c r="AT77" s="144"/>
      <c r="AU77" s="144"/>
      <c r="AV77" s="144"/>
      <c r="AW77" s="144"/>
      <c r="AX77" s="144"/>
      <c r="AY77" s="144"/>
      <c r="AZ77" s="144"/>
      <c r="BA77" s="144"/>
      <c r="BB77" s="144"/>
      <c r="BC77" s="144"/>
      <c r="BD77" s="144"/>
      <c r="BE77" s="144"/>
      <c r="BF77" s="144"/>
      <c r="BG77" s="144"/>
      <c r="BH77" s="144"/>
      <c r="BI77" s="144"/>
      <c r="BJ77" s="144"/>
      <c r="BK77" s="144"/>
      <c r="BL77" s="144"/>
      <c r="BM77" s="144"/>
      <c r="BN77" s="144"/>
      <c r="BO77" s="144"/>
      <c r="BP77" s="144"/>
      <c r="BQ77" s="144"/>
      <c r="BR77" s="144"/>
      <c r="BS77" s="144"/>
      <c r="BT77" s="144"/>
      <c r="BU77" s="144"/>
      <c r="BV77" s="144"/>
      <c r="BW77" s="144"/>
      <c r="BX77" s="144"/>
      <c r="BY77" s="144">
        <v>0.96599999999999997</v>
      </c>
      <c r="BZ77" s="144">
        <v>1.897</v>
      </c>
      <c r="CA77" s="144">
        <v>2.7909999999999999</v>
      </c>
      <c r="CB77" s="144">
        <v>3.6459999999999999</v>
      </c>
      <c r="CC77" s="144">
        <v>4.46</v>
      </c>
      <c r="CD77" s="144">
        <v>5.2329999999999997</v>
      </c>
      <c r="CE77" s="144">
        <v>5.9610000000000003</v>
      </c>
      <c r="CF77" s="144">
        <v>6.6429999999999998</v>
      </c>
      <c r="CG77" s="144">
        <v>7.2770000000000001</v>
      </c>
      <c r="CH77" s="144">
        <v>7.86</v>
      </c>
      <c r="CI77" s="144">
        <v>8.391</v>
      </c>
      <c r="CJ77" s="144">
        <v>8.8680000000000003</v>
      </c>
      <c r="CK77" s="144">
        <v>9.2910000000000004</v>
      </c>
      <c r="CL77" s="144">
        <v>9.6579999999999995</v>
      </c>
      <c r="CM77" s="144">
        <v>9.9719999999999995</v>
      </c>
      <c r="CN77" s="144">
        <v>10.234</v>
      </c>
      <c r="CO77" s="144">
        <v>10.448</v>
      </c>
      <c r="CP77" s="144">
        <v>10.617000000000001</v>
      </c>
      <c r="CQ77" s="144">
        <v>10.747999999999999</v>
      </c>
      <c r="CR77" s="144">
        <v>10.845000000000001</v>
      </c>
      <c r="CS77" s="144">
        <v>10.916</v>
      </c>
      <c r="CT77" s="144">
        <v>10.965</v>
      </c>
      <c r="CU77" s="144">
        <v>10.997999999999999</v>
      </c>
      <c r="CV77" s="144">
        <v>11.019</v>
      </c>
      <c r="CW77" s="144">
        <v>11.032999999999999</v>
      </c>
      <c r="CX77" s="144">
        <v>11.041</v>
      </c>
      <c r="CY77" s="144">
        <v>11.045</v>
      </c>
      <c r="CZ77" s="144">
        <v>11.048</v>
      </c>
      <c r="DA77" s="144">
        <v>11.05</v>
      </c>
      <c r="DB77" s="144">
        <v>11.05</v>
      </c>
      <c r="DC77" s="144">
        <v>11.05</v>
      </c>
      <c r="DD77" s="144">
        <v>11.05</v>
      </c>
      <c r="DE77" s="144">
        <v>11.05</v>
      </c>
      <c r="DF77" s="144">
        <v>11.05</v>
      </c>
      <c r="DG77" s="144">
        <v>11.05</v>
      </c>
      <c r="DH77" s="144">
        <v>11.05</v>
      </c>
      <c r="DI77" s="144">
        <v>11.05</v>
      </c>
      <c r="DJ77" s="144">
        <v>11.05</v>
      </c>
      <c r="DK77" s="144">
        <v>11.05</v>
      </c>
      <c r="DL77" s="144">
        <v>11.05</v>
      </c>
      <c r="DM77" s="144">
        <v>11.05</v>
      </c>
      <c r="DN77" s="144">
        <v>11.05</v>
      </c>
      <c r="DO77" s="144">
        <v>11.05</v>
      </c>
      <c r="DP77" s="144">
        <v>11.05</v>
      </c>
      <c r="DQ77" s="144">
        <v>11.05</v>
      </c>
      <c r="DR77" s="144">
        <v>11.05</v>
      </c>
      <c r="DS77" s="144">
        <v>11.05</v>
      </c>
      <c r="DT77" s="144">
        <v>11.05</v>
      </c>
      <c r="DU77" s="144">
        <v>11.05</v>
      </c>
      <c r="DV77" s="144">
        <v>11.05</v>
      </c>
      <c r="DW77" s="144">
        <v>11.05</v>
      </c>
      <c r="DX77" s="144">
        <v>11.05</v>
      </c>
      <c r="DY77" s="144">
        <v>11.05</v>
      </c>
      <c r="DZ77" s="144">
        <v>11.05</v>
      </c>
      <c r="EA77" s="144">
        <v>11.05</v>
      </c>
    </row>
    <row r="78" spans="1:131" ht="15" customHeight="1" x14ac:dyDescent="0.25">
      <c r="A78" s="43">
        <v>76</v>
      </c>
      <c r="B78" s="144"/>
      <c r="C78" s="144"/>
      <c r="D78" s="144"/>
      <c r="E78" s="144"/>
      <c r="F78" s="144"/>
      <c r="G78" s="144"/>
      <c r="H78" s="144"/>
      <c r="I78" s="144"/>
      <c r="J78" s="144"/>
      <c r="K78" s="144"/>
      <c r="L78" s="144"/>
      <c r="M78" s="144"/>
      <c r="N78" s="144"/>
      <c r="O78" s="144"/>
      <c r="P78" s="144"/>
      <c r="Q78" s="144"/>
      <c r="R78" s="144"/>
      <c r="S78" s="144"/>
      <c r="T78" s="144"/>
      <c r="U78" s="144"/>
      <c r="V78" s="144"/>
      <c r="W78" s="144"/>
      <c r="X78" s="144"/>
      <c r="Y78" s="144"/>
      <c r="Z78" s="144"/>
      <c r="AA78" s="144"/>
      <c r="AB78" s="144"/>
      <c r="AC78" s="144"/>
      <c r="AD78" s="144"/>
      <c r="AE78" s="144"/>
      <c r="AF78" s="144"/>
      <c r="AG78" s="144"/>
      <c r="AH78" s="144"/>
      <c r="AI78" s="144"/>
      <c r="AJ78" s="144"/>
      <c r="AK78" s="144"/>
      <c r="AL78" s="144"/>
      <c r="AM78" s="144"/>
      <c r="AN78" s="144"/>
      <c r="AO78" s="144"/>
      <c r="AP78" s="144"/>
      <c r="AQ78" s="144"/>
      <c r="AR78" s="144"/>
      <c r="AS78" s="144"/>
      <c r="AT78" s="144"/>
      <c r="AU78" s="144"/>
      <c r="AV78" s="144"/>
      <c r="AW78" s="144"/>
      <c r="AX78" s="144"/>
      <c r="AY78" s="144"/>
      <c r="AZ78" s="144"/>
      <c r="BA78" s="144"/>
      <c r="BB78" s="144"/>
      <c r="BC78" s="144"/>
      <c r="BD78" s="144"/>
      <c r="BE78" s="144"/>
      <c r="BF78" s="144"/>
      <c r="BG78" s="144"/>
      <c r="BH78" s="144"/>
      <c r="BI78" s="144"/>
      <c r="BJ78" s="144"/>
      <c r="BK78" s="144"/>
      <c r="BL78" s="144"/>
      <c r="BM78" s="144"/>
      <c r="BN78" s="144"/>
      <c r="BO78" s="144"/>
      <c r="BP78" s="144"/>
      <c r="BQ78" s="144"/>
      <c r="BR78" s="144"/>
      <c r="BS78" s="144"/>
      <c r="BT78" s="144"/>
      <c r="BU78" s="144"/>
      <c r="BV78" s="144"/>
      <c r="BW78" s="144"/>
      <c r="BX78" s="144"/>
      <c r="BY78" s="144"/>
      <c r="BZ78" s="144">
        <v>0.96299999999999997</v>
      </c>
      <c r="CA78" s="144">
        <v>1.8879999999999999</v>
      </c>
      <c r="CB78" s="144">
        <v>2.7730000000000001</v>
      </c>
      <c r="CC78" s="144">
        <v>3.6160000000000001</v>
      </c>
      <c r="CD78" s="144">
        <v>4.4160000000000004</v>
      </c>
      <c r="CE78" s="144">
        <v>5.1689999999999996</v>
      </c>
      <c r="CF78" s="144">
        <v>5.875</v>
      </c>
      <c r="CG78" s="144">
        <v>6.5309999999999997</v>
      </c>
      <c r="CH78" s="144">
        <v>7.1349999999999998</v>
      </c>
      <c r="CI78" s="144">
        <v>7.6840000000000002</v>
      </c>
      <c r="CJ78" s="144">
        <v>8.1780000000000008</v>
      </c>
      <c r="CK78" s="144">
        <v>8.6150000000000002</v>
      </c>
      <c r="CL78" s="144">
        <v>8.9960000000000004</v>
      </c>
      <c r="CM78" s="144">
        <v>9.32</v>
      </c>
      <c r="CN78" s="144">
        <v>9.5909999999999993</v>
      </c>
      <c r="CO78" s="144">
        <v>9.8130000000000006</v>
      </c>
      <c r="CP78" s="144">
        <v>9.9879999999999995</v>
      </c>
      <c r="CQ78" s="144">
        <v>10.122999999999999</v>
      </c>
      <c r="CR78" s="144">
        <v>10.224</v>
      </c>
      <c r="CS78" s="144">
        <v>10.297000000000001</v>
      </c>
      <c r="CT78" s="144">
        <v>10.348000000000001</v>
      </c>
      <c r="CU78" s="144">
        <v>10.382</v>
      </c>
      <c r="CV78" s="144">
        <v>10.404</v>
      </c>
      <c r="CW78" s="144">
        <v>10.417999999999999</v>
      </c>
      <c r="CX78" s="144">
        <v>10.426</v>
      </c>
      <c r="CY78" s="144">
        <v>10.430999999999999</v>
      </c>
      <c r="CZ78" s="144">
        <v>10.433999999999999</v>
      </c>
      <c r="DA78" s="144">
        <v>10.435</v>
      </c>
      <c r="DB78" s="144">
        <v>10.435</v>
      </c>
      <c r="DC78" s="144">
        <v>10.435</v>
      </c>
      <c r="DD78" s="144">
        <v>10.435</v>
      </c>
      <c r="DE78" s="144">
        <v>10.435</v>
      </c>
      <c r="DF78" s="144">
        <v>10.435</v>
      </c>
      <c r="DG78" s="144">
        <v>10.435</v>
      </c>
      <c r="DH78" s="144">
        <v>10.435</v>
      </c>
      <c r="DI78" s="144">
        <v>10.435</v>
      </c>
      <c r="DJ78" s="144">
        <v>10.435</v>
      </c>
      <c r="DK78" s="144">
        <v>10.435</v>
      </c>
      <c r="DL78" s="144">
        <v>10.435</v>
      </c>
      <c r="DM78" s="144">
        <v>10.435</v>
      </c>
      <c r="DN78" s="144">
        <v>10.435</v>
      </c>
      <c r="DO78" s="144">
        <v>10.435</v>
      </c>
      <c r="DP78" s="144">
        <v>10.435</v>
      </c>
      <c r="DQ78" s="144">
        <v>10.435</v>
      </c>
      <c r="DR78" s="144">
        <v>10.435</v>
      </c>
      <c r="DS78" s="144">
        <v>10.435</v>
      </c>
      <c r="DT78" s="144">
        <v>10.435</v>
      </c>
      <c r="DU78" s="144">
        <v>10.435</v>
      </c>
      <c r="DV78" s="144">
        <v>10.435</v>
      </c>
      <c r="DW78" s="144">
        <v>10.435</v>
      </c>
      <c r="DX78" s="144">
        <v>10.435</v>
      </c>
      <c r="DY78" s="144">
        <v>10.435</v>
      </c>
      <c r="DZ78" s="144">
        <v>10.435</v>
      </c>
      <c r="EA78" s="144">
        <v>10.435</v>
      </c>
    </row>
    <row r="79" spans="1:131" ht="15" customHeight="1" x14ac:dyDescent="0.25">
      <c r="A79" s="43">
        <v>77</v>
      </c>
      <c r="B79" s="144"/>
      <c r="C79" s="144"/>
      <c r="D79" s="144"/>
      <c r="E79" s="144"/>
      <c r="F79" s="144"/>
      <c r="G79" s="144"/>
      <c r="H79" s="144"/>
      <c r="I79" s="144"/>
      <c r="J79" s="144"/>
      <c r="K79" s="144"/>
      <c r="L79" s="144"/>
      <c r="M79" s="144"/>
      <c r="N79" s="144"/>
      <c r="O79" s="144"/>
      <c r="P79" s="144"/>
      <c r="Q79" s="144"/>
      <c r="R79" s="144"/>
      <c r="S79" s="144"/>
      <c r="T79" s="144"/>
      <c r="U79" s="144"/>
      <c r="V79" s="144"/>
      <c r="W79" s="144"/>
      <c r="X79" s="144"/>
      <c r="Y79" s="144"/>
      <c r="Z79" s="144"/>
      <c r="AA79" s="144"/>
      <c r="AB79" s="144"/>
      <c r="AC79" s="144"/>
      <c r="AD79" s="144"/>
      <c r="AE79" s="144"/>
      <c r="AF79" s="144"/>
      <c r="AG79" s="144"/>
      <c r="AH79" s="144"/>
      <c r="AI79" s="144"/>
      <c r="AJ79" s="144"/>
      <c r="AK79" s="144"/>
      <c r="AL79" s="144"/>
      <c r="AM79" s="144"/>
      <c r="AN79" s="144"/>
      <c r="AO79" s="144"/>
      <c r="AP79" s="144"/>
      <c r="AQ79" s="144"/>
      <c r="AR79" s="144"/>
      <c r="AS79" s="144"/>
      <c r="AT79" s="144"/>
      <c r="AU79" s="144"/>
      <c r="AV79" s="144"/>
      <c r="AW79" s="144"/>
      <c r="AX79" s="144"/>
      <c r="AY79" s="144"/>
      <c r="AZ79" s="144"/>
      <c r="BA79" s="144"/>
      <c r="BB79" s="144"/>
      <c r="BC79" s="144"/>
      <c r="BD79" s="144"/>
      <c r="BE79" s="144"/>
      <c r="BF79" s="144"/>
      <c r="BG79" s="144"/>
      <c r="BH79" s="144"/>
      <c r="BI79" s="144"/>
      <c r="BJ79" s="144"/>
      <c r="BK79" s="144"/>
      <c r="BL79" s="144"/>
      <c r="BM79" s="144"/>
      <c r="BN79" s="144"/>
      <c r="BO79" s="144"/>
      <c r="BP79" s="144"/>
      <c r="BQ79" s="144"/>
      <c r="BR79" s="144"/>
      <c r="BS79" s="144"/>
      <c r="BT79" s="144"/>
      <c r="BU79" s="144"/>
      <c r="BV79" s="144"/>
      <c r="BW79" s="144"/>
      <c r="BX79" s="144"/>
      <c r="BY79" s="144"/>
      <c r="BZ79" s="144"/>
      <c r="CA79" s="144">
        <v>0.96</v>
      </c>
      <c r="CB79" s="144">
        <v>1.879</v>
      </c>
      <c r="CC79" s="144">
        <v>2.7549999999999999</v>
      </c>
      <c r="CD79" s="144">
        <v>3.5840000000000001</v>
      </c>
      <c r="CE79" s="144">
        <v>4.367</v>
      </c>
      <c r="CF79" s="144">
        <v>5.0999999999999996</v>
      </c>
      <c r="CG79" s="144">
        <v>5.7809999999999997</v>
      </c>
      <c r="CH79" s="144">
        <v>6.4080000000000004</v>
      </c>
      <c r="CI79" s="144">
        <v>6.9779999999999998</v>
      </c>
      <c r="CJ79" s="144">
        <v>7.4909999999999997</v>
      </c>
      <c r="CK79" s="144">
        <v>7.9450000000000003</v>
      </c>
      <c r="CL79" s="144">
        <v>8.34</v>
      </c>
      <c r="CM79" s="144">
        <v>8.6769999999999996</v>
      </c>
      <c r="CN79" s="144">
        <v>8.9580000000000002</v>
      </c>
      <c r="CO79" s="144">
        <v>9.1880000000000006</v>
      </c>
      <c r="CP79" s="144">
        <v>9.3699999999999992</v>
      </c>
      <c r="CQ79" s="144">
        <v>9.51</v>
      </c>
      <c r="CR79" s="144">
        <v>9.6150000000000002</v>
      </c>
      <c r="CS79" s="144">
        <v>9.6910000000000007</v>
      </c>
      <c r="CT79" s="144">
        <v>9.7430000000000003</v>
      </c>
      <c r="CU79" s="144">
        <v>9.7789999999999999</v>
      </c>
      <c r="CV79" s="144">
        <v>9.8019999999999996</v>
      </c>
      <c r="CW79" s="144">
        <v>9.8160000000000007</v>
      </c>
      <c r="CX79" s="144">
        <v>9.8249999999999993</v>
      </c>
      <c r="CY79" s="144">
        <v>9.83</v>
      </c>
      <c r="CZ79" s="144">
        <v>9.8330000000000002</v>
      </c>
      <c r="DA79" s="144">
        <v>9.8350000000000009</v>
      </c>
      <c r="DB79" s="144">
        <v>9.8350000000000009</v>
      </c>
      <c r="DC79" s="144">
        <v>9.8350000000000009</v>
      </c>
      <c r="DD79" s="144">
        <v>9.8350000000000009</v>
      </c>
      <c r="DE79" s="144">
        <v>9.8350000000000009</v>
      </c>
      <c r="DF79" s="144">
        <v>9.8350000000000009</v>
      </c>
      <c r="DG79" s="144">
        <v>9.8350000000000009</v>
      </c>
      <c r="DH79" s="144">
        <v>9.8350000000000009</v>
      </c>
      <c r="DI79" s="144">
        <v>9.8350000000000009</v>
      </c>
      <c r="DJ79" s="144">
        <v>9.8350000000000009</v>
      </c>
      <c r="DK79" s="144">
        <v>9.8350000000000009</v>
      </c>
      <c r="DL79" s="144">
        <v>9.8350000000000009</v>
      </c>
      <c r="DM79" s="144">
        <v>9.8350000000000009</v>
      </c>
      <c r="DN79" s="144">
        <v>9.8350000000000009</v>
      </c>
      <c r="DO79" s="144">
        <v>9.8350000000000009</v>
      </c>
      <c r="DP79" s="144">
        <v>9.8350000000000009</v>
      </c>
      <c r="DQ79" s="144">
        <v>9.8350000000000009</v>
      </c>
      <c r="DR79" s="144">
        <v>9.8350000000000009</v>
      </c>
      <c r="DS79" s="144">
        <v>9.8350000000000009</v>
      </c>
      <c r="DT79" s="144">
        <v>9.8350000000000009</v>
      </c>
      <c r="DU79" s="144">
        <v>9.8350000000000009</v>
      </c>
      <c r="DV79" s="144">
        <v>9.8350000000000009</v>
      </c>
      <c r="DW79" s="144">
        <v>9.8350000000000009</v>
      </c>
      <c r="DX79" s="144">
        <v>9.8350000000000009</v>
      </c>
      <c r="DY79" s="144">
        <v>9.8350000000000009</v>
      </c>
      <c r="DZ79" s="144">
        <v>9.8350000000000009</v>
      </c>
      <c r="EA79" s="144">
        <v>9.8350000000000009</v>
      </c>
    </row>
    <row r="80" spans="1:131" ht="15" customHeight="1" x14ac:dyDescent="0.25">
      <c r="A80" s="43">
        <v>78</v>
      </c>
      <c r="B80" s="144"/>
      <c r="C80" s="144"/>
      <c r="D80" s="144"/>
      <c r="E80" s="144"/>
      <c r="F80" s="144"/>
      <c r="G80" s="144"/>
      <c r="H80" s="144"/>
      <c r="I80" s="144"/>
      <c r="J80" s="144"/>
      <c r="K80" s="144"/>
      <c r="L80" s="144"/>
      <c r="M80" s="144"/>
      <c r="N80" s="144"/>
      <c r="O80" s="144"/>
      <c r="P80" s="144"/>
      <c r="Q80" s="144"/>
      <c r="R80" s="144"/>
      <c r="S80" s="144"/>
      <c r="T80" s="144"/>
      <c r="U80" s="144"/>
      <c r="V80" s="144"/>
      <c r="W80" s="144"/>
      <c r="X80" s="144"/>
      <c r="Y80" s="144"/>
      <c r="Z80" s="144"/>
      <c r="AA80" s="144"/>
      <c r="AB80" s="144"/>
      <c r="AC80" s="144"/>
      <c r="AD80" s="144"/>
      <c r="AE80" s="144"/>
      <c r="AF80" s="144"/>
      <c r="AG80" s="144"/>
      <c r="AH80" s="144"/>
      <c r="AI80" s="144"/>
      <c r="AJ80" s="144"/>
      <c r="AK80" s="144"/>
      <c r="AL80" s="144"/>
      <c r="AM80" s="144"/>
      <c r="AN80" s="144"/>
      <c r="AO80" s="144"/>
      <c r="AP80" s="144"/>
      <c r="AQ80" s="144"/>
      <c r="AR80" s="144"/>
      <c r="AS80" s="144"/>
      <c r="AT80" s="144"/>
      <c r="AU80" s="144"/>
      <c r="AV80" s="144"/>
      <c r="AW80" s="144"/>
      <c r="AX80" s="144"/>
      <c r="AY80" s="144"/>
      <c r="AZ80" s="144"/>
      <c r="BA80" s="144"/>
      <c r="BB80" s="144"/>
      <c r="BC80" s="144"/>
      <c r="BD80" s="144"/>
      <c r="BE80" s="144"/>
      <c r="BF80" s="144"/>
      <c r="BG80" s="144"/>
      <c r="BH80" s="144"/>
      <c r="BI80" s="144"/>
      <c r="BJ80" s="144"/>
      <c r="BK80" s="144"/>
      <c r="BL80" s="144"/>
      <c r="BM80" s="144"/>
      <c r="BN80" s="144"/>
      <c r="BO80" s="144"/>
      <c r="BP80" s="144"/>
      <c r="BQ80" s="144"/>
      <c r="BR80" s="144"/>
      <c r="BS80" s="144"/>
      <c r="BT80" s="144"/>
      <c r="BU80" s="144"/>
      <c r="BV80" s="144"/>
      <c r="BW80" s="144"/>
      <c r="BX80" s="144"/>
      <c r="BY80" s="144"/>
      <c r="BZ80" s="144"/>
      <c r="CA80" s="144"/>
      <c r="CB80" s="144">
        <v>0.95699999999999996</v>
      </c>
      <c r="CC80" s="144">
        <v>1.8680000000000001</v>
      </c>
      <c r="CD80" s="144">
        <v>2.7320000000000002</v>
      </c>
      <c r="CE80" s="144">
        <v>3.5470000000000002</v>
      </c>
      <c r="CF80" s="144">
        <v>4.3099999999999996</v>
      </c>
      <c r="CG80" s="144">
        <v>5.0190000000000001</v>
      </c>
      <c r="CH80" s="144">
        <v>5.6719999999999997</v>
      </c>
      <c r="CI80" s="144">
        <v>6.266</v>
      </c>
      <c r="CJ80" s="144">
        <v>6.8</v>
      </c>
      <c r="CK80" s="144">
        <v>7.2720000000000002</v>
      </c>
      <c r="CL80" s="144">
        <v>7.6829999999999998</v>
      </c>
      <c r="CM80" s="144">
        <v>8.0340000000000007</v>
      </c>
      <c r="CN80" s="144">
        <v>8.3279999999999994</v>
      </c>
      <c r="CO80" s="144">
        <v>8.5670000000000002</v>
      </c>
      <c r="CP80" s="144">
        <v>8.7560000000000002</v>
      </c>
      <c r="CQ80" s="144">
        <v>8.9019999999999992</v>
      </c>
      <c r="CR80" s="144">
        <v>9.0109999999999992</v>
      </c>
      <c r="CS80" s="144">
        <v>9.09</v>
      </c>
      <c r="CT80" s="144">
        <v>9.1449999999999996</v>
      </c>
      <c r="CU80" s="144">
        <v>9.1820000000000004</v>
      </c>
      <c r="CV80" s="144">
        <v>9.2059999999999995</v>
      </c>
      <c r="CW80" s="144">
        <v>9.2210000000000001</v>
      </c>
      <c r="CX80" s="144">
        <v>9.23</v>
      </c>
      <c r="CY80" s="144">
        <v>9.2349999999999994</v>
      </c>
      <c r="CZ80" s="144">
        <v>9.2379999999999995</v>
      </c>
      <c r="DA80" s="144">
        <v>9.24</v>
      </c>
      <c r="DB80" s="144">
        <v>9.24</v>
      </c>
      <c r="DC80" s="144">
        <v>9.24</v>
      </c>
      <c r="DD80" s="144">
        <v>9.24</v>
      </c>
      <c r="DE80" s="144">
        <v>9.24</v>
      </c>
      <c r="DF80" s="144">
        <v>9.24</v>
      </c>
      <c r="DG80" s="144">
        <v>9.24</v>
      </c>
      <c r="DH80" s="144">
        <v>9.24</v>
      </c>
      <c r="DI80" s="144">
        <v>9.24</v>
      </c>
      <c r="DJ80" s="144">
        <v>9.24</v>
      </c>
      <c r="DK80" s="144">
        <v>9.24</v>
      </c>
      <c r="DL80" s="144">
        <v>9.24</v>
      </c>
      <c r="DM80" s="144">
        <v>9.24</v>
      </c>
      <c r="DN80" s="144">
        <v>9.24</v>
      </c>
      <c r="DO80" s="144">
        <v>9.24</v>
      </c>
      <c r="DP80" s="144">
        <v>9.24</v>
      </c>
      <c r="DQ80" s="144">
        <v>9.24</v>
      </c>
      <c r="DR80" s="144">
        <v>9.24</v>
      </c>
      <c r="DS80" s="144">
        <v>9.24</v>
      </c>
      <c r="DT80" s="144">
        <v>9.24</v>
      </c>
      <c r="DU80" s="144">
        <v>9.24</v>
      </c>
      <c r="DV80" s="144">
        <v>9.24</v>
      </c>
      <c r="DW80" s="144">
        <v>9.24</v>
      </c>
      <c r="DX80" s="144">
        <v>9.24</v>
      </c>
      <c r="DY80" s="144">
        <v>9.24</v>
      </c>
      <c r="DZ80" s="144">
        <v>9.24</v>
      </c>
      <c r="EA80" s="144">
        <v>9.24</v>
      </c>
    </row>
    <row r="81" spans="1:131" ht="15" customHeight="1" x14ac:dyDescent="0.25">
      <c r="A81" s="43">
        <v>79</v>
      </c>
      <c r="B81" s="144"/>
      <c r="C81" s="144"/>
      <c r="D81" s="144"/>
      <c r="E81" s="144"/>
      <c r="F81" s="144"/>
      <c r="G81" s="144"/>
      <c r="H81" s="144"/>
      <c r="I81" s="144"/>
      <c r="J81" s="144"/>
      <c r="K81" s="144"/>
      <c r="L81" s="144"/>
      <c r="M81" s="144"/>
      <c r="N81" s="144"/>
      <c r="O81" s="144"/>
      <c r="P81" s="144"/>
      <c r="Q81" s="144"/>
      <c r="R81" s="144"/>
      <c r="S81" s="144"/>
      <c r="T81" s="144"/>
      <c r="U81" s="144"/>
      <c r="V81" s="144"/>
      <c r="W81" s="144"/>
      <c r="X81" s="144"/>
      <c r="Y81" s="144"/>
      <c r="Z81" s="144"/>
      <c r="AA81" s="144"/>
      <c r="AB81" s="144"/>
      <c r="AC81" s="144"/>
      <c r="AD81" s="144"/>
      <c r="AE81" s="144"/>
      <c r="AF81" s="144"/>
      <c r="AG81" s="144"/>
      <c r="AH81" s="144"/>
      <c r="AI81" s="144"/>
      <c r="AJ81" s="144"/>
      <c r="AK81" s="144"/>
      <c r="AL81" s="144"/>
      <c r="AM81" s="144"/>
      <c r="AN81" s="144"/>
      <c r="AO81" s="144"/>
      <c r="AP81" s="144"/>
      <c r="AQ81" s="144"/>
      <c r="AR81" s="144"/>
      <c r="AS81" s="144"/>
      <c r="AT81" s="144"/>
      <c r="AU81" s="144"/>
      <c r="AV81" s="144"/>
      <c r="AW81" s="144"/>
      <c r="AX81" s="144"/>
      <c r="AY81" s="144"/>
      <c r="AZ81" s="144"/>
      <c r="BA81" s="144"/>
      <c r="BB81" s="144"/>
      <c r="BC81" s="144"/>
      <c r="BD81" s="144"/>
      <c r="BE81" s="144"/>
      <c r="BF81" s="144"/>
      <c r="BG81" s="144"/>
      <c r="BH81" s="144"/>
      <c r="BI81" s="144"/>
      <c r="BJ81" s="144"/>
      <c r="BK81" s="144"/>
      <c r="BL81" s="144"/>
      <c r="BM81" s="144"/>
      <c r="BN81" s="144"/>
      <c r="BO81" s="144"/>
      <c r="BP81" s="144"/>
      <c r="BQ81" s="144"/>
      <c r="BR81" s="144"/>
      <c r="BS81" s="144"/>
      <c r="BT81" s="144"/>
      <c r="BU81" s="144"/>
      <c r="BV81" s="144"/>
      <c r="BW81" s="144"/>
      <c r="BX81" s="144"/>
      <c r="BY81" s="144"/>
      <c r="BZ81" s="144"/>
      <c r="CA81" s="144"/>
      <c r="CB81" s="144"/>
      <c r="CC81" s="144">
        <v>0.95199999999999996</v>
      </c>
      <c r="CD81" s="144">
        <v>1.855</v>
      </c>
      <c r="CE81" s="144">
        <v>2.7069999999999999</v>
      </c>
      <c r="CF81" s="144">
        <v>3.5049999999999999</v>
      </c>
      <c r="CG81" s="144">
        <v>4.2460000000000004</v>
      </c>
      <c r="CH81" s="144">
        <v>4.9279999999999999</v>
      </c>
      <c r="CI81" s="144">
        <v>5.548</v>
      </c>
      <c r="CJ81" s="144">
        <v>6.1059999999999999</v>
      </c>
      <c r="CK81" s="144">
        <v>6.6</v>
      </c>
      <c r="CL81" s="144">
        <v>7.03</v>
      </c>
      <c r="CM81" s="144">
        <v>7.3970000000000002</v>
      </c>
      <c r="CN81" s="144">
        <v>7.7030000000000003</v>
      </c>
      <c r="CO81" s="144">
        <v>7.9530000000000003</v>
      </c>
      <c r="CP81" s="144">
        <v>8.1509999999999998</v>
      </c>
      <c r="CQ81" s="144">
        <v>8.3040000000000003</v>
      </c>
      <c r="CR81" s="144">
        <v>8.4179999999999993</v>
      </c>
      <c r="CS81" s="144">
        <v>8.5</v>
      </c>
      <c r="CT81" s="144">
        <v>8.5570000000000004</v>
      </c>
      <c r="CU81" s="144">
        <v>8.5960000000000001</v>
      </c>
      <c r="CV81" s="144">
        <v>8.6210000000000004</v>
      </c>
      <c r="CW81" s="144">
        <v>8.6370000000000005</v>
      </c>
      <c r="CX81" s="144">
        <v>8.6460000000000008</v>
      </c>
      <c r="CY81" s="144">
        <v>8.6519999999999992</v>
      </c>
      <c r="CZ81" s="144">
        <v>8.6549999999999994</v>
      </c>
      <c r="DA81" s="144">
        <v>8.657</v>
      </c>
      <c r="DB81" s="144">
        <v>8.657</v>
      </c>
      <c r="DC81" s="144">
        <v>8.657</v>
      </c>
      <c r="DD81" s="144">
        <v>8.657</v>
      </c>
      <c r="DE81" s="144">
        <v>8.657</v>
      </c>
      <c r="DF81" s="144">
        <v>8.657</v>
      </c>
      <c r="DG81" s="144">
        <v>8.657</v>
      </c>
      <c r="DH81" s="144">
        <v>8.657</v>
      </c>
      <c r="DI81" s="144">
        <v>8.657</v>
      </c>
      <c r="DJ81" s="144">
        <v>8.657</v>
      </c>
      <c r="DK81" s="144">
        <v>8.657</v>
      </c>
      <c r="DL81" s="144">
        <v>8.657</v>
      </c>
      <c r="DM81" s="144">
        <v>8.657</v>
      </c>
      <c r="DN81" s="144">
        <v>8.657</v>
      </c>
      <c r="DO81" s="144">
        <v>8.657</v>
      </c>
      <c r="DP81" s="144">
        <v>8.657</v>
      </c>
      <c r="DQ81" s="144">
        <v>8.657</v>
      </c>
      <c r="DR81" s="144">
        <v>8.657</v>
      </c>
      <c r="DS81" s="144">
        <v>8.657</v>
      </c>
      <c r="DT81" s="144">
        <v>8.657</v>
      </c>
      <c r="DU81" s="144">
        <v>8.657</v>
      </c>
      <c r="DV81" s="144">
        <v>8.657</v>
      </c>
      <c r="DW81" s="144">
        <v>8.657</v>
      </c>
      <c r="DX81" s="144">
        <v>8.657</v>
      </c>
      <c r="DY81" s="144">
        <v>8.657</v>
      </c>
      <c r="DZ81" s="144">
        <v>8.657</v>
      </c>
      <c r="EA81" s="144">
        <v>8.657</v>
      </c>
    </row>
    <row r="82" spans="1:131" ht="15" customHeight="1" x14ac:dyDescent="0.25">
      <c r="A82" s="43">
        <v>80</v>
      </c>
      <c r="B82" s="144"/>
      <c r="C82" s="144"/>
      <c r="D82" s="144"/>
      <c r="E82" s="144"/>
      <c r="F82" s="144"/>
      <c r="G82" s="144"/>
      <c r="H82" s="144"/>
      <c r="I82" s="144"/>
      <c r="J82" s="144"/>
      <c r="K82" s="144"/>
      <c r="L82" s="144"/>
      <c r="M82" s="144"/>
      <c r="N82" s="144"/>
      <c r="O82" s="144"/>
      <c r="P82" s="144"/>
      <c r="Q82" s="144"/>
      <c r="R82" s="144"/>
      <c r="S82" s="144"/>
      <c r="T82" s="144"/>
      <c r="U82" s="144"/>
      <c r="V82" s="144"/>
      <c r="W82" s="144"/>
      <c r="X82" s="144"/>
      <c r="Y82" s="144"/>
      <c r="Z82" s="144"/>
      <c r="AA82" s="144"/>
      <c r="AB82" s="144"/>
      <c r="AC82" s="144"/>
      <c r="AD82" s="144"/>
      <c r="AE82" s="144"/>
      <c r="AF82" s="144"/>
      <c r="AG82" s="144"/>
      <c r="AH82" s="144"/>
      <c r="AI82" s="144"/>
      <c r="AJ82" s="144"/>
      <c r="AK82" s="144"/>
      <c r="AL82" s="144"/>
      <c r="AM82" s="144"/>
      <c r="AN82" s="144"/>
      <c r="AO82" s="144"/>
      <c r="AP82" s="144"/>
      <c r="AQ82" s="144"/>
      <c r="AR82" s="144"/>
      <c r="AS82" s="144"/>
      <c r="AT82" s="144"/>
      <c r="AU82" s="144"/>
      <c r="AV82" s="144"/>
      <c r="AW82" s="144"/>
      <c r="AX82" s="144"/>
      <c r="AY82" s="144"/>
      <c r="AZ82" s="144"/>
      <c r="BA82" s="144"/>
      <c r="BB82" s="144"/>
      <c r="BC82" s="144"/>
      <c r="BD82" s="144"/>
      <c r="BE82" s="144"/>
      <c r="BF82" s="144"/>
      <c r="BG82" s="144"/>
      <c r="BH82" s="144"/>
      <c r="BI82" s="144"/>
      <c r="BJ82" s="144"/>
      <c r="BK82" s="144"/>
      <c r="BL82" s="144"/>
      <c r="BM82" s="144"/>
      <c r="BN82" s="144"/>
      <c r="BO82" s="144"/>
      <c r="BP82" s="144"/>
      <c r="BQ82" s="144"/>
      <c r="BR82" s="144"/>
      <c r="BS82" s="144"/>
      <c r="BT82" s="144"/>
      <c r="BU82" s="144"/>
      <c r="BV82" s="144"/>
      <c r="BW82" s="144"/>
      <c r="BX82" s="144"/>
      <c r="BY82" s="144"/>
      <c r="BZ82" s="144"/>
      <c r="CA82" s="144"/>
      <c r="CB82" s="144"/>
      <c r="CC82" s="144"/>
      <c r="CD82" s="144">
        <v>0.94799999999999995</v>
      </c>
      <c r="CE82" s="144">
        <v>1.8420000000000001</v>
      </c>
      <c r="CF82" s="144">
        <v>2.68</v>
      </c>
      <c r="CG82" s="144">
        <v>3.4580000000000002</v>
      </c>
      <c r="CH82" s="144">
        <v>4.1740000000000004</v>
      </c>
      <c r="CI82" s="144">
        <v>4.8259999999999996</v>
      </c>
      <c r="CJ82" s="144">
        <v>5.4119999999999999</v>
      </c>
      <c r="CK82" s="144">
        <v>5.93</v>
      </c>
      <c r="CL82" s="144">
        <v>6.3810000000000002</v>
      </c>
      <c r="CM82" s="144">
        <v>6.766</v>
      </c>
      <c r="CN82" s="144">
        <v>7.0880000000000001</v>
      </c>
      <c r="CO82" s="144">
        <v>7.351</v>
      </c>
      <c r="CP82" s="144">
        <v>7.5590000000000002</v>
      </c>
      <c r="CQ82" s="144">
        <v>7.7190000000000003</v>
      </c>
      <c r="CR82" s="144">
        <v>7.8390000000000004</v>
      </c>
      <c r="CS82" s="144">
        <v>7.9249999999999998</v>
      </c>
      <c r="CT82" s="144">
        <v>7.9850000000000003</v>
      </c>
      <c r="CU82" s="144">
        <v>8.0259999999999998</v>
      </c>
      <c r="CV82" s="144">
        <v>8.0519999999999996</v>
      </c>
      <c r="CW82" s="144">
        <v>8.0690000000000008</v>
      </c>
      <c r="CX82" s="144">
        <v>8.0790000000000006</v>
      </c>
      <c r="CY82" s="144">
        <v>8.0839999999999996</v>
      </c>
      <c r="CZ82" s="144">
        <v>8.0879999999999992</v>
      </c>
      <c r="DA82" s="144">
        <v>8.09</v>
      </c>
      <c r="DB82" s="144">
        <v>8.09</v>
      </c>
      <c r="DC82" s="144">
        <v>8.09</v>
      </c>
      <c r="DD82" s="144">
        <v>8.09</v>
      </c>
      <c r="DE82" s="144">
        <v>8.09</v>
      </c>
      <c r="DF82" s="144">
        <v>8.09</v>
      </c>
      <c r="DG82" s="144">
        <v>8.09</v>
      </c>
      <c r="DH82" s="144">
        <v>8.09</v>
      </c>
      <c r="DI82" s="144">
        <v>8.09</v>
      </c>
      <c r="DJ82" s="144">
        <v>8.09</v>
      </c>
      <c r="DK82" s="144">
        <v>8.09</v>
      </c>
      <c r="DL82" s="144">
        <v>8.09</v>
      </c>
      <c r="DM82" s="144">
        <v>8.09</v>
      </c>
      <c r="DN82" s="144">
        <v>8.09</v>
      </c>
      <c r="DO82" s="144">
        <v>8.09</v>
      </c>
      <c r="DP82" s="144">
        <v>8.09</v>
      </c>
      <c r="DQ82" s="144">
        <v>8.09</v>
      </c>
      <c r="DR82" s="144">
        <v>8.09</v>
      </c>
      <c r="DS82" s="144">
        <v>8.09</v>
      </c>
      <c r="DT82" s="144">
        <v>8.09</v>
      </c>
      <c r="DU82" s="144">
        <v>8.09</v>
      </c>
      <c r="DV82" s="144">
        <v>8.09</v>
      </c>
      <c r="DW82" s="144">
        <v>8.09</v>
      </c>
      <c r="DX82" s="144">
        <v>8.09</v>
      </c>
      <c r="DY82" s="144">
        <v>8.09</v>
      </c>
      <c r="DZ82" s="144">
        <v>8.09</v>
      </c>
      <c r="EA82" s="144">
        <v>8.09</v>
      </c>
    </row>
    <row r="83" spans="1:131" ht="15" customHeight="1" x14ac:dyDescent="0.25">
      <c r="A83" s="43">
        <v>81</v>
      </c>
      <c r="B83" s="144"/>
      <c r="C83" s="144"/>
      <c r="D83" s="144"/>
      <c r="E83" s="144"/>
      <c r="F83" s="144"/>
      <c r="G83" s="144"/>
      <c r="H83" s="144"/>
      <c r="I83" s="144"/>
      <c r="J83" s="144"/>
      <c r="K83" s="144"/>
      <c r="L83" s="144"/>
      <c r="M83" s="144"/>
      <c r="N83" s="144"/>
      <c r="O83" s="144"/>
      <c r="P83" s="144"/>
      <c r="Q83" s="144"/>
      <c r="R83" s="144"/>
      <c r="S83" s="144"/>
      <c r="T83" s="144"/>
      <c r="U83" s="144"/>
      <c r="V83" s="144"/>
      <c r="W83" s="144"/>
      <c r="X83" s="144"/>
      <c r="Y83" s="144"/>
      <c r="Z83" s="144"/>
      <c r="AA83" s="144"/>
      <c r="AB83" s="144"/>
      <c r="AC83" s="144"/>
      <c r="AD83" s="144"/>
      <c r="AE83" s="144"/>
      <c r="AF83" s="144"/>
      <c r="AG83" s="144"/>
      <c r="AH83" s="144"/>
      <c r="AI83" s="144"/>
      <c r="AJ83" s="144"/>
      <c r="AK83" s="144"/>
      <c r="AL83" s="144"/>
      <c r="AM83" s="144"/>
      <c r="AN83" s="144"/>
      <c r="AO83" s="144"/>
      <c r="AP83" s="144"/>
      <c r="AQ83" s="144"/>
      <c r="AR83" s="144"/>
      <c r="AS83" s="144"/>
      <c r="AT83" s="144"/>
      <c r="AU83" s="144"/>
      <c r="AV83" s="144"/>
      <c r="AW83" s="144"/>
      <c r="AX83" s="144"/>
      <c r="AY83" s="144"/>
      <c r="AZ83" s="144"/>
      <c r="BA83" s="144"/>
      <c r="BB83" s="144"/>
      <c r="BC83" s="144"/>
      <c r="BD83" s="144"/>
      <c r="BE83" s="144"/>
      <c r="BF83" s="144"/>
      <c r="BG83" s="144"/>
      <c r="BH83" s="144"/>
      <c r="BI83" s="144"/>
      <c r="BJ83" s="144"/>
      <c r="BK83" s="144"/>
      <c r="BL83" s="144"/>
      <c r="BM83" s="144"/>
      <c r="BN83" s="144"/>
      <c r="BO83" s="144"/>
      <c r="BP83" s="144"/>
      <c r="BQ83" s="144"/>
      <c r="BR83" s="144"/>
      <c r="BS83" s="144"/>
      <c r="BT83" s="144"/>
      <c r="BU83" s="144"/>
      <c r="BV83" s="144"/>
      <c r="BW83" s="144"/>
      <c r="BX83" s="144"/>
      <c r="BY83" s="144"/>
      <c r="BZ83" s="144"/>
      <c r="CA83" s="144"/>
      <c r="CB83" s="144"/>
      <c r="CC83" s="144"/>
      <c r="CD83" s="144"/>
      <c r="CE83" s="144">
        <v>0.94299999999999995</v>
      </c>
      <c r="CF83" s="144">
        <v>1.8260000000000001</v>
      </c>
      <c r="CG83" s="144">
        <v>2.6469999999999998</v>
      </c>
      <c r="CH83" s="144">
        <v>3.4020000000000001</v>
      </c>
      <c r="CI83" s="144">
        <v>4.09</v>
      </c>
      <c r="CJ83" s="144">
        <v>4.7080000000000002</v>
      </c>
      <c r="CK83" s="144">
        <v>5.2549999999999999</v>
      </c>
      <c r="CL83" s="144">
        <v>5.73</v>
      </c>
      <c r="CM83" s="144">
        <v>6.1369999999999996</v>
      </c>
      <c r="CN83" s="144">
        <v>6.476</v>
      </c>
      <c r="CO83" s="144">
        <v>6.7530000000000001</v>
      </c>
      <c r="CP83" s="144">
        <v>6.9720000000000004</v>
      </c>
      <c r="CQ83" s="144">
        <v>7.141</v>
      </c>
      <c r="CR83" s="144">
        <v>7.2670000000000003</v>
      </c>
      <c r="CS83" s="144">
        <v>7.3579999999999997</v>
      </c>
      <c r="CT83" s="144">
        <v>7.4219999999999997</v>
      </c>
      <c r="CU83" s="144">
        <v>7.4649999999999999</v>
      </c>
      <c r="CV83" s="144">
        <v>7.492</v>
      </c>
      <c r="CW83" s="144">
        <v>7.51</v>
      </c>
      <c r="CX83" s="144">
        <v>7.52</v>
      </c>
      <c r="CY83" s="144">
        <v>7.5259999999999998</v>
      </c>
      <c r="CZ83" s="144">
        <v>7.53</v>
      </c>
      <c r="DA83" s="144">
        <v>7.532</v>
      </c>
      <c r="DB83" s="144">
        <v>7.532</v>
      </c>
      <c r="DC83" s="144">
        <v>7.532</v>
      </c>
      <c r="DD83" s="144">
        <v>7.532</v>
      </c>
      <c r="DE83" s="144">
        <v>7.532</v>
      </c>
      <c r="DF83" s="144">
        <v>7.532</v>
      </c>
      <c r="DG83" s="144">
        <v>7.532</v>
      </c>
      <c r="DH83" s="144">
        <v>7.532</v>
      </c>
      <c r="DI83" s="144">
        <v>7.532</v>
      </c>
      <c r="DJ83" s="144">
        <v>7.532</v>
      </c>
      <c r="DK83" s="144">
        <v>7.532</v>
      </c>
      <c r="DL83" s="144">
        <v>7.532</v>
      </c>
      <c r="DM83" s="144">
        <v>7.532</v>
      </c>
      <c r="DN83" s="144">
        <v>7.532</v>
      </c>
      <c r="DO83" s="144">
        <v>7.532</v>
      </c>
      <c r="DP83" s="144">
        <v>7.532</v>
      </c>
      <c r="DQ83" s="144">
        <v>7.532</v>
      </c>
      <c r="DR83" s="144">
        <v>7.532</v>
      </c>
      <c r="DS83" s="144">
        <v>7.532</v>
      </c>
      <c r="DT83" s="144">
        <v>7.532</v>
      </c>
      <c r="DU83" s="144">
        <v>7.532</v>
      </c>
      <c r="DV83" s="144">
        <v>7.532</v>
      </c>
      <c r="DW83" s="144">
        <v>7.532</v>
      </c>
      <c r="DX83" s="144">
        <v>7.532</v>
      </c>
      <c r="DY83" s="144">
        <v>7.532</v>
      </c>
      <c r="DZ83" s="144">
        <v>7.532</v>
      </c>
      <c r="EA83" s="144">
        <v>7.532</v>
      </c>
    </row>
    <row r="84" spans="1:131" ht="15" customHeight="1" x14ac:dyDescent="0.25">
      <c r="A84" s="43">
        <v>82</v>
      </c>
      <c r="B84" s="144"/>
      <c r="C84" s="144"/>
      <c r="D84" s="144"/>
      <c r="E84" s="144"/>
      <c r="F84" s="144"/>
      <c r="G84" s="144"/>
      <c r="H84" s="144"/>
      <c r="I84" s="144"/>
      <c r="J84" s="144"/>
      <c r="K84" s="144"/>
      <c r="L84" s="144"/>
      <c r="M84" s="144"/>
      <c r="N84" s="144"/>
      <c r="O84" s="144"/>
      <c r="P84" s="144"/>
      <c r="Q84" s="144"/>
      <c r="R84" s="144"/>
      <c r="S84" s="144"/>
      <c r="T84" s="144"/>
      <c r="U84" s="144"/>
      <c r="V84" s="144"/>
      <c r="W84" s="144"/>
      <c r="X84" s="144"/>
      <c r="Y84" s="144"/>
      <c r="Z84" s="144"/>
      <c r="AA84" s="144"/>
      <c r="AB84" s="144"/>
      <c r="AC84" s="144"/>
      <c r="AD84" s="144"/>
      <c r="AE84" s="144"/>
      <c r="AF84" s="144"/>
      <c r="AG84" s="144"/>
      <c r="AH84" s="144"/>
      <c r="AI84" s="144"/>
      <c r="AJ84" s="144"/>
      <c r="AK84" s="144"/>
      <c r="AL84" s="144"/>
      <c r="AM84" s="144"/>
      <c r="AN84" s="144"/>
      <c r="AO84" s="144"/>
      <c r="AP84" s="144"/>
      <c r="AQ84" s="144"/>
      <c r="AR84" s="144"/>
      <c r="AS84" s="144"/>
      <c r="AT84" s="144"/>
      <c r="AU84" s="144"/>
      <c r="AV84" s="144"/>
      <c r="AW84" s="144"/>
      <c r="AX84" s="144"/>
      <c r="AY84" s="144"/>
      <c r="AZ84" s="144"/>
      <c r="BA84" s="144"/>
      <c r="BB84" s="144"/>
      <c r="BC84" s="144"/>
      <c r="BD84" s="144"/>
      <c r="BE84" s="144"/>
      <c r="BF84" s="144"/>
      <c r="BG84" s="144"/>
      <c r="BH84" s="144"/>
      <c r="BI84" s="144"/>
      <c r="BJ84" s="144"/>
      <c r="BK84" s="144"/>
      <c r="BL84" s="144"/>
      <c r="BM84" s="144"/>
      <c r="BN84" s="144"/>
      <c r="BO84" s="144"/>
      <c r="BP84" s="144"/>
      <c r="BQ84" s="144"/>
      <c r="BR84" s="144"/>
      <c r="BS84" s="144"/>
      <c r="BT84" s="144"/>
      <c r="BU84" s="144"/>
      <c r="BV84" s="144"/>
      <c r="BW84" s="144"/>
      <c r="BX84" s="144"/>
      <c r="BY84" s="144"/>
      <c r="BZ84" s="144"/>
      <c r="CA84" s="144"/>
      <c r="CB84" s="144"/>
      <c r="CC84" s="144"/>
      <c r="CD84" s="144"/>
      <c r="CE84" s="144"/>
      <c r="CF84" s="144">
        <v>0.93700000000000006</v>
      </c>
      <c r="CG84" s="144">
        <v>1.8069999999999999</v>
      </c>
      <c r="CH84" s="144">
        <v>2.6080000000000001</v>
      </c>
      <c r="CI84" s="144">
        <v>3.3370000000000002</v>
      </c>
      <c r="CJ84" s="144">
        <v>3.992</v>
      </c>
      <c r="CK84" s="144">
        <v>4.5720000000000001</v>
      </c>
      <c r="CL84" s="144">
        <v>5.0759999999999996</v>
      </c>
      <c r="CM84" s="144">
        <v>5.5069999999999997</v>
      </c>
      <c r="CN84" s="144">
        <v>5.867</v>
      </c>
      <c r="CO84" s="144">
        <v>6.1609999999999996</v>
      </c>
      <c r="CP84" s="144">
        <v>6.3929999999999998</v>
      </c>
      <c r="CQ84" s="144">
        <v>6.5720000000000001</v>
      </c>
      <c r="CR84" s="144">
        <v>6.7060000000000004</v>
      </c>
      <c r="CS84" s="144">
        <v>6.8029999999999999</v>
      </c>
      <c r="CT84" s="144">
        <v>6.87</v>
      </c>
      <c r="CU84" s="144">
        <v>6.915</v>
      </c>
      <c r="CV84" s="144">
        <v>6.9450000000000003</v>
      </c>
      <c r="CW84" s="144">
        <v>6.9630000000000001</v>
      </c>
      <c r="CX84" s="144">
        <v>6.9740000000000002</v>
      </c>
      <c r="CY84" s="144">
        <v>6.9809999999999999</v>
      </c>
      <c r="CZ84" s="144">
        <v>6.984</v>
      </c>
      <c r="DA84" s="144">
        <v>6.9870000000000001</v>
      </c>
      <c r="DB84" s="144">
        <v>6.9870000000000001</v>
      </c>
      <c r="DC84" s="144">
        <v>6.9870000000000001</v>
      </c>
      <c r="DD84" s="144">
        <v>6.9870000000000001</v>
      </c>
      <c r="DE84" s="144">
        <v>6.9870000000000001</v>
      </c>
      <c r="DF84" s="144">
        <v>6.9870000000000001</v>
      </c>
      <c r="DG84" s="144">
        <v>6.9870000000000001</v>
      </c>
      <c r="DH84" s="144">
        <v>6.9870000000000001</v>
      </c>
      <c r="DI84" s="144">
        <v>6.9870000000000001</v>
      </c>
      <c r="DJ84" s="144">
        <v>6.9870000000000001</v>
      </c>
      <c r="DK84" s="144">
        <v>6.9870000000000001</v>
      </c>
      <c r="DL84" s="144">
        <v>6.9870000000000001</v>
      </c>
      <c r="DM84" s="144">
        <v>6.9870000000000001</v>
      </c>
      <c r="DN84" s="144">
        <v>6.9870000000000001</v>
      </c>
      <c r="DO84" s="144">
        <v>6.9870000000000001</v>
      </c>
      <c r="DP84" s="144">
        <v>6.9870000000000001</v>
      </c>
      <c r="DQ84" s="144">
        <v>6.9870000000000001</v>
      </c>
      <c r="DR84" s="144">
        <v>6.9870000000000001</v>
      </c>
      <c r="DS84" s="144">
        <v>6.9870000000000001</v>
      </c>
      <c r="DT84" s="144">
        <v>6.9870000000000001</v>
      </c>
      <c r="DU84" s="144">
        <v>6.9870000000000001</v>
      </c>
      <c r="DV84" s="144">
        <v>6.9870000000000001</v>
      </c>
      <c r="DW84" s="144">
        <v>6.9870000000000001</v>
      </c>
      <c r="DX84" s="144">
        <v>6.9870000000000001</v>
      </c>
      <c r="DY84" s="144">
        <v>6.9870000000000001</v>
      </c>
      <c r="DZ84" s="144">
        <v>6.9870000000000001</v>
      </c>
      <c r="EA84" s="144">
        <v>6.9870000000000001</v>
      </c>
    </row>
    <row r="85" spans="1:131" ht="15" customHeight="1" x14ac:dyDescent="0.25">
      <c r="A85" s="43">
        <v>83</v>
      </c>
      <c r="B85" s="144"/>
      <c r="C85" s="144"/>
      <c r="D85" s="144"/>
      <c r="E85" s="144"/>
      <c r="F85" s="144"/>
      <c r="G85" s="144"/>
      <c r="H85" s="144"/>
      <c r="I85" s="144"/>
      <c r="J85" s="144"/>
      <c r="K85" s="144"/>
      <c r="L85" s="144"/>
      <c r="M85" s="144"/>
      <c r="N85" s="144"/>
      <c r="O85" s="144"/>
      <c r="P85" s="144"/>
      <c r="Q85" s="144"/>
      <c r="R85" s="144"/>
      <c r="S85" s="144"/>
      <c r="T85" s="144"/>
      <c r="U85" s="144"/>
      <c r="V85" s="144"/>
      <c r="W85" s="144"/>
      <c r="X85" s="144"/>
      <c r="Y85" s="144"/>
      <c r="Z85" s="144"/>
      <c r="AA85" s="144"/>
      <c r="AB85" s="144"/>
      <c r="AC85" s="144"/>
      <c r="AD85" s="144"/>
      <c r="AE85" s="144"/>
      <c r="AF85" s="144"/>
      <c r="AG85" s="144"/>
      <c r="AH85" s="144"/>
      <c r="AI85" s="144"/>
      <c r="AJ85" s="144"/>
      <c r="AK85" s="144"/>
      <c r="AL85" s="144"/>
      <c r="AM85" s="144"/>
      <c r="AN85" s="144"/>
      <c r="AO85" s="144"/>
      <c r="AP85" s="144"/>
      <c r="AQ85" s="144"/>
      <c r="AR85" s="144"/>
      <c r="AS85" s="144"/>
      <c r="AT85" s="144"/>
      <c r="AU85" s="144"/>
      <c r="AV85" s="144"/>
      <c r="AW85" s="144"/>
      <c r="AX85" s="144"/>
      <c r="AY85" s="144"/>
      <c r="AZ85" s="144"/>
      <c r="BA85" s="144"/>
      <c r="BB85" s="144"/>
      <c r="BC85" s="144"/>
      <c r="BD85" s="144"/>
      <c r="BE85" s="144"/>
      <c r="BF85" s="144"/>
      <c r="BG85" s="144"/>
      <c r="BH85" s="144"/>
      <c r="BI85" s="144"/>
      <c r="BJ85" s="144"/>
      <c r="BK85" s="144"/>
      <c r="BL85" s="144"/>
      <c r="BM85" s="144"/>
      <c r="BN85" s="144"/>
      <c r="BO85" s="144"/>
      <c r="BP85" s="144"/>
      <c r="BQ85" s="144"/>
      <c r="BR85" s="144"/>
      <c r="BS85" s="144"/>
      <c r="BT85" s="144"/>
      <c r="BU85" s="144"/>
      <c r="BV85" s="144"/>
      <c r="BW85" s="144"/>
      <c r="BX85" s="144"/>
      <c r="BY85" s="144"/>
      <c r="BZ85" s="144"/>
      <c r="CA85" s="144"/>
      <c r="CB85" s="144"/>
      <c r="CC85" s="144"/>
      <c r="CD85" s="144"/>
      <c r="CE85" s="144"/>
      <c r="CF85" s="144"/>
      <c r="CG85" s="144">
        <v>0.92900000000000005</v>
      </c>
      <c r="CH85" s="144">
        <v>1.784</v>
      </c>
      <c r="CI85" s="144">
        <v>2.5619999999999998</v>
      </c>
      <c r="CJ85" s="144">
        <v>3.262</v>
      </c>
      <c r="CK85" s="144">
        <v>3.8809999999999998</v>
      </c>
      <c r="CL85" s="144">
        <v>4.42</v>
      </c>
      <c r="CM85" s="144">
        <v>4.88</v>
      </c>
      <c r="CN85" s="144">
        <v>5.2640000000000002</v>
      </c>
      <c r="CO85" s="144">
        <v>5.577</v>
      </c>
      <c r="CP85" s="144">
        <v>5.8259999999999996</v>
      </c>
      <c r="CQ85" s="144">
        <v>6.0170000000000003</v>
      </c>
      <c r="CR85" s="144">
        <v>6.16</v>
      </c>
      <c r="CS85" s="144">
        <v>6.2629999999999999</v>
      </c>
      <c r="CT85" s="144">
        <v>6.335</v>
      </c>
      <c r="CU85" s="144">
        <v>6.383</v>
      </c>
      <c r="CV85" s="144">
        <v>6.415</v>
      </c>
      <c r="CW85" s="144">
        <v>6.4349999999999996</v>
      </c>
      <c r="CX85" s="144">
        <v>6.4459999999999997</v>
      </c>
      <c r="CY85" s="144">
        <v>6.4530000000000003</v>
      </c>
      <c r="CZ85" s="144">
        <v>6.4569999999999999</v>
      </c>
      <c r="DA85" s="144">
        <v>6.4589999999999996</v>
      </c>
      <c r="DB85" s="144">
        <v>6.4589999999999996</v>
      </c>
      <c r="DC85" s="144">
        <v>6.4589999999999996</v>
      </c>
      <c r="DD85" s="144">
        <v>6.4589999999999996</v>
      </c>
      <c r="DE85" s="144">
        <v>6.4589999999999996</v>
      </c>
      <c r="DF85" s="144">
        <v>6.4589999999999996</v>
      </c>
      <c r="DG85" s="144">
        <v>6.4589999999999996</v>
      </c>
      <c r="DH85" s="144">
        <v>6.4589999999999996</v>
      </c>
      <c r="DI85" s="144">
        <v>6.4589999999999996</v>
      </c>
      <c r="DJ85" s="144">
        <v>6.4589999999999996</v>
      </c>
      <c r="DK85" s="144">
        <v>6.4589999999999996</v>
      </c>
      <c r="DL85" s="144">
        <v>6.4589999999999996</v>
      </c>
      <c r="DM85" s="144">
        <v>6.4589999999999996</v>
      </c>
      <c r="DN85" s="144">
        <v>6.4589999999999996</v>
      </c>
      <c r="DO85" s="144">
        <v>6.4589999999999996</v>
      </c>
      <c r="DP85" s="144">
        <v>6.4589999999999996</v>
      </c>
      <c r="DQ85" s="144">
        <v>6.4589999999999996</v>
      </c>
      <c r="DR85" s="144">
        <v>6.4589999999999996</v>
      </c>
      <c r="DS85" s="144">
        <v>6.4589999999999996</v>
      </c>
      <c r="DT85" s="144">
        <v>6.4589999999999996</v>
      </c>
      <c r="DU85" s="144">
        <v>6.4589999999999996</v>
      </c>
      <c r="DV85" s="144">
        <v>6.4589999999999996</v>
      </c>
      <c r="DW85" s="144">
        <v>6.4589999999999996</v>
      </c>
      <c r="DX85" s="144">
        <v>6.4589999999999996</v>
      </c>
      <c r="DY85" s="144">
        <v>6.4589999999999996</v>
      </c>
      <c r="DZ85" s="144">
        <v>6.4589999999999996</v>
      </c>
      <c r="EA85" s="144">
        <v>6.4589999999999996</v>
      </c>
    </row>
    <row r="86" spans="1:131" ht="15" customHeight="1" x14ac:dyDescent="0.25">
      <c r="A86" s="43">
        <v>84</v>
      </c>
      <c r="B86" s="144"/>
      <c r="C86" s="144"/>
      <c r="D86" s="144"/>
      <c r="E86" s="144"/>
      <c r="F86" s="144"/>
      <c r="G86" s="144"/>
      <c r="H86" s="144"/>
      <c r="I86" s="144"/>
      <c r="J86" s="144"/>
      <c r="K86" s="144"/>
      <c r="L86" s="144"/>
      <c r="M86" s="144"/>
      <c r="N86" s="144"/>
      <c r="O86" s="144"/>
      <c r="P86" s="144"/>
      <c r="Q86" s="144"/>
      <c r="R86" s="144"/>
      <c r="S86" s="144"/>
      <c r="T86" s="144"/>
      <c r="U86" s="144"/>
      <c r="V86" s="144"/>
      <c r="W86" s="144"/>
      <c r="X86" s="144"/>
      <c r="Y86" s="144"/>
      <c r="Z86" s="144"/>
      <c r="AA86" s="144"/>
      <c r="AB86" s="144"/>
      <c r="AC86" s="144"/>
      <c r="AD86" s="144"/>
      <c r="AE86" s="144"/>
      <c r="AF86" s="144"/>
      <c r="AG86" s="144"/>
      <c r="AH86" s="144"/>
      <c r="AI86" s="144"/>
      <c r="AJ86" s="144"/>
      <c r="AK86" s="144"/>
      <c r="AL86" s="144"/>
      <c r="AM86" s="144"/>
      <c r="AN86" s="144"/>
      <c r="AO86" s="144"/>
      <c r="AP86" s="144"/>
      <c r="AQ86" s="144"/>
      <c r="AR86" s="144"/>
      <c r="AS86" s="144"/>
      <c r="AT86" s="144"/>
      <c r="AU86" s="144"/>
      <c r="AV86" s="144"/>
      <c r="AW86" s="144"/>
      <c r="AX86" s="144"/>
      <c r="AY86" s="144"/>
      <c r="AZ86" s="144"/>
      <c r="BA86" s="144"/>
      <c r="BB86" s="144"/>
      <c r="BC86" s="144"/>
      <c r="BD86" s="144"/>
      <c r="BE86" s="144"/>
      <c r="BF86" s="144"/>
      <c r="BG86" s="144"/>
      <c r="BH86" s="144"/>
      <c r="BI86" s="144"/>
      <c r="BJ86" s="144"/>
      <c r="BK86" s="144"/>
      <c r="BL86" s="144"/>
      <c r="BM86" s="144"/>
      <c r="BN86" s="144"/>
      <c r="BO86" s="144"/>
      <c r="BP86" s="144"/>
      <c r="BQ86" s="144"/>
      <c r="BR86" s="144"/>
      <c r="BS86" s="144"/>
      <c r="BT86" s="144"/>
      <c r="BU86" s="144"/>
      <c r="BV86" s="144"/>
      <c r="BW86" s="144"/>
      <c r="BX86" s="144"/>
      <c r="BY86" s="144"/>
      <c r="BZ86" s="144"/>
      <c r="CA86" s="144"/>
      <c r="CB86" s="144"/>
      <c r="CC86" s="144"/>
      <c r="CD86" s="144"/>
      <c r="CE86" s="144"/>
      <c r="CF86" s="144"/>
      <c r="CG86" s="144"/>
      <c r="CH86" s="144">
        <v>0.92</v>
      </c>
      <c r="CI86" s="144">
        <v>1.758</v>
      </c>
      <c r="CJ86" s="144">
        <v>2.5110000000000001</v>
      </c>
      <c r="CK86" s="144">
        <v>3.177</v>
      </c>
      <c r="CL86" s="144">
        <v>3.7570000000000001</v>
      </c>
      <c r="CM86" s="144">
        <v>4.2519999999999998</v>
      </c>
      <c r="CN86" s="144">
        <v>4.6660000000000004</v>
      </c>
      <c r="CO86" s="144">
        <v>5.0030000000000001</v>
      </c>
      <c r="CP86" s="144">
        <v>5.27</v>
      </c>
      <c r="CQ86" s="144">
        <v>5.476</v>
      </c>
      <c r="CR86" s="144">
        <v>5.63</v>
      </c>
      <c r="CS86" s="144">
        <v>5.7409999999999997</v>
      </c>
      <c r="CT86" s="144">
        <v>5.8179999999999996</v>
      </c>
      <c r="CU86" s="144">
        <v>5.87</v>
      </c>
      <c r="CV86" s="144">
        <v>5.9039999999999999</v>
      </c>
      <c r="CW86" s="144">
        <v>5.9260000000000002</v>
      </c>
      <c r="CX86" s="144">
        <v>5.9379999999999997</v>
      </c>
      <c r="CY86" s="144">
        <v>5.9459999999999997</v>
      </c>
      <c r="CZ86" s="144">
        <v>5.95</v>
      </c>
      <c r="DA86" s="144">
        <v>5.952</v>
      </c>
      <c r="DB86" s="144">
        <v>5.952</v>
      </c>
      <c r="DC86" s="144">
        <v>5.952</v>
      </c>
      <c r="DD86" s="144">
        <v>5.952</v>
      </c>
      <c r="DE86" s="144">
        <v>5.952</v>
      </c>
      <c r="DF86" s="144">
        <v>5.952</v>
      </c>
      <c r="DG86" s="144">
        <v>5.952</v>
      </c>
      <c r="DH86" s="144">
        <v>5.952</v>
      </c>
      <c r="DI86" s="144">
        <v>5.952</v>
      </c>
      <c r="DJ86" s="144">
        <v>5.952</v>
      </c>
      <c r="DK86" s="144">
        <v>5.952</v>
      </c>
      <c r="DL86" s="144">
        <v>5.952</v>
      </c>
      <c r="DM86" s="144">
        <v>5.952</v>
      </c>
      <c r="DN86" s="144">
        <v>5.952</v>
      </c>
      <c r="DO86" s="144">
        <v>5.952</v>
      </c>
      <c r="DP86" s="144">
        <v>5.952</v>
      </c>
      <c r="DQ86" s="144">
        <v>5.952</v>
      </c>
      <c r="DR86" s="144">
        <v>5.952</v>
      </c>
      <c r="DS86" s="144">
        <v>5.952</v>
      </c>
      <c r="DT86" s="144">
        <v>5.952</v>
      </c>
      <c r="DU86" s="144">
        <v>5.952</v>
      </c>
      <c r="DV86" s="144">
        <v>5.952</v>
      </c>
      <c r="DW86" s="144">
        <v>5.952</v>
      </c>
      <c r="DX86" s="144">
        <v>5.952</v>
      </c>
      <c r="DY86" s="144">
        <v>5.952</v>
      </c>
      <c r="DZ86" s="144">
        <v>5.952</v>
      </c>
      <c r="EA86" s="144">
        <v>5.952</v>
      </c>
    </row>
    <row r="87" spans="1:131" ht="15" customHeight="1" x14ac:dyDescent="0.25">
      <c r="A87" s="43">
        <v>85</v>
      </c>
      <c r="B87" s="144"/>
      <c r="C87" s="144"/>
      <c r="D87" s="144"/>
      <c r="E87" s="144"/>
      <c r="F87" s="144"/>
      <c r="G87" s="144"/>
      <c r="H87" s="144"/>
      <c r="I87" s="144"/>
      <c r="J87" s="144"/>
      <c r="K87" s="144"/>
      <c r="L87" s="144"/>
      <c r="M87" s="144"/>
      <c r="N87" s="144"/>
      <c r="O87" s="144"/>
      <c r="P87" s="144"/>
      <c r="Q87" s="144"/>
      <c r="R87" s="144"/>
      <c r="S87" s="144"/>
      <c r="T87" s="144"/>
      <c r="U87" s="144"/>
      <c r="V87" s="144"/>
      <c r="W87" s="144"/>
      <c r="X87" s="144"/>
      <c r="Y87" s="144"/>
      <c r="Z87" s="144"/>
      <c r="AA87" s="144"/>
      <c r="AB87" s="144"/>
      <c r="AC87" s="144"/>
      <c r="AD87" s="144"/>
      <c r="AE87" s="144"/>
      <c r="AF87" s="144"/>
      <c r="AG87" s="144"/>
      <c r="AH87" s="144"/>
      <c r="AI87" s="144"/>
      <c r="AJ87" s="144"/>
      <c r="AK87" s="144"/>
      <c r="AL87" s="144"/>
      <c r="AM87" s="144"/>
      <c r="AN87" s="144"/>
      <c r="AO87" s="144"/>
      <c r="AP87" s="144"/>
      <c r="AQ87" s="144"/>
      <c r="AR87" s="144"/>
      <c r="AS87" s="144"/>
      <c r="AT87" s="144"/>
      <c r="AU87" s="144"/>
      <c r="AV87" s="144"/>
      <c r="AW87" s="144"/>
      <c r="AX87" s="144"/>
      <c r="AY87" s="144"/>
      <c r="AZ87" s="144"/>
      <c r="BA87" s="144"/>
      <c r="BB87" s="144"/>
      <c r="BC87" s="144"/>
      <c r="BD87" s="144"/>
      <c r="BE87" s="144"/>
      <c r="BF87" s="144"/>
      <c r="BG87" s="144"/>
      <c r="BH87" s="144"/>
      <c r="BI87" s="144"/>
      <c r="BJ87" s="144"/>
      <c r="BK87" s="144"/>
      <c r="BL87" s="144"/>
      <c r="BM87" s="144"/>
      <c r="BN87" s="144"/>
      <c r="BO87" s="144"/>
      <c r="BP87" s="144"/>
      <c r="BQ87" s="144"/>
      <c r="BR87" s="144"/>
      <c r="BS87" s="144"/>
      <c r="BT87" s="144"/>
      <c r="BU87" s="144"/>
      <c r="BV87" s="144"/>
      <c r="BW87" s="144"/>
      <c r="BX87" s="144"/>
      <c r="BY87" s="144"/>
      <c r="BZ87" s="144"/>
      <c r="CA87" s="144"/>
      <c r="CB87" s="144"/>
      <c r="CC87" s="144"/>
      <c r="CD87" s="144"/>
      <c r="CE87" s="144"/>
      <c r="CF87" s="144"/>
      <c r="CG87" s="144"/>
      <c r="CH87" s="144"/>
      <c r="CI87" s="144">
        <v>0.91</v>
      </c>
      <c r="CJ87" s="144">
        <v>1.7290000000000001</v>
      </c>
      <c r="CK87" s="144">
        <v>2.4529999999999998</v>
      </c>
      <c r="CL87" s="144">
        <v>3.0830000000000002</v>
      </c>
      <c r="CM87" s="144">
        <v>3.621</v>
      </c>
      <c r="CN87" s="144">
        <v>4.0709999999999997</v>
      </c>
      <c r="CO87" s="144">
        <v>4.4379999999999997</v>
      </c>
      <c r="CP87" s="144">
        <v>4.7279999999999998</v>
      </c>
      <c r="CQ87" s="144">
        <v>4.952</v>
      </c>
      <c r="CR87" s="144">
        <v>5.1189999999999998</v>
      </c>
      <c r="CS87" s="144">
        <v>5.24</v>
      </c>
      <c r="CT87" s="144">
        <v>5.3239999999999998</v>
      </c>
      <c r="CU87" s="144">
        <v>5.38</v>
      </c>
      <c r="CV87" s="144">
        <v>5.4169999999999998</v>
      </c>
      <c r="CW87" s="144">
        <v>5.44</v>
      </c>
      <c r="CX87" s="144">
        <v>5.4539999999999997</v>
      </c>
      <c r="CY87" s="144">
        <v>5.4619999999999997</v>
      </c>
      <c r="CZ87" s="144">
        <v>5.4669999999999996</v>
      </c>
      <c r="DA87" s="144">
        <v>5.4690000000000003</v>
      </c>
      <c r="DB87" s="144">
        <v>5.4690000000000003</v>
      </c>
      <c r="DC87" s="144">
        <v>5.4690000000000003</v>
      </c>
      <c r="DD87" s="144">
        <v>5.4690000000000003</v>
      </c>
      <c r="DE87" s="144">
        <v>5.4690000000000003</v>
      </c>
      <c r="DF87" s="144">
        <v>5.4690000000000003</v>
      </c>
      <c r="DG87" s="144">
        <v>5.4690000000000003</v>
      </c>
      <c r="DH87" s="144">
        <v>5.4690000000000003</v>
      </c>
      <c r="DI87" s="144">
        <v>5.4690000000000003</v>
      </c>
      <c r="DJ87" s="144">
        <v>5.4690000000000003</v>
      </c>
      <c r="DK87" s="144">
        <v>5.4690000000000003</v>
      </c>
      <c r="DL87" s="144">
        <v>5.4690000000000003</v>
      </c>
      <c r="DM87" s="144">
        <v>5.4690000000000003</v>
      </c>
      <c r="DN87" s="144">
        <v>5.4690000000000003</v>
      </c>
      <c r="DO87" s="144">
        <v>5.4690000000000003</v>
      </c>
      <c r="DP87" s="144">
        <v>5.4690000000000003</v>
      </c>
      <c r="DQ87" s="144">
        <v>5.4690000000000003</v>
      </c>
      <c r="DR87" s="144">
        <v>5.4690000000000003</v>
      </c>
      <c r="DS87" s="144">
        <v>5.4690000000000003</v>
      </c>
      <c r="DT87" s="144">
        <v>5.4690000000000003</v>
      </c>
      <c r="DU87" s="144">
        <v>5.4690000000000003</v>
      </c>
      <c r="DV87" s="144">
        <v>5.4690000000000003</v>
      </c>
      <c r="DW87" s="144">
        <v>5.4690000000000003</v>
      </c>
      <c r="DX87" s="144">
        <v>5.4690000000000003</v>
      </c>
      <c r="DY87" s="144">
        <v>5.4690000000000003</v>
      </c>
      <c r="DZ87" s="144">
        <v>5.4690000000000003</v>
      </c>
      <c r="EA87" s="144">
        <v>5.4690000000000003</v>
      </c>
    </row>
    <row r="88" spans="1:131" ht="15" customHeight="1" x14ac:dyDescent="0.25">
      <c r="A88" s="43">
        <v>86</v>
      </c>
      <c r="B88" s="144"/>
      <c r="C88" s="144"/>
      <c r="D88" s="144"/>
      <c r="E88" s="144"/>
      <c r="F88" s="144"/>
      <c r="G88" s="144"/>
      <c r="H88" s="144"/>
      <c r="I88" s="144"/>
      <c r="J88" s="144"/>
      <c r="K88" s="144"/>
      <c r="L88" s="144"/>
      <c r="M88" s="144"/>
      <c r="N88" s="144"/>
      <c r="O88" s="144"/>
      <c r="P88" s="144"/>
      <c r="Q88" s="144"/>
      <c r="R88" s="144"/>
      <c r="S88" s="144"/>
      <c r="T88" s="144"/>
      <c r="U88" s="144"/>
      <c r="V88" s="144"/>
      <c r="W88" s="144"/>
      <c r="X88" s="144"/>
      <c r="Y88" s="144"/>
      <c r="Z88" s="144"/>
      <c r="AA88" s="144"/>
      <c r="AB88" s="144"/>
      <c r="AC88" s="144"/>
      <c r="AD88" s="144"/>
      <c r="AE88" s="144"/>
      <c r="AF88" s="144"/>
      <c r="AG88" s="144"/>
      <c r="AH88" s="144"/>
      <c r="AI88" s="144"/>
      <c r="AJ88" s="144"/>
      <c r="AK88" s="144"/>
      <c r="AL88" s="144"/>
      <c r="AM88" s="144"/>
      <c r="AN88" s="144"/>
      <c r="AO88" s="144"/>
      <c r="AP88" s="144"/>
      <c r="AQ88" s="144"/>
      <c r="AR88" s="144"/>
      <c r="AS88" s="144"/>
      <c r="AT88" s="144"/>
      <c r="AU88" s="144"/>
      <c r="AV88" s="144"/>
      <c r="AW88" s="144"/>
      <c r="AX88" s="144"/>
      <c r="AY88" s="144"/>
      <c r="AZ88" s="144"/>
      <c r="BA88" s="144"/>
      <c r="BB88" s="144"/>
      <c r="BC88" s="144"/>
      <c r="BD88" s="144"/>
      <c r="BE88" s="144"/>
      <c r="BF88" s="144"/>
      <c r="BG88" s="144"/>
      <c r="BH88" s="144"/>
      <c r="BI88" s="144"/>
      <c r="BJ88" s="144"/>
      <c r="BK88" s="144"/>
      <c r="BL88" s="144"/>
      <c r="BM88" s="144"/>
      <c r="BN88" s="144"/>
      <c r="BO88" s="144"/>
      <c r="BP88" s="144"/>
      <c r="BQ88" s="144"/>
      <c r="BR88" s="144"/>
      <c r="BS88" s="144"/>
      <c r="BT88" s="144"/>
      <c r="BU88" s="144"/>
      <c r="BV88" s="144"/>
      <c r="BW88" s="144"/>
      <c r="BX88" s="144"/>
      <c r="BY88" s="144"/>
      <c r="BZ88" s="144"/>
      <c r="CA88" s="144"/>
      <c r="CB88" s="144"/>
      <c r="CC88" s="144"/>
      <c r="CD88" s="144"/>
      <c r="CE88" s="144"/>
      <c r="CF88" s="144"/>
      <c r="CG88" s="144"/>
      <c r="CH88" s="144"/>
      <c r="CI88" s="144"/>
      <c r="CJ88" s="144">
        <v>0.89900000000000002</v>
      </c>
      <c r="CK88" s="144">
        <v>1.694</v>
      </c>
      <c r="CL88" s="144">
        <v>2.387</v>
      </c>
      <c r="CM88" s="144">
        <v>2.9769999999999999</v>
      </c>
      <c r="CN88" s="144">
        <v>3.4710000000000001</v>
      </c>
      <c r="CO88" s="144">
        <v>3.8740000000000001</v>
      </c>
      <c r="CP88" s="144">
        <v>4.1929999999999996</v>
      </c>
      <c r="CQ88" s="144">
        <v>4.4390000000000001</v>
      </c>
      <c r="CR88" s="144">
        <v>4.6219999999999999</v>
      </c>
      <c r="CS88" s="144">
        <v>4.7549999999999999</v>
      </c>
      <c r="CT88" s="144">
        <v>4.8470000000000004</v>
      </c>
      <c r="CU88" s="144">
        <v>4.9089999999999998</v>
      </c>
      <c r="CV88" s="144">
        <v>4.95</v>
      </c>
      <c r="CW88" s="144">
        <v>4.9749999999999996</v>
      </c>
      <c r="CX88" s="144">
        <v>4.99</v>
      </c>
      <c r="CY88" s="144">
        <v>4.9989999999999997</v>
      </c>
      <c r="CZ88" s="144">
        <v>5.0039999999999996</v>
      </c>
      <c r="DA88" s="144">
        <v>5.0069999999999997</v>
      </c>
      <c r="DB88" s="144">
        <v>5.0069999999999997</v>
      </c>
      <c r="DC88" s="144">
        <v>5.0069999999999997</v>
      </c>
      <c r="DD88" s="144">
        <v>5.0069999999999997</v>
      </c>
      <c r="DE88" s="144">
        <v>5.0069999999999997</v>
      </c>
      <c r="DF88" s="144">
        <v>5.0069999999999997</v>
      </c>
      <c r="DG88" s="144">
        <v>5.0069999999999997</v>
      </c>
      <c r="DH88" s="144">
        <v>5.0069999999999997</v>
      </c>
      <c r="DI88" s="144">
        <v>5.0069999999999997</v>
      </c>
      <c r="DJ88" s="144">
        <v>5.0069999999999997</v>
      </c>
      <c r="DK88" s="144">
        <v>5.0069999999999997</v>
      </c>
      <c r="DL88" s="144">
        <v>5.0069999999999997</v>
      </c>
      <c r="DM88" s="144">
        <v>5.0069999999999997</v>
      </c>
      <c r="DN88" s="144">
        <v>5.0069999999999997</v>
      </c>
      <c r="DO88" s="144">
        <v>5.0069999999999997</v>
      </c>
      <c r="DP88" s="144">
        <v>5.0069999999999997</v>
      </c>
      <c r="DQ88" s="144">
        <v>5.0069999999999997</v>
      </c>
      <c r="DR88" s="144">
        <v>5.0069999999999997</v>
      </c>
      <c r="DS88" s="144">
        <v>5.0069999999999997</v>
      </c>
      <c r="DT88" s="144">
        <v>5.0069999999999997</v>
      </c>
      <c r="DU88" s="144">
        <v>5.0069999999999997</v>
      </c>
      <c r="DV88" s="144">
        <v>5.0069999999999997</v>
      </c>
      <c r="DW88" s="144">
        <v>5.0069999999999997</v>
      </c>
      <c r="DX88" s="144">
        <v>5.0069999999999997</v>
      </c>
      <c r="DY88" s="144">
        <v>5.0069999999999997</v>
      </c>
      <c r="DZ88" s="144">
        <v>5.0069999999999997</v>
      </c>
      <c r="EA88" s="144">
        <v>5.0069999999999997</v>
      </c>
    </row>
    <row r="89" spans="1:131" ht="15" customHeight="1" x14ac:dyDescent="0.25">
      <c r="A89" s="43">
        <v>87</v>
      </c>
      <c r="B89" s="144"/>
      <c r="C89" s="144"/>
      <c r="D89" s="144"/>
      <c r="E89" s="144"/>
      <c r="F89" s="144"/>
      <c r="G89" s="144"/>
      <c r="H89" s="144"/>
      <c r="I89" s="144"/>
      <c r="J89" s="144"/>
      <c r="K89" s="144"/>
      <c r="L89" s="144"/>
      <c r="M89" s="144"/>
      <c r="N89" s="144"/>
      <c r="O89" s="144"/>
      <c r="P89" s="144"/>
      <c r="Q89" s="144"/>
      <c r="R89" s="144"/>
      <c r="S89" s="144"/>
      <c r="T89" s="144"/>
      <c r="U89" s="144"/>
      <c r="V89" s="144"/>
      <c r="W89" s="144"/>
      <c r="X89" s="144"/>
      <c r="Y89" s="144"/>
      <c r="Z89" s="144"/>
      <c r="AA89" s="144"/>
      <c r="AB89" s="144"/>
      <c r="AC89" s="144"/>
      <c r="AD89" s="144"/>
      <c r="AE89" s="144"/>
      <c r="AF89" s="144"/>
      <c r="AG89" s="144"/>
      <c r="AH89" s="144"/>
      <c r="AI89" s="144"/>
      <c r="AJ89" s="144"/>
      <c r="AK89" s="144"/>
      <c r="AL89" s="144"/>
      <c r="AM89" s="144"/>
      <c r="AN89" s="144"/>
      <c r="AO89" s="144"/>
      <c r="AP89" s="144"/>
      <c r="AQ89" s="144"/>
      <c r="AR89" s="144"/>
      <c r="AS89" s="144"/>
      <c r="AT89" s="144"/>
      <c r="AU89" s="144"/>
      <c r="AV89" s="144"/>
      <c r="AW89" s="144"/>
      <c r="AX89" s="144"/>
      <c r="AY89" s="144"/>
      <c r="AZ89" s="144"/>
      <c r="BA89" s="144"/>
      <c r="BB89" s="144"/>
      <c r="BC89" s="144"/>
      <c r="BD89" s="144"/>
      <c r="BE89" s="144"/>
      <c r="BF89" s="144"/>
      <c r="BG89" s="144"/>
      <c r="BH89" s="144"/>
      <c r="BI89" s="144"/>
      <c r="BJ89" s="144"/>
      <c r="BK89" s="144"/>
      <c r="BL89" s="144"/>
      <c r="BM89" s="144"/>
      <c r="BN89" s="144"/>
      <c r="BO89" s="144"/>
      <c r="BP89" s="144"/>
      <c r="BQ89" s="144"/>
      <c r="BR89" s="144"/>
      <c r="BS89" s="144"/>
      <c r="BT89" s="144"/>
      <c r="BU89" s="144"/>
      <c r="BV89" s="144"/>
      <c r="BW89" s="144"/>
      <c r="BX89" s="144"/>
      <c r="BY89" s="144"/>
      <c r="BZ89" s="144"/>
      <c r="CA89" s="144"/>
      <c r="CB89" s="144"/>
      <c r="CC89" s="144"/>
      <c r="CD89" s="144"/>
      <c r="CE89" s="144"/>
      <c r="CF89" s="144"/>
      <c r="CG89" s="144"/>
      <c r="CH89" s="144"/>
      <c r="CI89" s="144"/>
      <c r="CJ89" s="144"/>
      <c r="CK89" s="144">
        <v>0.88500000000000001</v>
      </c>
      <c r="CL89" s="144">
        <v>1.655</v>
      </c>
      <c r="CM89" s="144">
        <v>2.3119999999999998</v>
      </c>
      <c r="CN89" s="144">
        <v>2.8610000000000002</v>
      </c>
      <c r="CO89" s="144">
        <v>3.3090000000000002</v>
      </c>
      <c r="CP89" s="144">
        <v>3.6640000000000001</v>
      </c>
      <c r="CQ89" s="144">
        <v>3.9369999999999998</v>
      </c>
      <c r="CR89" s="144">
        <v>4.141</v>
      </c>
      <c r="CS89" s="144">
        <v>4.2889999999999997</v>
      </c>
      <c r="CT89" s="144">
        <v>4.3920000000000003</v>
      </c>
      <c r="CU89" s="144">
        <v>4.4610000000000003</v>
      </c>
      <c r="CV89" s="144">
        <v>4.5060000000000002</v>
      </c>
      <c r="CW89" s="144">
        <v>4.5339999999999998</v>
      </c>
      <c r="CX89" s="144">
        <v>4.5510000000000002</v>
      </c>
      <c r="CY89" s="144">
        <v>4.5609999999999999</v>
      </c>
      <c r="CZ89" s="144">
        <v>4.5659999999999998</v>
      </c>
      <c r="DA89" s="144">
        <v>4.57</v>
      </c>
      <c r="DB89" s="144">
        <v>4.57</v>
      </c>
      <c r="DC89" s="144">
        <v>4.57</v>
      </c>
      <c r="DD89" s="144">
        <v>4.57</v>
      </c>
      <c r="DE89" s="144">
        <v>4.57</v>
      </c>
      <c r="DF89" s="144">
        <v>4.57</v>
      </c>
      <c r="DG89" s="144">
        <v>4.57</v>
      </c>
      <c r="DH89" s="144">
        <v>4.57</v>
      </c>
      <c r="DI89" s="144">
        <v>4.57</v>
      </c>
      <c r="DJ89" s="144">
        <v>4.57</v>
      </c>
      <c r="DK89" s="144">
        <v>4.57</v>
      </c>
      <c r="DL89" s="144">
        <v>4.57</v>
      </c>
      <c r="DM89" s="144">
        <v>4.57</v>
      </c>
      <c r="DN89" s="144">
        <v>4.57</v>
      </c>
      <c r="DO89" s="144">
        <v>4.57</v>
      </c>
      <c r="DP89" s="144">
        <v>4.57</v>
      </c>
      <c r="DQ89" s="144">
        <v>4.57</v>
      </c>
      <c r="DR89" s="144">
        <v>4.57</v>
      </c>
      <c r="DS89" s="144">
        <v>4.57</v>
      </c>
      <c r="DT89" s="144">
        <v>4.57</v>
      </c>
      <c r="DU89" s="144">
        <v>4.57</v>
      </c>
      <c r="DV89" s="144">
        <v>4.57</v>
      </c>
      <c r="DW89" s="144">
        <v>4.57</v>
      </c>
      <c r="DX89" s="144">
        <v>4.57</v>
      </c>
      <c r="DY89" s="144">
        <v>4.57</v>
      </c>
      <c r="DZ89" s="144">
        <v>4.57</v>
      </c>
      <c r="EA89" s="144">
        <v>4.57</v>
      </c>
    </row>
    <row r="90" spans="1:131" ht="15" customHeight="1" x14ac:dyDescent="0.25">
      <c r="A90" s="43">
        <v>88</v>
      </c>
      <c r="B90" s="144"/>
      <c r="C90" s="144"/>
      <c r="D90" s="144"/>
      <c r="E90" s="144"/>
      <c r="F90" s="144"/>
      <c r="G90" s="144"/>
      <c r="H90" s="144"/>
      <c r="I90" s="144"/>
      <c r="J90" s="144"/>
      <c r="K90" s="144"/>
      <c r="L90" s="144"/>
      <c r="M90" s="144"/>
      <c r="N90" s="144"/>
      <c r="O90" s="144"/>
      <c r="P90" s="144"/>
      <c r="Q90" s="144"/>
      <c r="R90" s="144"/>
      <c r="S90" s="144"/>
      <c r="T90" s="144"/>
      <c r="U90" s="144"/>
      <c r="V90" s="144"/>
      <c r="W90" s="144"/>
      <c r="X90" s="144"/>
      <c r="Y90" s="144"/>
      <c r="Z90" s="144"/>
      <c r="AA90" s="144"/>
      <c r="AB90" s="144"/>
      <c r="AC90" s="144"/>
      <c r="AD90" s="144"/>
      <c r="AE90" s="144"/>
      <c r="AF90" s="144"/>
      <c r="AG90" s="144"/>
      <c r="AH90" s="144"/>
      <c r="AI90" s="144"/>
      <c r="AJ90" s="144"/>
      <c r="AK90" s="144"/>
      <c r="AL90" s="144"/>
      <c r="AM90" s="144"/>
      <c r="AN90" s="144"/>
      <c r="AO90" s="144"/>
      <c r="AP90" s="144"/>
      <c r="AQ90" s="144"/>
      <c r="AR90" s="144"/>
      <c r="AS90" s="144"/>
      <c r="AT90" s="144"/>
      <c r="AU90" s="144"/>
      <c r="AV90" s="144"/>
      <c r="AW90" s="144"/>
      <c r="AX90" s="144"/>
      <c r="AY90" s="144"/>
      <c r="AZ90" s="144"/>
      <c r="BA90" s="144"/>
      <c r="BB90" s="144"/>
      <c r="BC90" s="144"/>
      <c r="BD90" s="144"/>
      <c r="BE90" s="144"/>
      <c r="BF90" s="144"/>
      <c r="BG90" s="144"/>
      <c r="BH90" s="144"/>
      <c r="BI90" s="144"/>
      <c r="BJ90" s="144"/>
      <c r="BK90" s="144"/>
      <c r="BL90" s="144"/>
      <c r="BM90" s="144"/>
      <c r="BN90" s="144"/>
      <c r="BO90" s="144"/>
      <c r="BP90" s="144"/>
      <c r="BQ90" s="144"/>
      <c r="BR90" s="144"/>
      <c r="BS90" s="144"/>
      <c r="BT90" s="144"/>
      <c r="BU90" s="144"/>
      <c r="BV90" s="144"/>
      <c r="BW90" s="144"/>
      <c r="BX90" s="144"/>
      <c r="BY90" s="144"/>
      <c r="BZ90" s="144"/>
      <c r="CA90" s="144"/>
      <c r="CB90" s="144"/>
      <c r="CC90" s="144"/>
      <c r="CD90" s="144"/>
      <c r="CE90" s="144"/>
      <c r="CF90" s="144"/>
      <c r="CG90" s="144"/>
      <c r="CH90" s="144"/>
      <c r="CI90" s="144"/>
      <c r="CJ90" s="144"/>
      <c r="CK90" s="144"/>
      <c r="CL90" s="144">
        <v>0.87</v>
      </c>
      <c r="CM90" s="144">
        <v>1.613</v>
      </c>
      <c r="CN90" s="144">
        <v>2.234</v>
      </c>
      <c r="CO90" s="144">
        <v>2.74</v>
      </c>
      <c r="CP90" s="144">
        <v>3.141</v>
      </c>
      <c r="CQ90" s="144">
        <v>3.45</v>
      </c>
      <c r="CR90" s="144">
        <v>3.681</v>
      </c>
      <c r="CS90" s="144">
        <v>3.847</v>
      </c>
      <c r="CT90" s="144">
        <v>3.9630000000000001</v>
      </c>
      <c r="CU90" s="144">
        <v>4.0410000000000004</v>
      </c>
      <c r="CV90" s="144">
        <v>4.0919999999999996</v>
      </c>
      <c r="CW90" s="144">
        <v>4.1239999999999997</v>
      </c>
      <c r="CX90" s="144">
        <v>4.1440000000000001</v>
      </c>
      <c r="CY90" s="144">
        <v>4.1539999999999999</v>
      </c>
      <c r="CZ90" s="144">
        <v>4.1609999999999996</v>
      </c>
      <c r="DA90" s="144">
        <v>4.1639999999999997</v>
      </c>
      <c r="DB90" s="144">
        <v>4.1639999999999997</v>
      </c>
      <c r="DC90" s="144">
        <v>4.1639999999999997</v>
      </c>
      <c r="DD90" s="144">
        <v>4.1639999999999997</v>
      </c>
      <c r="DE90" s="144">
        <v>4.1639999999999997</v>
      </c>
      <c r="DF90" s="144">
        <v>4.1639999999999997</v>
      </c>
      <c r="DG90" s="144">
        <v>4.1639999999999997</v>
      </c>
      <c r="DH90" s="144">
        <v>4.1639999999999997</v>
      </c>
      <c r="DI90" s="144">
        <v>4.1639999999999997</v>
      </c>
      <c r="DJ90" s="144">
        <v>4.1639999999999997</v>
      </c>
      <c r="DK90" s="144">
        <v>4.1639999999999997</v>
      </c>
      <c r="DL90" s="144">
        <v>4.1639999999999997</v>
      </c>
      <c r="DM90" s="144">
        <v>4.1639999999999997</v>
      </c>
      <c r="DN90" s="144">
        <v>4.1639999999999997</v>
      </c>
      <c r="DO90" s="144">
        <v>4.1639999999999997</v>
      </c>
      <c r="DP90" s="144">
        <v>4.1639999999999997</v>
      </c>
      <c r="DQ90" s="144">
        <v>4.1639999999999997</v>
      </c>
      <c r="DR90" s="144">
        <v>4.1639999999999997</v>
      </c>
      <c r="DS90" s="144">
        <v>4.1639999999999997</v>
      </c>
      <c r="DT90" s="144">
        <v>4.1639999999999997</v>
      </c>
      <c r="DU90" s="144">
        <v>4.1639999999999997</v>
      </c>
      <c r="DV90" s="144">
        <v>4.1639999999999997</v>
      </c>
      <c r="DW90" s="144">
        <v>4.1639999999999997</v>
      </c>
      <c r="DX90" s="144">
        <v>4.1639999999999997</v>
      </c>
      <c r="DY90" s="144">
        <v>4.1639999999999997</v>
      </c>
      <c r="DZ90" s="144">
        <v>4.1639999999999997</v>
      </c>
      <c r="EA90" s="144">
        <v>4.1639999999999997</v>
      </c>
    </row>
    <row r="91" spans="1:131" ht="15" customHeight="1" x14ac:dyDescent="0.25">
      <c r="A91" s="43">
        <v>89</v>
      </c>
      <c r="B91" s="144"/>
      <c r="C91" s="144"/>
      <c r="D91" s="144"/>
      <c r="E91" s="144"/>
      <c r="F91" s="144"/>
      <c r="G91" s="144"/>
      <c r="H91" s="144"/>
      <c r="I91" s="144"/>
      <c r="J91" s="144"/>
      <c r="K91" s="144"/>
      <c r="L91" s="144"/>
      <c r="M91" s="144"/>
      <c r="N91" s="144"/>
      <c r="O91" s="144"/>
      <c r="P91" s="144"/>
      <c r="Q91" s="144"/>
      <c r="R91" s="144"/>
      <c r="S91" s="144"/>
      <c r="T91" s="144"/>
      <c r="U91" s="144"/>
      <c r="V91" s="144"/>
      <c r="W91" s="144"/>
      <c r="X91" s="144"/>
      <c r="Y91" s="144"/>
      <c r="Z91" s="144"/>
      <c r="AA91" s="144"/>
      <c r="AB91" s="144"/>
      <c r="AC91" s="144"/>
      <c r="AD91" s="144"/>
      <c r="AE91" s="144"/>
      <c r="AF91" s="144"/>
      <c r="AG91" s="144"/>
      <c r="AH91" s="144"/>
      <c r="AI91" s="144"/>
      <c r="AJ91" s="144"/>
      <c r="AK91" s="144"/>
      <c r="AL91" s="144"/>
      <c r="AM91" s="144"/>
      <c r="AN91" s="144"/>
      <c r="AO91" s="144"/>
      <c r="AP91" s="144"/>
      <c r="AQ91" s="144"/>
      <c r="AR91" s="144"/>
      <c r="AS91" s="144"/>
      <c r="AT91" s="144"/>
      <c r="AU91" s="144"/>
      <c r="AV91" s="144"/>
      <c r="AW91" s="144"/>
      <c r="AX91" s="144"/>
      <c r="AY91" s="144"/>
      <c r="AZ91" s="144"/>
      <c r="BA91" s="144"/>
      <c r="BB91" s="144"/>
      <c r="BC91" s="144"/>
      <c r="BD91" s="144"/>
      <c r="BE91" s="144"/>
      <c r="BF91" s="144"/>
      <c r="BG91" s="144"/>
      <c r="BH91" s="144"/>
      <c r="BI91" s="144"/>
      <c r="BJ91" s="144"/>
      <c r="BK91" s="144"/>
      <c r="BL91" s="144"/>
      <c r="BM91" s="144"/>
      <c r="BN91" s="144"/>
      <c r="BO91" s="144"/>
      <c r="BP91" s="144"/>
      <c r="BQ91" s="144"/>
      <c r="BR91" s="144"/>
      <c r="BS91" s="144"/>
      <c r="BT91" s="144"/>
      <c r="BU91" s="144"/>
      <c r="BV91" s="144"/>
      <c r="BW91" s="144"/>
      <c r="BX91" s="144"/>
      <c r="BY91" s="144"/>
      <c r="BZ91" s="144"/>
      <c r="CA91" s="144"/>
      <c r="CB91" s="144"/>
      <c r="CC91" s="144"/>
      <c r="CD91" s="144"/>
      <c r="CE91" s="144"/>
      <c r="CF91" s="144"/>
      <c r="CG91" s="144"/>
      <c r="CH91" s="144"/>
      <c r="CI91" s="144"/>
      <c r="CJ91" s="144"/>
      <c r="CK91" s="144"/>
      <c r="CL91" s="144"/>
      <c r="CM91" s="144">
        <v>0.85399999999999998</v>
      </c>
      <c r="CN91" s="144">
        <v>1.5669999999999999</v>
      </c>
      <c r="CO91" s="144">
        <v>2.149</v>
      </c>
      <c r="CP91" s="144">
        <v>2.61</v>
      </c>
      <c r="CQ91" s="144">
        <v>2.9649999999999999</v>
      </c>
      <c r="CR91" s="144">
        <v>3.23</v>
      </c>
      <c r="CS91" s="144">
        <v>3.4220000000000002</v>
      </c>
      <c r="CT91" s="144">
        <v>3.5550000000000002</v>
      </c>
      <c r="CU91" s="144">
        <v>3.645</v>
      </c>
      <c r="CV91" s="144">
        <v>3.7029999999999998</v>
      </c>
      <c r="CW91" s="144">
        <v>3.74</v>
      </c>
      <c r="CX91" s="144">
        <v>3.762</v>
      </c>
      <c r="CY91" s="144">
        <v>3.7749999999999999</v>
      </c>
      <c r="CZ91" s="144">
        <v>3.782</v>
      </c>
      <c r="DA91" s="144">
        <v>3.786</v>
      </c>
      <c r="DB91" s="144">
        <v>3.786</v>
      </c>
      <c r="DC91" s="144">
        <v>3.786</v>
      </c>
      <c r="DD91" s="144">
        <v>3.786</v>
      </c>
      <c r="DE91" s="144">
        <v>3.786</v>
      </c>
      <c r="DF91" s="144">
        <v>3.786</v>
      </c>
      <c r="DG91" s="144">
        <v>3.786</v>
      </c>
      <c r="DH91" s="144">
        <v>3.786</v>
      </c>
      <c r="DI91" s="144">
        <v>3.786</v>
      </c>
      <c r="DJ91" s="144">
        <v>3.786</v>
      </c>
      <c r="DK91" s="144">
        <v>3.786</v>
      </c>
      <c r="DL91" s="144">
        <v>3.786</v>
      </c>
      <c r="DM91" s="144">
        <v>3.786</v>
      </c>
      <c r="DN91" s="144">
        <v>3.786</v>
      </c>
      <c r="DO91" s="144">
        <v>3.786</v>
      </c>
      <c r="DP91" s="144">
        <v>3.786</v>
      </c>
      <c r="DQ91" s="144">
        <v>3.786</v>
      </c>
      <c r="DR91" s="144">
        <v>3.786</v>
      </c>
      <c r="DS91" s="144">
        <v>3.786</v>
      </c>
      <c r="DT91" s="144">
        <v>3.786</v>
      </c>
      <c r="DU91" s="144">
        <v>3.786</v>
      </c>
      <c r="DV91" s="144">
        <v>3.786</v>
      </c>
      <c r="DW91" s="144">
        <v>3.786</v>
      </c>
      <c r="DX91" s="144">
        <v>3.786</v>
      </c>
      <c r="DY91" s="144">
        <v>3.786</v>
      </c>
      <c r="DZ91" s="144">
        <v>3.786</v>
      </c>
      <c r="EA91" s="144">
        <v>3.786</v>
      </c>
    </row>
    <row r="92" spans="1:131" ht="15" customHeight="1" x14ac:dyDescent="0.25">
      <c r="A92" s="43">
        <v>90</v>
      </c>
      <c r="B92" s="144"/>
      <c r="C92" s="144"/>
      <c r="D92" s="144"/>
      <c r="E92" s="144"/>
      <c r="F92" s="144"/>
      <c r="G92" s="144"/>
      <c r="H92" s="144"/>
      <c r="I92" s="144"/>
      <c r="J92" s="144"/>
      <c r="K92" s="144"/>
      <c r="L92" s="144"/>
      <c r="M92" s="144"/>
      <c r="N92" s="144"/>
      <c r="O92" s="144"/>
      <c r="P92" s="144"/>
      <c r="Q92" s="144"/>
      <c r="R92" s="144"/>
      <c r="S92" s="144"/>
      <c r="T92" s="144"/>
      <c r="U92" s="144"/>
      <c r="V92" s="144"/>
      <c r="W92" s="144"/>
      <c r="X92" s="144"/>
      <c r="Y92" s="144"/>
      <c r="Z92" s="144"/>
      <c r="AA92" s="144"/>
      <c r="AB92" s="144"/>
      <c r="AC92" s="144"/>
      <c r="AD92" s="144"/>
      <c r="AE92" s="144"/>
      <c r="AF92" s="144"/>
      <c r="AG92" s="144"/>
      <c r="AH92" s="144"/>
      <c r="AI92" s="144"/>
      <c r="AJ92" s="144"/>
      <c r="AK92" s="144"/>
      <c r="AL92" s="144"/>
      <c r="AM92" s="144"/>
      <c r="AN92" s="144"/>
      <c r="AO92" s="144"/>
      <c r="AP92" s="144"/>
      <c r="AQ92" s="144"/>
      <c r="AR92" s="144"/>
      <c r="AS92" s="144"/>
      <c r="AT92" s="144"/>
      <c r="AU92" s="144"/>
      <c r="AV92" s="144"/>
      <c r="AW92" s="144"/>
      <c r="AX92" s="144"/>
      <c r="AY92" s="144"/>
      <c r="AZ92" s="144"/>
      <c r="BA92" s="144"/>
      <c r="BB92" s="144"/>
      <c r="BC92" s="144"/>
      <c r="BD92" s="144"/>
      <c r="BE92" s="144"/>
      <c r="BF92" s="144"/>
      <c r="BG92" s="144"/>
      <c r="BH92" s="144"/>
      <c r="BI92" s="144"/>
      <c r="BJ92" s="144"/>
      <c r="BK92" s="144"/>
      <c r="BL92" s="144"/>
      <c r="BM92" s="144"/>
      <c r="BN92" s="144"/>
      <c r="BO92" s="144"/>
      <c r="BP92" s="144"/>
      <c r="BQ92" s="144"/>
      <c r="BR92" s="144"/>
      <c r="BS92" s="144"/>
      <c r="BT92" s="144"/>
      <c r="BU92" s="144"/>
      <c r="BV92" s="144"/>
      <c r="BW92" s="144"/>
      <c r="BX92" s="144"/>
      <c r="BY92" s="144"/>
      <c r="BZ92" s="144"/>
      <c r="CA92" s="144"/>
      <c r="CB92" s="144"/>
      <c r="CC92" s="144"/>
      <c r="CD92" s="144"/>
      <c r="CE92" s="144"/>
      <c r="CF92" s="144"/>
      <c r="CG92" s="144"/>
      <c r="CH92" s="144"/>
      <c r="CI92" s="144"/>
      <c r="CJ92" s="144"/>
      <c r="CK92" s="144"/>
      <c r="CL92" s="144"/>
      <c r="CM92" s="144"/>
      <c r="CN92" s="144">
        <v>0.83599999999999997</v>
      </c>
      <c r="CO92" s="144">
        <v>1.5169999999999999</v>
      </c>
      <c r="CP92" s="144">
        <v>2.0569999999999999</v>
      </c>
      <c r="CQ92" s="144">
        <v>2.4729999999999999</v>
      </c>
      <c r="CR92" s="144">
        <v>2.7839999999999998</v>
      </c>
      <c r="CS92" s="144">
        <v>3.008</v>
      </c>
      <c r="CT92" s="144">
        <v>3.1640000000000001</v>
      </c>
      <c r="CU92" s="144">
        <v>3.2690000000000001</v>
      </c>
      <c r="CV92" s="144">
        <v>3.3380000000000001</v>
      </c>
      <c r="CW92" s="144">
        <v>3.3809999999999998</v>
      </c>
      <c r="CX92" s="144">
        <v>3.407</v>
      </c>
      <c r="CY92" s="144">
        <v>3.4220000000000002</v>
      </c>
      <c r="CZ92" s="144">
        <v>3.43</v>
      </c>
      <c r="DA92" s="144">
        <v>3.4350000000000001</v>
      </c>
      <c r="DB92" s="144">
        <v>3.4350000000000001</v>
      </c>
      <c r="DC92" s="144">
        <v>3.4350000000000001</v>
      </c>
      <c r="DD92" s="144">
        <v>3.4350000000000001</v>
      </c>
      <c r="DE92" s="144">
        <v>3.4350000000000001</v>
      </c>
      <c r="DF92" s="144">
        <v>3.4350000000000001</v>
      </c>
      <c r="DG92" s="144">
        <v>3.4350000000000001</v>
      </c>
      <c r="DH92" s="144">
        <v>3.4350000000000001</v>
      </c>
      <c r="DI92" s="144">
        <v>3.4350000000000001</v>
      </c>
      <c r="DJ92" s="144">
        <v>3.4350000000000001</v>
      </c>
      <c r="DK92" s="144">
        <v>3.4350000000000001</v>
      </c>
      <c r="DL92" s="144">
        <v>3.4350000000000001</v>
      </c>
      <c r="DM92" s="144">
        <v>3.4350000000000001</v>
      </c>
      <c r="DN92" s="144">
        <v>3.4350000000000001</v>
      </c>
      <c r="DO92" s="144">
        <v>3.4350000000000001</v>
      </c>
      <c r="DP92" s="144">
        <v>3.4350000000000001</v>
      </c>
      <c r="DQ92" s="144">
        <v>3.4350000000000001</v>
      </c>
      <c r="DR92" s="144">
        <v>3.4350000000000001</v>
      </c>
      <c r="DS92" s="144">
        <v>3.4350000000000001</v>
      </c>
      <c r="DT92" s="144">
        <v>3.4350000000000001</v>
      </c>
      <c r="DU92" s="144">
        <v>3.4350000000000001</v>
      </c>
      <c r="DV92" s="144">
        <v>3.4350000000000001</v>
      </c>
      <c r="DW92" s="144">
        <v>3.4350000000000001</v>
      </c>
      <c r="DX92" s="144">
        <v>3.4350000000000001</v>
      </c>
      <c r="DY92" s="144">
        <v>3.4350000000000001</v>
      </c>
      <c r="DZ92" s="144">
        <v>3.4350000000000001</v>
      </c>
      <c r="EA92" s="144">
        <v>3.4350000000000001</v>
      </c>
    </row>
    <row r="93" spans="1:131" ht="15" customHeight="1" x14ac:dyDescent="0.25">
      <c r="A93" s="43">
        <v>91</v>
      </c>
      <c r="B93" s="144"/>
      <c r="C93" s="144"/>
      <c r="D93" s="144"/>
      <c r="E93" s="144"/>
      <c r="F93" s="144"/>
      <c r="G93" s="144"/>
      <c r="H93" s="144"/>
      <c r="I93" s="144"/>
      <c r="J93" s="144"/>
      <c r="K93" s="144"/>
      <c r="L93" s="144"/>
      <c r="M93" s="144"/>
      <c r="N93" s="144"/>
      <c r="O93" s="144"/>
      <c r="P93" s="144"/>
      <c r="Q93" s="144"/>
      <c r="R93" s="144"/>
      <c r="S93" s="144"/>
      <c r="T93" s="144"/>
      <c r="U93" s="144"/>
      <c r="V93" s="144"/>
      <c r="W93" s="144"/>
      <c r="X93" s="144"/>
      <c r="Y93" s="144"/>
      <c r="Z93" s="144"/>
      <c r="AA93" s="144"/>
      <c r="AB93" s="144"/>
      <c r="AC93" s="144"/>
      <c r="AD93" s="144"/>
      <c r="AE93" s="144"/>
      <c r="AF93" s="144"/>
      <c r="AG93" s="144"/>
      <c r="AH93" s="144"/>
      <c r="AI93" s="144"/>
      <c r="AJ93" s="144"/>
      <c r="AK93" s="144"/>
      <c r="AL93" s="144"/>
      <c r="AM93" s="144"/>
      <c r="AN93" s="144"/>
      <c r="AO93" s="144"/>
      <c r="AP93" s="144"/>
      <c r="AQ93" s="144"/>
      <c r="AR93" s="144"/>
      <c r="AS93" s="144"/>
      <c r="AT93" s="144"/>
      <c r="AU93" s="144"/>
      <c r="AV93" s="144"/>
      <c r="AW93" s="144"/>
      <c r="AX93" s="144"/>
      <c r="AY93" s="144"/>
      <c r="AZ93" s="144"/>
      <c r="BA93" s="144"/>
      <c r="BB93" s="144"/>
      <c r="BC93" s="144"/>
      <c r="BD93" s="144"/>
      <c r="BE93" s="144"/>
      <c r="BF93" s="144"/>
      <c r="BG93" s="144"/>
      <c r="BH93" s="144"/>
      <c r="BI93" s="144"/>
      <c r="BJ93" s="144"/>
      <c r="BK93" s="144"/>
      <c r="BL93" s="144"/>
      <c r="BM93" s="144"/>
      <c r="BN93" s="144"/>
      <c r="BO93" s="144"/>
      <c r="BP93" s="144"/>
      <c r="BQ93" s="144"/>
      <c r="BR93" s="144"/>
      <c r="BS93" s="144"/>
      <c r="BT93" s="144"/>
      <c r="BU93" s="144"/>
      <c r="BV93" s="144"/>
      <c r="BW93" s="144"/>
      <c r="BX93" s="144"/>
      <c r="BY93" s="144"/>
      <c r="BZ93" s="144"/>
      <c r="CA93" s="144"/>
      <c r="CB93" s="144"/>
      <c r="CC93" s="144"/>
      <c r="CD93" s="144"/>
      <c r="CE93" s="144"/>
      <c r="CF93" s="144"/>
      <c r="CG93" s="144"/>
      <c r="CH93" s="144"/>
      <c r="CI93" s="144"/>
      <c r="CJ93" s="144"/>
      <c r="CK93" s="144"/>
      <c r="CL93" s="144"/>
      <c r="CM93" s="144"/>
      <c r="CN93" s="144"/>
      <c r="CO93" s="144">
        <v>0.81599999999999995</v>
      </c>
      <c r="CP93" s="144">
        <v>1.4610000000000001</v>
      </c>
      <c r="CQ93" s="144">
        <v>1.96</v>
      </c>
      <c r="CR93" s="144">
        <v>2.331</v>
      </c>
      <c r="CS93" s="144">
        <v>2.6</v>
      </c>
      <c r="CT93" s="144">
        <v>2.786</v>
      </c>
      <c r="CU93" s="144">
        <v>2.9119999999999999</v>
      </c>
      <c r="CV93" s="144">
        <v>2.9940000000000002</v>
      </c>
      <c r="CW93" s="144">
        <v>3.0459999999999998</v>
      </c>
      <c r="CX93" s="144">
        <v>3.077</v>
      </c>
      <c r="CY93" s="144">
        <v>3.0939999999999999</v>
      </c>
      <c r="CZ93" s="144">
        <v>3.105</v>
      </c>
      <c r="DA93" s="144">
        <v>3.1110000000000002</v>
      </c>
      <c r="DB93" s="144">
        <v>3.1110000000000002</v>
      </c>
      <c r="DC93" s="144">
        <v>3.1110000000000002</v>
      </c>
      <c r="DD93" s="144">
        <v>3.1110000000000002</v>
      </c>
      <c r="DE93" s="144">
        <v>3.1110000000000002</v>
      </c>
      <c r="DF93" s="144">
        <v>3.1110000000000002</v>
      </c>
      <c r="DG93" s="144">
        <v>3.1110000000000002</v>
      </c>
      <c r="DH93" s="144">
        <v>3.1110000000000002</v>
      </c>
      <c r="DI93" s="144">
        <v>3.1110000000000002</v>
      </c>
      <c r="DJ93" s="144">
        <v>3.1110000000000002</v>
      </c>
      <c r="DK93" s="144">
        <v>3.1110000000000002</v>
      </c>
      <c r="DL93" s="144">
        <v>3.1110000000000002</v>
      </c>
      <c r="DM93" s="144">
        <v>3.1110000000000002</v>
      </c>
      <c r="DN93" s="144">
        <v>3.1110000000000002</v>
      </c>
      <c r="DO93" s="144">
        <v>3.1110000000000002</v>
      </c>
      <c r="DP93" s="144">
        <v>3.1110000000000002</v>
      </c>
      <c r="DQ93" s="144">
        <v>3.1110000000000002</v>
      </c>
      <c r="DR93" s="144">
        <v>3.1110000000000002</v>
      </c>
      <c r="DS93" s="144">
        <v>3.1110000000000002</v>
      </c>
      <c r="DT93" s="144">
        <v>3.1110000000000002</v>
      </c>
      <c r="DU93" s="144">
        <v>3.1110000000000002</v>
      </c>
      <c r="DV93" s="144">
        <v>3.1110000000000002</v>
      </c>
      <c r="DW93" s="144">
        <v>3.1110000000000002</v>
      </c>
      <c r="DX93" s="144">
        <v>3.1110000000000002</v>
      </c>
      <c r="DY93" s="144">
        <v>3.1110000000000002</v>
      </c>
      <c r="DZ93" s="144">
        <v>3.1110000000000002</v>
      </c>
      <c r="EA93" s="144">
        <v>3.1110000000000002</v>
      </c>
    </row>
    <row r="94" spans="1:131" ht="15" customHeight="1" x14ac:dyDescent="0.25">
      <c r="A94" s="43">
        <v>92</v>
      </c>
      <c r="B94" s="144"/>
      <c r="C94" s="144"/>
      <c r="D94" s="144"/>
      <c r="E94" s="144"/>
      <c r="F94" s="144"/>
      <c r="G94" s="144"/>
      <c r="H94" s="144"/>
      <c r="I94" s="144"/>
      <c r="J94" s="144"/>
      <c r="K94" s="144"/>
      <c r="L94" s="144"/>
      <c r="M94" s="144"/>
      <c r="N94" s="144"/>
      <c r="O94" s="144"/>
      <c r="P94" s="144"/>
      <c r="Q94" s="144"/>
      <c r="R94" s="144"/>
      <c r="S94" s="144"/>
      <c r="T94" s="144"/>
      <c r="U94" s="144"/>
      <c r="V94" s="144"/>
      <c r="W94" s="144"/>
      <c r="X94" s="144"/>
      <c r="Y94" s="144"/>
      <c r="Z94" s="144"/>
      <c r="AA94" s="144"/>
      <c r="AB94" s="144"/>
      <c r="AC94" s="144"/>
      <c r="AD94" s="144"/>
      <c r="AE94" s="144"/>
      <c r="AF94" s="144"/>
      <c r="AG94" s="144"/>
      <c r="AH94" s="144"/>
      <c r="AI94" s="144"/>
      <c r="AJ94" s="144"/>
      <c r="AK94" s="144"/>
      <c r="AL94" s="144"/>
      <c r="AM94" s="144"/>
      <c r="AN94" s="144"/>
      <c r="AO94" s="144"/>
      <c r="AP94" s="144"/>
      <c r="AQ94" s="144"/>
      <c r="AR94" s="144"/>
      <c r="AS94" s="144"/>
      <c r="AT94" s="144"/>
      <c r="AU94" s="144"/>
      <c r="AV94" s="144"/>
      <c r="AW94" s="144"/>
      <c r="AX94" s="144"/>
      <c r="AY94" s="144"/>
      <c r="AZ94" s="144"/>
      <c r="BA94" s="144"/>
      <c r="BB94" s="144"/>
      <c r="BC94" s="144"/>
      <c r="BD94" s="144"/>
      <c r="BE94" s="144"/>
      <c r="BF94" s="144"/>
      <c r="BG94" s="144"/>
      <c r="BH94" s="144"/>
      <c r="BI94" s="144"/>
      <c r="BJ94" s="144"/>
      <c r="BK94" s="144"/>
      <c r="BL94" s="144"/>
      <c r="BM94" s="144"/>
      <c r="BN94" s="144"/>
      <c r="BO94" s="144"/>
      <c r="BP94" s="144"/>
      <c r="BQ94" s="144"/>
      <c r="BR94" s="144"/>
      <c r="BS94" s="144"/>
      <c r="BT94" s="144"/>
      <c r="BU94" s="144"/>
      <c r="BV94" s="144"/>
      <c r="BW94" s="144"/>
      <c r="BX94" s="144"/>
      <c r="BY94" s="144"/>
      <c r="BZ94" s="144"/>
      <c r="CA94" s="144"/>
      <c r="CB94" s="144"/>
      <c r="CC94" s="144"/>
      <c r="CD94" s="144"/>
      <c r="CE94" s="144"/>
      <c r="CF94" s="144"/>
      <c r="CG94" s="144"/>
      <c r="CH94" s="144"/>
      <c r="CI94" s="144"/>
      <c r="CJ94" s="144"/>
      <c r="CK94" s="144"/>
      <c r="CL94" s="144"/>
      <c r="CM94" s="144"/>
      <c r="CN94" s="144"/>
      <c r="CO94" s="144"/>
      <c r="CP94" s="144">
        <v>0.79200000000000004</v>
      </c>
      <c r="CQ94" s="144">
        <v>1.403</v>
      </c>
      <c r="CR94" s="144">
        <v>1.8580000000000001</v>
      </c>
      <c r="CS94" s="144">
        <v>2.1880000000000002</v>
      </c>
      <c r="CT94" s="144">
        <v>2.4169999999999998</v>
      </c>
      <c r="CU94" s="144">
        <v>2.5710000000000002</v>
      </c>
      <c r="CV94" s="144">
        <v>2.6720000000000002</v>
      </c>
      <c r="CW94" s="144">
        <v>2.7349999999999999</v>
      </c>
      <c r="CX94" s="144">
        <v>2.7730000000000001</v>
      </c>
      <c r="CY94" s="144">
        <v>2.794</v>
      </c>
      <c r="CZ94" s="144">
        <v>2.8069999999999999</v>
      </c>
      <c r="DA94" s="144">
        <v>2.8140000000000001</v>
      </c>
      <c r="DB94" s="144">
        <v>2.8140000000000001</v>
      </c>
      <c r="DC94" s="144">
        <v>2.8140000000000001</v>
      </c>
      <c r="DD94" s="144">
        <v>2.8140000000000001</v>
      </c>
      <c r="DE94" s="144">
        <v>2.8140000000000001</v>
      </c>
      <c r="DF94" s="144">
        <v>2.8140000000000001</v>
      </c>
      <c r="DG94" s="144">
        <v>2.8140000000000001</v>
      </c>
      <c r="DH94" s="144">
        <v>2.8140000000000001</v>
      </c>
      <c r="DI94" s="144">
        <v>2.8140000000000001</v>
      </c>
      <c r="DJ94" s="144">
        <v>2.8140000000000001</v>
      </c>
      <c r="DK94" s="144">
        <v>2.8140000000000001</v>
      </c>
      <c r="DL94" s="144">
        <v>2.8140000000000001</v>
      </c>
      <c r="DM94" s="144">
        <v>2.8140000000000001</v>
      </c>
      <c r="DN94" s="144">
        <v>2.8140000000000001</v>
      </c>
      <c r="DO94" s="144">
        <v>2.8140000000000001</v>
      </c>
      <c r="DP94" s="144">
        <v>2.8140000000000001</v>
      </c>
      <c r="DQ94" s="144">
        <v>2.8140000000000001</v>
      </c>
      <c r="DR94" s="144">
        <v>2.8140000000000001</v>
      </c>
      <c r="DS94" s="144">
        <v>2.8140000000000001</v>
      </c>
      <c r="DT94" s="144">
        <v>2.8140000000000001</v>
      </c>
      <c r="DU94" s="144">
        <v>2.8140000000000001</v>
      </c>
      <c r="DV94" s="144">
        <v>2.8140000000000001</v>
      </c>
      <c r="DW94" s="144">
        <v>2.8140000000000001</v>
      </c>
      <c r="DX94" s="144">
        <v>2.8140000000000001</v>
      </c>
      <c r="DY94" s="144">
        <v>2.8140000000000001</v>
      </c>
      <c r="DZ94" s="144">
        <v>2.8140000000000001</v>
      </c>
      <c r="EA94" s="144">
        <v>2.8140000000000001</v>
      </c>
    </row>
    <row r="95" spans="1:131" ht="15" customHeight="1" x14ac:dyDescent="0.25">
      <c r="A95" s="43">
        <v>93</v>
      </c>
      <c r="B95" s="144"/>
      <c r="C95" s="144"/>
      <c r="D95" s="144"/>
      <c r="E95" s="144"/>
      <c r="F95" s="144"/>
      <c r="G95" s="144"/>
      <c r="H95" s="144"/>
      <c r="I95" s="144"/>
      <c r="J95" s="144"/>
      <c r="K95" s="144"/>
      <c r="L95" s="144"/>
      <c r="M95" s="144"/>
      <c r="N95" s="144"/>
      <c r="O95" s="144"/>
      <c r="P95" s="144"/>
      <c r="Q95" s="144"/>
      <c r="R95" s="144"/>
      <c r="S95" s="144"/>
      <c r="T95" s="144"/>
      <c r="U95" s="144"/>
      <c r="V95" s="144"/>
      <c r="W95" s="144"/>
      <c r="X95" s="144"/>
      <c r="Y95" s="144"/>
      <c r="Z95" s="144"/>
      <c r="AA95" s="144"/>
      <c r="AB95" s="144"/>
      <c r="AC95" s="144"/>
      <c r="AD95" s="144"/>
      <c r="AE95" s="144"/>
      <c r="AF95" s="144"/>
      <c r="AG95" s="144"/>
      <c r="AH95" s="144"/>
      <c r="AI95" s="144"/>
      <c r="AJ95" s="144"/>
      <c r="AK95" s="144"/>
      <c r="AL95" s="144"/>
      <c r="AM95" s="144"/>
      <c r="AN95" s="144"/>
      <c r="AO95" s="144"/>
      <c r="AP95" s="144"/>
      <c r="AQ95" s="144"/>
      <c r="AR95" s="144"/>
      <c r="AS95" s="144"/>
      <c r="AT95" s="144"/>
      <c r="AU95" s="144"/>
      <c r="AV95" s="144"/>
      <c r="AW95" s="144"/>
      <c r="AX95" s="144"/>
      <c r="AY95" s="144"/>
      <c r="AZ95" s="144"/>
      <c r="BA95" s="144"/>
      <c r="BB95" s="144"/>
      <c r="BC95" s="144"/>
      <c r="BD95" s="144"/>
      <c r="BE95" s="144"/>
      <c r="BF95" s="144"/>
      <c r="BG95" s="144"/>
      <c r="BH95" s="144"/>
      <c r="BI95" s="144"/>
      <c r="BJ95" s="144"/>
      <c r="BK95" s="144"/>
      <c r="BL95" s="144"/>
      <c r="BM95" s="144"/>
      <c r="BN95" s="144"/>
      <c r="BO95" s="144"/>
      <c r="BP95" s="144"/>
      <c r="BQ95" s="144"/>
      <c r="BR95" s="144"/>
      <c r="BS95" s="144"/>
      <c r="BT95" s="144"/>
      <c r="BU95" s="144"/>
      <c r="BV95" s="144"/>
      <c r="BW95" s="144"/>
      <c r="BX95" s="144"/>
      <c r="BY95" s="144"/>
      <c r="BZ95" s="144"/>
      <c r="CA95" s="144"/>
      <c r="CB95" s="144"/>
      <c r="CC95" s="144"/>
      <c r="CD95" s="144"/>
      <c r="CE95" s="144"/>
      <c r="CF95" s="144"/>
      <c r="CG95" s="144"/>
      <c r="CH95" s="144"/>
      <c r="CI95" s="144"/>
      <c r="CJ95" s="144"/>
      <c r="CK95" s="144"/>
      <c r="CL95" s="144"/>
      <c r="CM95" s="144"/>
      <c r="CN95" s="144"/>
      <c r="CO95" s="144"/>
      <c r="CP95" s="144"/>
      <c r="CQ95" s="144">
        <v>0.77100000000000002</v>
      </c>
      <c r="CR95" s="144">
        <v>1.3460000000000001</v>
      </c>
      <c r="CS95" s="144">
        <v>1.762</v>
      </c>
      <c r="CT95" s="144">
        <v>2.0510000000000002</v>
      </c>
      <c r="CU95" s="144">
        <v>2.246</v>
      </c>
      <c r="CV95" s="144">
        <v>2.3730000000000002</v>
      </c>
      <c r="CW95" s="144">
        <v>2.4529999999999998</v>
      </c>
      <c r="CX95" s="144">
        <v>2.5009999999999999</v>
      </c>
      <c r="CY95" s="144">
        <v>2.528</v>
      </c>
      <c r="CZ95" s="144">
        <v>2.544</v>
      </c>
      <c r="DA95" s="144">
        <v>2.5529999999999999</v>
      </c>
      <c r="DB95" s="144">
        <v>2.5529999999999999</v>
      </c>
      <c r="DC95" s="144">
        <v>2.5529999999999999</v>
      </c>
      <c r="DD95" s="144">
        <v>2.5529999999999999</v>
      </c>
      <c r="DE95" s="144">
        <v>2.5529999999999999</v>
      </c>
      <c r="DF95" s="144">
        <v>2.5529999999999999</v>
      </c>
      <c r="DG95" s="144">
        <v>2.5529999999999999</v>
      </c>
      <c r="DH95" s="144">
        <v>2.5529999999999999</v>
      </c>
      <c r="DI95" s="144">
        <v>2.5529999999999999</v>
      </c>
      <c r="DJ95" s="144">
        <v>2.5529999999999999</v>
      </c>
      <c r="DK95" s="144">
        <v>2.5529999999999999</v>
      </c>
      <c r="DL95" s="144">
        <v>2.5529999999999999</v>
      </c>
      <c r="DM95" s="144">
        <v>2.5529999999999999</v>
      </c>
      <c r="DN95" s="144">
        <v>2.5529999999999999</v>
      </c>
      <c r="DO95" s="144">
        <v>2.5529999999999999</v>
      </c>
      <c r="DP95" s="144">
        <v>2.5529999999999999</v>
      </c>
      <c r="DQ95" s="144">
        <v>2.5529999999999999</v>
      </c>
      <c r="DR95" s="144">
        <v>2.5529999999999999</v>
      </c>
      <c r="DS95" s="144">
        <v>2.5529999999999999</v>
      </c>
      <c r="DT95" s="144">
        <v>2.5529999999999999</v>
      </c>
      <c r="DU95" s="144">
        <v>2.5529999999999999</v>
      </c>
      <c r="DV95" s="144">
        <v>2.5529999999999999</v>
      </c>
      <c r="DW95" s="144">
        <v>2.5529999999999999</v>
      </c>
      <c r="DX95" s="144">
        <v>2.5529999999999999</v>
      </c>
      <c r="DY95" s="144">
        <v>2.5529999999999999</v>
      </c>
      <c r="DZ95" s="144">
        <v>2.5529999999999999</v>
      </c>
      <c r="EA95" s="144">
        <v>2.5529999999999999</v>
      </c>
    </row>
    <row r="96" spans="1:131" ht="15" customHeight="1" x14ac:dyDescent="0.25">
      <c r="A96" s="43">
        <v>94</v>
      </c>
      <c r="B96" s="144"/>
      <c r="C96" s="144"/>
      <c r="D96" s="144"/>
      <c r="E96" s="144"/>
      <c r="F96" s="144"/>
      <c r="G96" s="144"/>
      <c r="H96" s="144"/>
      <c r="I96" s="144"/>
      <c r="J96" s="144"/>
      <c r="K96" s="144"/>
      <c r="L96" s="144"/>
      <c r="M96" s="144"/>
      <c r="N96" s="144"/>
      <c r="O96" s="144"/>
      <c r="P96" s="144"/>
      <c r="Q96" s="144"/>
      <c r="R96" s="144"/>
      <c r="S96" s="144"/>
      <c r="T96" s="144"/>
      <c r="U96" s="144"/>
      <c r="V96" s="144"/>
      <c r="W96" s="144"/>
      <c r="X96" s="144"/>
      <c r="Y96" s="144"/>
      <c r="Z96" s="144"/>
      <c r="AA96" s="144"/>
      <c r="AB96" s="144"/>
      <c r="AC96" s="144"/>
      <c r="AD96" s="144"/>
      <c r="AE96" s="144"/>
      <c r="AF96" s="144"/>
      <c r="AG96" s="144"/>
      <c r="AH96" s="144"/>
      <c r="AI96" s="144"/>
      <c r="AJ96" s="144"/>
      <c r="AK96" s="144"/>
      <c r="AL96" s="144"/>
      <c r="AM96" s="144"/>
      <c r="AN96" s="144"/>
      <c r="AO96" s="144"/>
      <c r="AP96" s="144"/>
      <c r="AQ96" s="144"/>
      <c r="AR96" s="144"/>
      <c r="AS96" s="144"/>
      <c r="AT96" s="144"/>
      <c r="AU96" s="144"/>
      <c r="AV96" s="144"/>
      <c r="AW96" s="144"/>
      <c r="AX96" s="144"/>
      <c r="AY96" s="144"/>
      <c r="AZ96" s="144"/>
      <c r="BA96" s="144"/>
      <c r="BB96" s="144"/>
      <c r="BC96" s="144"/>
      <c r="BD96" s="144"/>
      <c r="BE96" s="144"/>
      <c r="BF96" s="144"/>
      <c r="BG96" s="144"/>
      <c r="BH96" s="144"/>
      <c r="BI96" s="144"/>
      <c r="BJ96" s="144"/>
      <c r="BK96" s="144"/>
      <c r="BL96" s="144"/>
      <c r="BM96" s="144"/>
      <c r="BN96" s="144"/>
      <c r="BO96" s="144"/>
      <c r="BP96" s="144"/>
      <c r="BQ96" s="144"/>
      <c r="BR96" s="144"/>
      <c r="BS96" s="144"/>
      <c r="BT96" s="144"/>
      <c r="BU96" s="144"/>
      <c r="BV96" s="144"/>
      <c r="BW96" s="144"/>
      <c r="BX96" s="144"/>
      <c r="BY96" s="144"/>
      <c r="BZ96" s="144"/>
      <c r="CA96" s="144"/>
      <c r="CB96" s="144"/>
      <c r="CC96" s="144"/>
      <c r="CD96" s="144"/>
      <c r="CE96" s="144"/>
      <c r="CF96" s="144"/>
      <c r="CG96" s="144"/>
      <c r="CH96" s="144"/>
      <c r="CI96" s="144"/>
      <c r="CJ96" s="144"/>
      <c r="CK96" s="144"/>
      <c r="CL96" s="144"/>
      <c r="CM96" s="144"/>
      <c r="CN96" s="144"/>
      <c r="CO96" s="144"/>
      <c r="CP96" s="144"/>
      <c r="CQ96" s="144"/>
      <c r="CR96" s="144">
        <v>0.746</v>
      </c>
      <c r="CS96" s="144">
        <v>1.2849999999999999</v>
      </c>
      <c r="CT96" s="144">
        <v>1.66</v>
      </c>
      <c r="CU96" s="144">
        <v>1.913</v>
      </c>
      <c r="CV96" s="144">
        <v>2.077</v>
      </c>
      <c r="CW96" s="144">
        <v>2.181</v>
      </c>
      <c r="CX96" s="144">
        <v>2.2429999999999999</v>
      </c>
      <c r="CY96" s="144">
        <v>2.2789999999999999</v>
      </c>
      <c r="CZ96" s="144">
        <v>2.2989999999999999</v>
      </c>
      <c r="DA96" s="144">
        <v>2.3109999999999999</v>
      </c>
      <c r="DB96" s="144">
        <v>2.3109999999999999</v>
      </c>
      <c r="DC96" s="144">
        <v>2.3109999999999999</v>
      </c>
      <c r="DD96" s="144">
        <v>2.3109999999999999</v>
      </c>
      <c r="DE96" s="144">
        <v>2.3109999999999999</v>
      </c>
      <c r="DF96" s="144">
        <v>2.3109999999999999</v>
      </c>
      <c r="DG96" s="144">
        <v>2.3109999999999999</v>
      </c>
      <c r="DH96" s="144">
        <v>2.3109999999999999</v>
      </c>
      <c r="DI96" s="144">
        <v>2.3109999999999999</v>
      </c>
      <c r="DJ96" s="144">
        <v>2.3109999999999999</v>
      </c>
      <c r="DK96" s="144">
        <v>2.3109999999999999</v>
      </c>
      <c r="DL96" s="144">
        <v>2.3109999999999999</v>
      </c>
      <c r="DM96" s="144">
        <v>2.3109999999999999</v>
      </c>
      <c r="DN96" s="144">
        <v>2.3109999999999999</v>
      </c>
      <c r="DO96" s="144">
        <v>2.3109999999999999</v>
      </c>
      <c r="DP96" s="144">
        <v>2.3109999999999999</v>
      </c>
      <c r="DQ96" s="144">
        <v>2.3109999999999999</v>
      </c>
      <c r="DR96" s="144">
        <v>2.3109999999999999</v>
      </c>
      <c r="DS96" s="144">
        <v>2.3109999999999999</v>
      </c>
      <c r="DT96" s="144">
        <v>2.3109999999999999</v>
      </c>
      <c r="DU96" s="144">
        <v>2.3109999999999999</v>
      </c>
      <c r="DV96" s="144">
        <v>2.3109999999999999</v>
      </c>
      <c r="DW96" s="144">
        <v>2.3109999999999999</v>
      </c>
      <c r="DX96" s="144">
        <v>2.3109999999999999</v>
      </c>
      <c r="DY96" s="144">
        <v>2.3109999999999999</v>
      </c>
      <c r="DZ96" s="144">
        <v>2.3109999999999999</v>
      </c>
      <c r="EA96" s="144">
        <v>2.3109999999999999</v>
      </c>
    </row>
    <row r="97" spans="1:131" ht="15" customHeight="1" x14ac:dyDescent="0.25">
      <c r="A97" s="43">
        <v>95</v>
      </c>
      <c r="B97" s="144"/>
      <c r="C97" s="144"/>
      <c r="D97" s="144"/>
      <c r="E97" s="144"/>
      <c r="F97" s="144"/>
      <c r="G97" s="144"/>
      <c r="H97" s="144"/>
      <c r="I97" s="144"/>
      <c r="J97" s="144"/>
      <c r="K97" s="144"/>
      <c r="L97" s="144"/>
      <c r="M97" s="144"/>
      <c r="N97" s="144"/>
      <c r="O97" s="144"/>
      <c r="P97" s="144"/>
      <c r="Q97" s="144"/>
      <c r="R97" s="144"/>
      <c r="S97" s="144"/>
      <c r="T97" s="144"/>
      <c r="U97" s="144"/>
      <c r="V97" s="144"/>
      <c r="W97" s="144"/>
      <c r="X97" s="144"/>
      <c r="Y97" s="144"/>
      <c r="Z97" s="144"/>
      <c r="AA97" s="144"/>
      <c r="AB97" s="144"/>
      <c r="AC97" s="144"/>
      <c r="AD97" s="144"/>
      <c r="AE97" s="144"/>
      <c r="AF97" s="144"/>
      <c r="AG97" s="144"/>
      <c r="AH97" s="144"/>
      <c r="AI97" s="144"/>
      <c r="AJ97" s="144"/>
      <c r="AK97" s="144"/>
      <c r="AL97" s="144"/>
      <c r="AM97" s="144"/>
      <c r="AN97" s="144"/>
      <c r="AO97" s="144"/>
      <c r="AP97" s="144"/>
      <c r="AQ97" s="144"/>
      <c r="AR97" s="144"/>
      <c r="AS97" s="144"/>
      <c r="AT97" s="144"/>
      <c r="AU97" s="144"/>
      <c r="AV97" s="144"/>
      <c r="AW97" s="144"/>
      <c r="AX97" s="144"/>
      <c r="AY97" s="144"/>
      <c r="AZ97" s="144"/>
      <c r="BA97" s="144"/>
      <c r="BB97" s="144"/>
      <c r="BC97" s="144"/>
      <c r="BD97" s="144"/>
      <c r="BE97" s="144"/>
      <c r="BF97" s="144"/>
      <c r="BG97" s="144"/>
      <c r="BH97" s="144"/>
      <c r="BI97" s="144"/>
      <c r="BJ97" s="144"/>
      <c r="BK97" s="144"/>
      <c r="BL97" s="144"/>
      <c r="BM97" s="144"/>
      <c r="BN97" s="144"/>
      <c r="BO97" s="144"/>
      <c r="BP97" s="144"/>
      <c r="BQ97" s="144"/>
      <c r="BR97" s="144"/>
      <c r="BS97" s="144"/>
      <c r="BT97" s="144"/>
      <c r="BU97" s="144"/>
      <c r="BV97" s="144"/>
      <c r="BW97" s="144"/>
      <c r="BX97" s="144"/>
      <c r="BY97" s="144"/>
      <c r="BZ97" s="144"/>
      <c r="CA97" s="144"/>
      <c r="CB97" s="144"/>
      <c r="CC97" s="144"/>
      <c r="CD97" s="144"/>
      <c r="CE97" s="144"/>
      <c r="CF97" s="144"/>
      <c r="CG97" s="144"/>
      <c r="CH97" s="144"/>
      <c r="CI97" s="144"/>
      <c r="CJ97" s="144"/>
      <c r="CK97" s="144"/>
      <c r="CL97" s="144"/>
      <c r="CM97" s="144"/>
      <c r="CN97" s="144"/>
      <c r="CO97" s="144"/>
      <c r="CP97" s="144"/>
      <c r="CQ97" s="144"/>
      <c r="CR97" s="144"/>
      <c r="CS97" s="144">
        <v>0.72299999999999998</v>
      </c>
      <c r="CT97" s="144">
        <v>1.226</v>
      </c>
      <c r="CU97" s="144">
        <v>1.5649999999999999</v>
      </c>
      <c r="CV97" s="144">
        <v>1.786</v>
      </c>
      <c r="CW97" s="144">
        <v>1.925</v>
      </c>
      <c r="CX97" s="144">
        <v>2.008</v>
      </c>
      <c r="CY97" s="144">
        <v>2.0550000000000002</v>
      </c>
      <c r="CZ97" s="144">
        <v>2.0830000000000002</v>
      </c>
      <c r="DA97" s="144">
        <v>2.0990000000000002</v>
      </c>
      <c r="DB97" s="144">
        <v>2.0990000000000002</v>
      </c>
      <c r="DC97" s="144">
        <v>2.0990000000000002</v>
      </c>
      <c r="DD97" s="144">
        <v>2.0990000000000002</v>
      </c>
      <c r="DE97" s="144">
        <v>2.0990000000000002</v>
      </c>
      <c r="DF97" s="144">
        <v>2.0990000000000002</v>
      </c>
      <c r="DG97" s="144">
        <v>2.0990000000000002</v>
      </c>
      <c r="DH97" s="144">
        <v>2.0990000000000002</v>
      </c>
      <c r="DI97" s="144">
        <v>2.0990000000000002</v>
      </c>
      <c r="DJ97" s="144">
        <v>2.0990000000000002</v>
      </c>
      <c r="DK97" s="144">
        <v>2.0990000000000002</v>
      </c>
      <c r="DL97" s="144">
        <v>2.0990000000000002</v>
      </c>
      <c r="DM97" s="144">
        <v>2.0990000000000002</v>
      </c>
      <c r="DN97" s="144">
        <v>2.0990000000000002</v>
      </c>
      <c r="DO97" s="144">
        <v>2.0990000000000002</v>
      </c>
      <c r="DP97" s="144">
        <v>2.0990000000000002</v>
      </c>
      <c r="DQ97" s="144">
        <v>2.0990000000000002</v>
      </c>
      <c r="DR97" s="144">
        <v>2.0990000000000002</v>
      </c>
      <c r="DS97" s="144">
        <v>2.0990000000000002</v>
      </c>
      <c r="DT97" s="144">
        <v>2.0990000000000002</v>
      </c>
      <c r="DU97" s="144">
        <v>2.0990000000000002</v>
      </c>
      <c r="DV97" s="144">
        <v>2.0990000000000002</v>
      </c>
      <c r="DW97" s="144">
        <v>2.0990000000000002</v>
      </c>
      <c r="DX97" s="144">
        <v>2.0990000000000002</v>
      </c>
      <c r="DY97" s="144">
        <v>2.0990000000000002</v>
      </c>
      <c r="DZ97" s="144">
        <v>2.0990000000000002</v>
      </c>
      <c r="EA97" s="144">
        <v>2.0990000000000002</v>
      </c>
    </row>
    <row r="98" spans="1:131" ht="15" customHeight="1" x14ac:dyDescent="0.25">
      <c r="A98" s="43">
        <v>96</v>
      </c>
      <c r="B98" s="144"/>
      <c r="C98" s="144"/>
      <c r="D98" s="144"/>
      <c r="E98" s="144"/>
      <c r="F98" s="144"/>
      <c r="G98" s="144"/>
      <c r="H98" s="144"/>
      <c r="I98" s="144"/>
      <c r="J98" s="144"/>
      <c r="K98" s="144"/>
      <c r="L98" s="144"/>
      <c r="M98" s="144"/>
      <c r="N98" s="144"/>
      <c r="O98" s="144"/>
      <c r="P98" s="144"/>
      <c r="Q98" s="144"/>
      <c r="R98" s="144"/>
      <c r="S98" s="144"/>
      <c r="T98" s="144"/>
      <c r="U98" s="144"/>
      <c r="V98" s="144"/>
      <c r="W98" s="144"/>
      <c r="X98" s="144"/>
      <c r="Y98" s="144"/>
      <c r="Z98" s="144"/>
      <c r="AA98" s="144"/>
      <c r="AB98" s="144"/>
      <c r="AC98" s="144"/>
      <c r="AD98" s="144"/>
      <c r="AE98" s="144"/>
      <c r="AF98" s="144"/>
      <c r="AG98" s="144"/>
      <c r="AH98" s="144"/>
      <c r="AI98" s="144"/>
      <c r="AJ98" s="144"/>
      <c r="AK98" s="144"/>
      <c r="AL98" s="144"/>
      <c r="AM98" s="144"/>
      <c r="AN98" s="144"/>
      <c r="AO98" s="144"/>
      <c r="AP98" s="144"/>
      <c r="AQ98" s="144"/>
      <c r="AR98" s="144"/>
      <c r="AS98" s="144"/>
      <c r="AT98" s="144"/>
      <c r="AU98" s="144"/>
      <c r="AV98" s="144"/>
      <c r="AW98" s="144"/>
      <c r="AX98" s="144"/>
      <c r="AY98" s="144"/>
      <c r="AZ98" s="144"/>
      <c r="BA98" s="144"/>
      <c r="BB98" s="144"/>
      <c r="BC98" s="144"/>
      <c r="BD98" s="144"/>
      <c r="BE98" s="144"/>
      <c r="BF98" s="144"/>
      <c r="BG98" s="144"/>
      <c r="BH98" s="144"/>
      <c r="BI98" s="144"/>
      <c r="BJ98" s="144"/>
      <c r="BK98" s="144"/>
      <c r="BL98" s="144"/>
      <c r="BM98" s="144"/>
      <c r="BN98" s="144"/>
      <c r="BO98" s="144"/>
      <c r="BP98" s="144"/>
      <c r="BQ98" s="144"/>
      <c r="BR98" s="144"/>
      <c r="BS98" s="144"/>
      <c r="BT98" s="144"/>
      <c r="BU98" s="144"/>
      <c r="BV98" s="144"/>
      <c r="BW98" s="144"/>
      <c r="BX98" s="144"/>
      <c r="BY98" s="144"/>
      <c r="BZ98" s="144"/>
      <c r="CA98" s="144"/>
      <c r="CB98" s="144"/>
      <c r="CC98" s="144"/>
      <c r="CD98" s="144"/>
      <c r="CE98" s="144"/>
      <c r="CF98" s="144"/>
      <c r="CG98" s="144"/>
      <c r="CH98" s="144"/>
      <c r="CI98" s="144"/>
      <c r="CJ98" s="144"/>
      <c r="CK98" s="144"/>
      <c r="CL98" s="144"/>
      <c r="CM98" s="144"/>
      <c r="CN98" s="144"/>
      <c r="CO98" s="144"/>
      <c r="CP98" s="144"/>
      <c r="CQ98" s="144"/>
      <c r="CR98" s="144"/>
      <c r="CS98" s="144"/>
      <c r="CT98" s="144">
        <v>0.69599999999999995</v>
      </c>
      <c r="CU98" s="144">
        <v>1.1639999999999999</v>
      </c>
      <c r="CV98" s="144">
        <v>1.4690000000000001</v>
      </c>
      <c r="CW98" s="144">
        <v>1.661</v>
      </c>
      <c r="CX98" s="144">
        <v>1.776</v>
      </c>
      <c r="CY98" s="144">
        <v>1.8420000000000001</v>
      </c>
      <c r="CZ98" s="144">
        <v>1.88</v>
      </c>
      <c r="DA98" s="144">
        <v>1.9019999999999999</v>
      </c>
      <c r="DB98" s="144">
        <v>1.9019999999999999</v>
      </c>
      <c r="DC98" s="144">
        <v>1.9019999999999999</v>
      </c>
      <c r="DD98" s="144">
        <v>1.9019999999999999</v>
      </c>
      <c r="DE98" s="144">
        <v>1.9019999999999999</v>
      </c>
      <c r="DF98" s="144">
        <v>1.9019999999999999</v>
      </c>
      <c r="DG98" s="144">
        <v>1.9019999999999999</v>
      </c>
      <c r="DH98" s="144">
        <v>1.9019999999999999</v>
      </c>
      <c r="DI98" s="144">
        <v>1.9019999999999999</v>
      </c>
      <c r="DJ98" s="144">
        <v>1.9019999999999999</v>
      </c>
      <c r="DK98" s="144">
        <v>1.9019999999999999</v>
      </c>
      <c r="DL98" s="144">
        <v>1.9019999999999999</v>
      </c>
      <c r="DM98" s="144">
        <v>1.9019999999999999</v>
      </c>
      <c r="DN98" s="144">
        <v>1.9019999999999999</v>
      </c>
      <c r="DO98" s="144">
        <v>1.9019999999999999</v>
      </c>
      <c r="DP98" s="144">
        <v>1.9019999999999999</v>
      </c>
      <c r="DQ98" s="144">
        <v>1.9019999999999999</v>
      </c>
      <c r="DR98" s="144">
        <v>1.9019999999999999</v>
      </c>
      <c r="DS98" s="144">
        <v>1.9019999999999999</v>
      </c>
      <c r="DT98" s="144">
        <v>1.9019999999999999</v>
      </c>
      <c r="DU98" s="144">
        <v>1.9019999999999999</v>
      </c>
      <c r="DV98" s="144">
        <v>1.9019999999999999</v>
      </c>
      <c r="DW98" s="144">
        <v>1.9019999999999999</v>
      </c>
      <c r="DX98" s="144">
        <v>1.9019999999999999</v>
      </c>
      <c r="DY98" s="144">
        <v>1.9019999999999999</v>
      </c>
      <c r="DZ98" s="144">
        <v>1.9019999999999999</v>
      </c>
      <c r="EA98" s="144">
        <v>1.9019999999999999</v>
      </c>
    </row>
    <row r="99" spans="1:131" ht="15" customHeight="1" x14ac:dyDescent="0.25">
      <c r="A99" s="43">
        <v>97</v>
      </c>
      <c r="B99" s="144"/>
      <c r="C99" s="144"/>
      <c r="D99" s="144"/>
      <c r="E99" s="144"/>
      <c r="F99" s="144"/>
      <c r="G99" s="144"/>
      <c r="H99" s="144"/>
      <c r="I99" s="144"/>
      <c r="J99" s="144"/>
      <c r="K99" s="144"/>
      <c r="L99" s="144"/>
      <c r="M99" s="144"/>
      <c r="N99" s="144"/>
      <c r="O99" s="144"/>
      <c r="P99" s="144"/>
      <c r="Q99" s="144"/>
      <c r="R99" s="144"/>
      <c r="S99" s="144"/>
      <c r="T99" s="144"/>
      <c r="U99" s="144"/>
      <c r="V99" s="144"/>
      <c r="W99" s="144"/>
      <c r="X99" s="144"/>
      <c r="Y99" s="144"/>
      <c r="Z99" s="144"/>
      <c r="AA99" s="144"/>
      <c r="AB99" s="144"/>
      <c r="AC99" s="144"/>
      <c r="AD99" s="144"/>
      <c r="AE99" s="144"/>
      <c r="AF99" s="144"/>
      <c r="AG99" s="144"/>
      <c r="AH99" s="144"/>
      <c r="AI99" s="144"/>
      <c r="AJ99" s="144"/>
      <c r="AK99" s="144"/>
      <c r="AL99" s="144"/>
      <c r="AM99" s="144"/>
      <c r="AN99" s="144"/>
      <c r="AO99" s="144"/>
      <c r="AP99" s="144"/>
      <c r="AQ99" s="144"/>
      <c r="AR99" s="144"/>
      <c r="AS99" s="144"/>
      <c r="AT99" s="144"/>
      <c r="AU99" s="144"/>
      <c r="AV99" s="144"/>
      <c r="AW99" s="144"/>
      <c r="AX99" s="144"/>
      <c r="AY99" s="144"/>
      <c r="AZ99" s="144"/>
      <c r="BA99" s="144"/>
      <c r="BB99" s="144"/>
      <c r="BC99" s="144"/>
      <c r="BD99" s="144"/>
      <c r="BE99" s="144"/>
      <c r="BF99" s="144"/>
      <c r="BG99" s="144"/>
      <c r="BH99" s="144"/>
      <c r="BI99" s="144"/>
      <c r="BJ99" s="144"/>
      <c r="BK99" s="144"/>
      <c r="BL99" s="144"/>
      <c r="BM99" s="144"/>
      <c r="BN99" s="144"/>
      <c r="BO99" s="144"/>
      <c r="BP99" s="144"/>
      <c r="BQ99" s="144"/>
      <c r="BR99" s="144"/>
      <c r="BS99" s="144"/>
      <c r="BT99" s="144"/>
      <c r="BU99" s="144"/>
      <c r="BV99" s="144"/>
      <c r="BW99" s="144"/>
      <c r="BX99" s="144"/>
      <c r="BY99" s="144"/>
      <c r="BZ99" s="144"/>
      <c r="CA99" s="144"/>
      <c r="CB99" s="144"/>
      <c r="CC99" s="144"/>
      <c r="CD99" s="144"/>
      <c r="CE99" s="144"/>
      <c r="CF99" s="144"/>
      <c r="CG99" s="144"/>
      <c r="CH99" s="144"/>
      <c r="CI99" s="144"/>
      <c r="CJ99" s="144"/>
      <c r="CK99" s="144"/>
      <c r="CL99" s="144"/>
      <c r="CM99" s="144"/>
      <c r="CN99" s="144"/>
      <c r="CO99" s="144"/>
      <c r="CP99" s="144"/>
      <c r="CQ99" s="144"/>
      <c r="CR99" s="144"/>
      <c r="CS99" s="144"/>
      <c r="CT99" s="144"/>
      <c r="CU99" s="144">
        <v>0.67300000000000004</v>
      </c>
      <c r="CV99" s="144">
        <v>1.1120000000000001</v>
      </c>
      <c r="CW99" s="144">
        <v>1.3879999999999999</v>
      </c>
      <c r="CX99" s="144">
        <v>1.554</v>
      </c>
      <c r="CY99" s="144">
        <v>1.6479999999999999</v>
      </c>
      <c r="CZ99" s="144">
        <v>1.702</v>
      </c>
      <c r="DA99" s="144">
        <v>1.734</v>
      </c>
      <c r="DB99" s="144">
        <v>1.734</v>
      </c>
      <c r="DC99" s="144">
        <v>1.734</v>
      </c>
      <c r="DD99" s="144">
        <v>1.734</v>
      </c>
      <c r="DE99" s="144">
        <v>1.734</v>
      </c>
      <c r="DF99" s="144">
        <v>1.734</v>
      </c>
      <c r="DG99" s="144">
        <v>1.734</v>
      </c>
      <c r="DH99" s="144">
        <v>1.734</v>
      </c>
      <c r="DI99" s="144">
        <v>1.734</v>
      </c>
      <c r="DJ99" s="144">
        <v>1.734</v>
      </c>
      <c r="DK99" s="144">
        <v>1.734</v>
      </c>
      <c r="DL99" s="144">
        <v>1.734</v>
      </c>
      <c r="DM99" s="144">
        <v>1.734</v>
      </c>
      <c r="DN99" s="144">
        <v>1.734</v>
      </c>
      <c r="DO99" s="144">
        <v>1.734</v>
      </c>
      <c r="DP99" s="144">
        <v>1.734</v>
      </c>
      <c r="DQ99" s="144">
        <v>1.734</v>
      </c>
      <c r="DR99" s="144">
        <v>1.734</v>
      </c>
      <c r="DS99" s="144">
        <v>1.734</v>
      </c>
      <c r="DT99" s="144">
        <v>1.734</v>
      </c>
      <c r="DU99" s="144">
        <v>1.734</v>
      </c>
      <c r="DV99" s="144">
        <v>1.734</v>
      </c>
      <c r="DW99" s="144">
        <v>1.734</v>
      </c>
      <c r="DX99" s="144">
        <v>1.734</v>
      </c>
      <c r="DY99" s="144">
        <v>1.734</v>
      </c>
      <c r="DZ99" s="144">
        <v>1.734</v>
      </c>
      <c r="EA99" s="144">
        <v>1.734</v>
      </c>
    </row>
    <row r="100" spans="1:131" ht="15" customHeight="1" x14ac:dyDescent="0.25">
      <c r="A100" s="43">
        <v>98</v>
      </c>
      <c r="B100" s="144"/>
      <c r="C100" s="144"/>
      <c r="D100" s="144"/>
      <c r="E100" s="144"/>
      <c r="F100" s="144"/>
      <c r="G100" s="144"/>
      <c r="H100" s="144"/>
      <c r="I100" s="144"/>
      <c r="J100" s="144"/>
      <c r="K100" s="144"/>
      <c r="L100" s="144"/>
      <c r="M100" s="144"/>
      <c r="N100" s="144"/>
      <c r="O100" s="144"/>
      <c r="P100" s="144"/>
      <c r="Q100" s="144"/>
      <c r="R100" s="144"/>
      <c r="S100" s="144"/>
      <c r="T100" s="144"/>
      <c r="U100" s="144"/>
      <c r="V100" s="144"/>
      <c r="W100" s="144"/>
      <c r="X100" s="144"/>
      <c r="Y100" s="144"/>
      <c r="Z100" s="144"/>
      <c r="AA100" s="144"/>
      <c r="AB100" s="144"/>
      <c r="AC100" s="144"/>
      <c r="AD100" s="144"/>
      <c r="AE100" s="144"/>
      <c r="AF100" s="144"/>
      <c r="AG100" s="144"/>
      <c r="AH100" s="144"/>
      <c r="AI100" s="144"/>
      <c r="AJ100" s="144"/>
      <c r="AK100" s="144"/>
      <c r="AL100" s="144"/>
      <c r="AM100" s="144"/>
      <c r="AN100" s="144"/>
      <c r="AO100" s="144"/>
      <c r="AP100" s="144"/>
      <c r="AQ100" s="144"/>
      <c r="AR100" s="144"/>
      <c r="AS100" s="144"/>
      <c r="AT100" s="144"/>
      <c r="AU100" s="144"/>
      <c r="AV100" s="144"/>
      <c r="AW100" s="144"/>
      <c r="AX100" s="144"/>
      <c r="AY100" s="144"/>
      <c r="AZ100" s="144"/>
      <c r="BA100" s="144"/>
      <c r="BB100" s="144"/>
      <c r="BC100" s="144"/>
      <c r="BD100" s="144"/>
      <c r="BE100" s="144"/>
      <c r="BF100" s="144"/>
      <c r="BG100" s="144"/>
      <c r="BH100" s="144"/>
      <c r="BI100" s="144"/>
      <c r="BJ100" s="144"/>
      <c r="BK100" s="144"/>
      <c r="BL100" s="144"/>
      <c r="BM100" s="144"/>
      <c r="BN100" s="144"/>
      <c r="BO100" s="144"/>
      <c r="BP100" s="144"/>
      <c r="BQ100" s="144"/>
      <c r="BR100" s="144"/>
      <c r="BS100" s="144"/>
      <c r="BT100" s="144"/>
      <c r="BU100" s="144"/>
      <c r="BV100" s="144"/>
      <c r="BW100" s="144"/>
      <c r="BX100" s="144"/>
      <c r="BY100" s="144"/>
      <c r="BZ100" s="144"/>
      <c r="CA100" s="144"/>
      <c r="CB100" s="144"/>
      <c r="CC100" s="144"/>
      <c r="CD100" s="144"/>
      <c r="CE100" s="144"/>
      <c r="CF100" s="144"/>
      <c r="CG100" s="144"/>
      <c r="CH100" s="144"/>
      <c r="CI100" s="144"/>
      <c r="CJ100" s="144"/>
      <c r="CK100" s="144"/>
      <c r="CL100" s="144"/>
      <c r="CM100" s="144"/>
      <c r="CN100" s="144"/>
      <c r="CO100" s="144"/>
      <c r="CP100" s="144"/>
      <c r="CQ100" s="144"/>
      <c r="CR100" s="144"/>
      <c r="CS100" s="144"/>
      <c r="CT100" s="144"/>
      <c r="CU100" s="144"/>
      <c r="CV100" s="144">
        <v>0.65300000000000002</v>
      </c>
      <c r="CW100" s="144">
        <v>1.0640000000000001</v>
      </c>
      <c r="CX100" s="144">
        <v>1.3089999999999999</v>
      </c>
      <c r="CY100" s="144">
        <v>1.4490000000000001</v>
      </c>
      <c r="CZ100" s="144">
        <v>1.53</v>
      </c>
      <c r="DA100" s="144">
        <v>1.5780000000000001</v>
      </c>
      <c r="DB100" s="144">
        <v>1.5780000000000001</v>
      </c>
      <c r="DC100" s="144">
        <v>1.5780000000000001</v>
      </c>
      <c r="DD100" s="144">
        <v>1.5780000000000001</v>
      </c>
      <c r="DE100" s="144">
        <v>1.5780000000000001</v>
      </c>
      <c r="DF100" s="144">
        <v>1.5780000000000001</v>
      </c>
      <c r="DG100" s="144">
        <v>1.5780000000000001</v>
      </c>
      <c r="DH100" s="144">
        <v>1.5780000000000001</v>
      </c>
      <c r="DI100" s="144">
        <v>1.5780000000000001</v>
      </c>
      <c r="DJ100" s="144">
        <v>1.5780000000000001</v>
      </c>
      <c r="DK100" s="144">
        <v>1.5780000000000001</v>
      </c>
      <c r="DL100" s="144">
        <v>1.5780000000000001</v>
      </c>
      <c r="DM100" s="144">
        <v>1.5780000000000001</v>
      </c>
      <c r="DN100" s="144">
        <v>1.5780000000000001</v>
      </c>
      <c r="DO100" s="144">
        <v>1.5780000000000001</v>
      </c>
      <c r="DP100" s="144">
        <v>1.5780000000000001</v>
      </c>
      <c r="DQ100" s="144">
        <v>1.5780000000000001</v>
      </c>
      <c r="DR100" s="144">
        <v>1.5780000000000001</v>
      </c>
      <c r="DS100" s="144">
        <v>1.5780000000000001</v>
      </c>
      <c r="DT100" s="144">
        <v>1.5780000000000001</v>
      </c>
      <c r="DU100" s="144">
        <v>1.5780000000000001</v>
      </c>
      <c r="DV100" s="144">
        <v>1.5780000000000001</v>
      </c>
      <c r="DW100" s="144">
        <v>1.5780000000000001</v>
      </c>
      <c r="DX100" s="144">
        <v>1.5780000000000001</v>
      </c>
      <c r="DY100" s="144">
        <v>1.5780000000000001</v>
      </c>
      <c r="DZ100" s="144">
        <v>1.5780000000000001</v>
      </c>
      <c r="EA100" s="144">
        <v>1.5780000000000001</v>
      </c>
    </row>
    <row r="101" spans="1:131" ht="15" customHeight="1" x14ac:dyDescent="0.25">
      <c r="A101" s="43">
        <v>99</v>
      </c>
      <c r="B101" s="144"/>
      <c r="C101" s="144"/>
      <c r="D101" s="144"/>
      <c r="E101" s="144"/>
      <c r="F101" s="144"/>
      <c r="G101" s="144"/>
      <c r="H101" s="144"/>
      <c r="I101" s="144"/>
      <c r="J101" s="144"/>
      <c r="K101" s="144"/>
      <c r="L101" s="144"/>
      <c r="M101" s="144"/>
      <c r="N101" s="144"/>
      <c r="O101" s="144"/>
      <c r="P101" s="144"/>
      <c r="Q101" s="144"/>
      <c r="R101" s="144"/>
      <c r="S101" s="144"/>
      <c r="T101" s="144"/>
      <c r="U101" s="144"/>
      <c r="V101" s="144"/>
      <c r="W101" s="144"/>
      <c r="X101" s="144"/>
      <c r="Y101" s="144"/>
      <c r="Z101" s="144"/>
      <c r="AA101" s="144"/>
      <c r="AB101" s="144"/>
      <c r="AC101" s="144"/>
      <c r="AD101" s="144"/>
      <c r="AE101" s="144"/>
      <c r="AF101" s="144"/>
      <c r="AG101" s="144"/>
      <c r="AH101" s="144"/>
      <c r="AI101" s="144"/>
      <c r="AJ101" s="144"/>
      <c r="AK101" s="144"/>
      <c r="AL101" s="144"/>
      <c r="AM101" s="144"/>
      <c r="AN101" s="144"/>
      <c r="AO101" s="144"/>
      <c r="AP101" s="144"/>
      <c r="AQ101" s="144"/>
      <c r="AR101" s="144"/>
      <c r="AS101" s="144"/>
      <c r="AT101" s="144"/>
      <c r="AU101" s="144"/>
      <c r="AV101" s="144"/>
      <c r="AW101" s="144"/>
      <c r="AX101" s="144"/>
      <c r="AY101" s="144"/>
      <c r="AZ101" s="144"/>
      <c r="BA101" s="144"/>
      <c r="BB101" s="144"/>
      <c r="BC101" s="144"/>
      <c r="BD101" s="144"/>
      <c r="BE101" s="144"/>
      <c r="BF101" s="144"/>
      <c r="BG101" s="144"/>
      <c r="BH101" s="144"/>
      <c r="BI101" s="144"/>
      <c r="BJ101" s="144"/>
      <c r="BK101" s="144"/>
      <c r="BL101" s="144"/>
      <c r="BM101" s="144"/>
      <c r="BN101" s="144"/>
      <c r="BO101" s="144"/>
      <c r="BP101" s="144"/>
      <c r="BQ101" s="144"/>
      <c r="BR101" s="144"/>
      <c r="BS101" s="144"/>
      <c r="BT101" s="144"/>
      <c r="BU101" s="144"/>
      <c r="BV101" s="144"/>
      <c r="BW101" s="144"/>
      <c r="BX101" s="144"/>
      <c r="BY101" s="144"/>
      <c r="BZ101" s="144"/>
      <c r="CA101" s="144"/>
      <c r="CB101" s="144"/>
      <c r="CC101" s="144"/>
      <c r="CD101" s="144"/>
      <c r="CE101" s="144"/>
      <c r="CF101" s="144"/>
      <c r="CG101" s="144"/>
      <c r="CH101" s="144"/>
      <c r="CI101" s="144"/>
      <c r="CJ101" s="144"/>
      <c r="CK101" s="144"/>
      <c r="CL101" s="144"/>
      <c r="CM101" s="144"/>
      <c r="CN101" s="144"/>
      <c r="CO101" s="144"/>
      <c r="CP101" s="144"/>
      <c r="CQ101" s="144"/>
      <c r="CR101" s="144"/>
      <c r="CS101" s="144"/>
      <c r="CT101" s="144"/>
      <c r="CU101" s="144"/>
      <c r="CV101" s="144"/>
      <c r="CW101" s="144">
        <v>0.629</v>
      </c>
      <c r="CX101" s="144">
        <v>1.006</v>
      </c>
      <c r="CY101" s="144">
        <v>1.22</v>
      </c>
      <c r="CZ101" s="144">
        <v>1.3440000000000001</v>
      </c>
      <c r="DA101" s="144">
        <v>1.4179999999999999</v>
      </c>
      <c r="DB101" s="144">
        <v>1.4179999999999999</v>
      </c>
      <c r="DC101" s="144">
        <v>1.4179999999999999</v>
      </c>
      <c r="DD101" s="144">
        <v>1.4179999999999999</v>
      </c>
      <c r="DE101" s="144">
        <v>1.4179999999999999</v>
      </c>
      <c r="DF101" s="144">
        <v>1.4179999999999999</v>
      </c>
      <c r="DG101" s="144">
        <v>1.4179999999999999</v>
      </c>
      <c r="DH101" s="144">
        <v>1.4179999999999999</v>
      </c>
      <c r="DI101" s="144">
        <v>1.4179999999999999</v>
      </c>
      <c r="DJ101" s="144">
        <v>1.4179999999999999</v>
      </c>
      <c r="DK101" s="144">
        <v>1.4179999999999999</v>
      </c>
      <c r="DL101" s="144">
        <v>1.4179999999999999</v>
      </c>
      <c r="DM101" s="144">
        <v>1.4179999999999999</v>
      </c>
      <c r="DN101" s="144">
        <v>1.4179999999999999</v>
      </c>
      <c r="DO101" s="144">
        <v>1.4179999999999999</v>
      </c>
      <c r="DP101" s="144">
        <v>1.4179999999999999</v>
      </c>
      <c r="DQ101" s="144">
        <v>1.4179999999999999</v>
      </c>
      <c r="DR101" s="144">
        <v>1.4179999999999999</v>
      </c>
      <c r="DS101" s="144">
        <v>1.4179999999999999</v>
      </c>
      <c r="DT101" s="144">
        <v>1.4179999999999999</v>
      </c>
      <c r="DU101" s="144">
        <v>1.4179999999999999</v>
      </c>
      <c r="DV101" s="144">
        <v>1.4179999999999999</v>
      </c>
      <c r="DW101" s="144">
        <v>1.4179999999999999</v>
      </c>
      <c r="DX101" s="144">
        <v>1.4179999999999999</v>
      </c>
      <c r="DY101" s="144">
        <v>1.4179999999999999</v>
      </c>
      <c r="DZ101" s="144">
        <v>1.4179999999999999</v>
      </c>
      <c r="EA101" s="144">
        <v>1.4179999999999999</v>
      </c>
    </row>
    <row r="102" spans="1:131" ht="15" customHeight="1" x14ac:dyDescent="0.25">
      <c r="A102" s="43">
        <v>100</v>
      </c>
      <c r="B102" s="144"/>
      <c r="C102" s="144"/>
      <c r="D102" s="144"/>
      <c r="E102" s="144"/>
      <c r="F102" s="144"/>
      <c r="G102" s="144"/>
      <c r="H102" s="144"/>
      <c r="I102" s="144"/>
      <c r="J102" s="144"/>
      <c r="K102" s="144"/>
      <c r="L102" s="144"/>
      <c r="M102" s="144"/>
      <c r="N102" s="144"/>
      <c r="O102" s="144"/>
      <c r="P102" s="144"/>
      <c r="Q102" s="144"/>
      <c r="R102" s="144"/>
      <c r="S102" s="144"/>
      <c r="T102" s="144"/>
      <c r="U102" s="144"/>
      <c r="V102" s="144"/>
      <c r="W102" s="144"/>
      <c r="X102" s="144"/>
      <c r="Y102" s="144"/>
      <c r="Z102" s="144"/>
      <c r="AA102" s="144"/>
      <c r="AB102" s="144"/>
      <c r="AC102" s="144"/>
      <c r="AD102" s="144"/>
      <c r="AE102" s="144"/>
      <c r="AF102" s="144"/>
      <c r="AG102" s="144"/>
      <c r="AH102" s="144"/>
      <c r="AI102" s="144"/>
      <c r="AJ102" s="144"/>
      <c r="AK102" s="144"/>
      <c r="AL102" s="144"/>
      <c r="AM102" s="144"/>
      <c r="AN102" s="144"/>
      <c r="AO102" s="144"/>
      <c r="AP102" s="144"/>
      <c r="AQ102" s="144"/>
      <c r="AR102" s="144"/>
      <c r="AS102" s="144"/>
      <c r="AT102" s="144"/>
      <c r="AU102" s="144"/>
      <c r="AV102" s="144"/>
      <c r="AW102" s="144"/>
      <c r="AX102" s="144"/>
      <c r="AY102" s="144"/>
      <c r="AZ102" s="144"/>
      <c r="BA102" s="144"/>
      <c r="BB102" s="144"/>
      <c r="BC102" s="144"/>
      <c r="BD102" s="144"/>
      <c r="BE102" s="144"/>
      <c r="BF102" s="144"/>
      <c r="BG102" s="144"/>
      <c r="BH102" s="144"/>
      <c r="BI102" s="144"/>
      <c r="BJ102" s="144"/>
      <c r="BK102" s="144"/>
      <c r="BL102" s="144"/>
      <c r="BM102" s="144"/>
      <c r="BN102" s="144"/>
      <c r="BO102" s="144"/>
      <c r="BP102" s="144"/>
      <c r="BQ102" s="144"/>
      <c r="BR102" s="144"/>
      <c r="BS102" s="144"/>
      <c r="BT102" s="144"/>
      <c r="BU102" s="144"/>
      <c r="BV102" s="144"/>
      <c r="BW102" s="144"/>
      <c r="BX102" s="144"/>
      <c r="BY102" s="144"/>
      <c r="BZ102" s="144"/>
      <c r="CA102" s="144"/>
      <c r="CB102" s="144"/>
      <c r="CC102" s="144"/>
      <c r="CD102" s="144"/>
      <c r="CE102" s="144"/>
      <c r="CF102" s="144"/>
      <c r="CG102" s="144"/>
      <c r="CH102" s="144"/>
      <c r="CI102" s="144"/>
      <c r="CJ102" s="144"/>
      <c r="CK102" s="144"/>
      <c r="CL102" s="144"/>
      <c r="CM102" s="144"/>
      <c r="CN102" s="144"/>
      <c r="CO102" s="144"/>
      <c r="CP102" s="144"/>
      <c r="CQ102" s="144"/>
      <c r="CR102" s="144"/>
      <c r="CS102" s="144"/>
      <c r="CT102" s="144"/>
      <c r="CU102" s="144"/>
      <c r="CV102" s="144"/>
      <c r="CW102" s="144"/>
      <c r="CX102" s="144">
        <v>0.59799999999999998</v>
      </c>
      <c r="CY102" s="144">
        <v>0.93899999999999995</v>
      </c>
      <c r="CZ102" s="144">
        <v>1.1359999999999999</v>
      </c>
      <c r="DA102" s="144">
        <v>1.252</v>
      </c>
      <c r="DB102" s="144">
        <v>1.252</v>
      </c>
      <c r="DC102" s="144">
        <v>1.252</v>
      </c>
      <c r="DD102" s="144">
        <v>1.252</v>
      </c>
      <c r="DE102" s="144">
        <v>1.252</v>
      </c>
      <c r="DF102" s="144">
        <v>1.252</v>
      </c>
      <c r="DG102" s="144">
        <v>1.252</v>
      </c>
      <c r="DH102" s="144">
        <v>1.252</v>
      </c>
      <c r="DI102" s="144">
        <v>1.252</v>
      </c>
      <c r="DJ102" s="144">
        <v>1.252</v>
      </c>
      <c r="DK102" s="144">
        <v>1.252</v>
      </c>
      <c r="DL102" s="144">
        <v>1.252</v>
      </c>
      <c r="DM102" s="144">
        <v>1.252</v>
      </c>
      <c r="DN102" s="144">
        <v>1.252</v>
      </c>
      <c r="DO102" s="144">
        <v>1.252</v>
      </c>
      <c r="DP102" s="144">
        <v>1.252</v>
      </c>
      <c r="DQ102" s="144">
        <v>1.252</v>
      </c>
      <c r="DR102" s="144">
        <v>1.252</v>
      </c>
      <c r="DS102" s="144">
        <v>1.252</v>
      </c>
      <c r="DT102" s="144">
        <v>1.252</v>
      </c>
      <c r="DU102" s="144">
        <v>1.252</v>
      </c>
      <c r="DV102" s="144">
        <v>1.252</v>
      </c>
      <c r="DW102" s="144">
        <v>1.252</v>
      </c>
      <c r="DX102" s="144">
        <v>1.252</v>
      </c>
      <c r="DY102" s="144">
        <v>1.252</v>
      </c>
      <c r="DZ102" s="144">
        <v>1.252</v>
      </c>
      <c r="EA102" s="144">
        <v>1.252</v>
      </c>
    </row>
    <row r="103" spans="1:131" ht="15" customHeight="1" x14ac:dyDescent="0.25">
      <c r="A103" s="43">
        <v>101</v>
      </c>
      <c r="B103" s="144"/>
      <c r="C103" s="144"/>
      <c r="D103" s="144"/>
      <c r="E103" s="144"/>
      <c r="F103" s="144"/>
      <c r="G103" s="144"/>
      <c r="H103" s="144"/>
      <c r="I103" s="144"/>
      <c r="J103" s="144"/>
      <c r="K103" s="144"/>
      <c r="L103" s="144"/>
      <c r="M103" s="144"/>
      <c r="N103" s="144"/>
      <c r="O103" s="144"/>
      <c r="P103" s="144"/>
      <c r="Q103" s="144"/>
      <c r="R103" s="144"/>
      <c r="S103" s="144"/>
      <c r="T103" s="144"/>
      <c r="U103" s="144"/>
      <c r="V103" s="144"/>
      <c r="W103" s="144"/>
      <c r="X103" s="144"/>
      <c r="Y103" s="144"/>
      <c r="Z103" s="144"/>
      <c r="AA103" s="144"/>
      <c r="AB103" s="144"/>
      <c r="AC103" s="144"/>
      <c r="AD103" s="144"/>
      <c r="AE103" s="144"/>
      <c r="AF103" s="144"/>
      <c r="AG103" s="144"/>
      <c r="AH103" s="144"/>
      <c r="AI103" s="144"/>
      <c r="AJ103" s="144"/>
      <c r="AK103" s="144"/>
      <c r="AL103" s="144"/>
      <c r="AM103" s="144"/>
      <c r="AN103" s="144"/>
      <c r="AO103" s="144"/>
      <c r="AP103" s="144"/>
      <c r="AQ103" s="144"/>
      <c r="AR103" s="144"/>
      <c r="AS103" s="144"/>
      <c r="AT103" s="144"/>
      <c r="AU103" s="144"/>
      <c r="AV103" s="144"/>
      <c r="AW103" s="144"/>
      <c r="AX103" s="144"/>
      <c r="AY103" s="144"/>
      <c r="AZ103" s="144"/>
      <c r="BA103" s="144"/>
      <c r="BB103" s="144"/>
      <c r="BC103" s="144"/>
      <c r="BD103" s="144"/>
      <c r="BE103" s="144"/>
      <c r="BF103" s="144"/>
      <c r="BG103" s="144"/>
      <c r="BH103" s="144"/>
      <c r="BI103" s="144"/>
      <c r="BJ103" s="144"/>
      <c r="BK103" s="144"/>
      <c r="BL103" s="144"/>
      <c r="BM103" s="144"/>
      <c r="BN103" s="144"/>
      <c r="BO103" s="144"/>
      <c r="BP103" s="144"/>
      <c r="BQ103" s="144"/>
      <c r="BR103" s="144"/>
      <c r="BS103" s="144"/>
      <c r="BT103" s="144"/>
      <c r="BU103" s="144"/>
      <c r="BV103" s="144"/>
      <c r="BW103" s="144"/>
      <c r="BX103" s="144"/>
      <c r="BY103" s="144"/>
      <c r="BZ103" s="144"/>
      <c r="CA103" s="144"/>
      <c r="CB103" s="144"/>
      <c r="CC103" s="144"/>
      <c r="CD103" s="144"/>
      <c r="CE103" s="144"/>
      <c r="CF103" s="144"/>
      <c r="CG103" s="144"/>
      <c r="CH103" s="144"/>
      <c r="CI103" s="144"/>
      <c r="CJ103" s="144"/>
      <c r="CK103" s="144"/>
      <c r="CL103" s="144"/>
      <c r="CM103" s="144"/>
      <c r="CN103" s="144"/>
      <c r="CO103" s="144"/>
      <c r="CP103" s="144"/>
      <c r="CQ103" s="144"/>
      <c r="CR103" s="144"/>
      <c r="CS103" s="144"/>
      <c r="CT103" s="144"/>
      <c r="CU103" s="144"/>
      <c r="CV103" s="144"/>
      <c r="CW103" s="144"/>
      <c r="CX103" s="144"/>
      <c r="CY103" s="144">
        <v>0.56899999999999995</v>
      </c>
      <c r="CZ103" s="144">
        <v>0.89800000000000002</v>
      </c>
      <c r="DA103" s="144">
        <v>1.093</v>
      </c>
      <c r="DB103" s="144">
        <v>1.093</v>
      </c>
      <c r="DC103" s="144">
        <v>1.093</v>
      </c>
      <c r="DD103" s="144">
        <v>1.093</v>
      </c>
      <c r="DE103" s="144">
        <v>1.093</v>
      </c>
      <c r="DF103" s="144">
        <v>1.093</v>
      </c>
      <c r="DG103" s="144">
        <v>1.093</v>
      </c>
      <c r="DH103" s="144">
        <v>1.093</v>
      </c>
      <c r="DI103" s="144">
        <v>1.093</v>
      </c>
      <c r="DJ103" s="144">
        <v>1.093</v>
      </c>
      <c r="DK103" s="144">
        <v>1.093</v>
      </c>
      <c r="DL103" s="144">
        <v>1.093</v>
      </c>
      <c r="DM103" s="144">
        <v>1.093</v>
      </c>
      <c r="DN103" s="144">
        <v>1.093</v>
      </c>
      <c r="DO103" s="144">
        <v>1.093</v>
      </c>
      <c r="DP103" s="144">
        <v>1.093</v>
      </c>
      <c r="DQ103" s="144">
        <v>1.093</v>
      </c>
      <c r="DR103" s="144">
        <v>1.093</v>
      </c>
      <c r="DS103" s="144">
        <v>1.093</v>
      </c>
      <c r="DT103" s="144">
        <v>1.093</v>
      </c>
      <c r="DU103" s="144">
        <v>1.093</v>
      </c>
      <c r="DV103" s="144">
        <v>1.093</v>
      </c>
      <c r="DW103" s="144">
        <v>1.093</v>
      </c>
      <c r="DX103" s="144">
        <v>1.093</v>
      </c>
      <c r="DY103" s="144">
        <v>1.093</v>
      </c>
      <c r="DZ103" s="144">
        <v>1.093</v>
      </c>
      <c r="EA103" s="144">
        <v>1.093</v>
      </c>
    </row>
    <row r="104" spans="1:131" ht="15" customHeight="1" x14ac:dyDescent="0.25">
      <c r="A104" s="43">
        <v>102</v>
      </c>
      <c r="B104" s="144"/>
      <c r="C104" s="144"/>
      <c r="D104" s="144"/>
      <c r="E104" s="144"/>
      <c r="F104" s="144"/>
      <c r="G104" s="144"/>
      <c r="H104" s="144"/>
      <c r="I104" s="144"/>
      <c r="J104" s="144"/>
      <c r="K104" s="144"/>
      <c r="L104" s="144"/>
      <c r="M104" s="144"/>
      <c r="N104" s="144"/>
      <c r="O104" s="144"/>
      <c r="P104" s="144"/>
      <c r="Q104" s="144"/>
      <c r="R104" s="144"/>
      <c r="S104" s="144"/>
      <c r="T104" s="144"/>
      <c r="U104" s="144"/>
      <c r="V104" s="144"/>
      <c r="W104" s="144"/>
      <c r="X104" s="144"/>
      <c r="Y104" s="144"/>
      <c r="Z104" s="144"/>
      <c r="AA104" s="144"/>
      <c r="AB104" s="144"/>
      <c r="AC104" s="144"/>
      <c r="AD104" s="144"/>
      <c r="AE104" s="144"/>
      <c r="AF104" s="144"/>
      <c r="AG104" s="144"/>
      <c r="AH104" s="144"/>
      <c r="AI104" s="144"/>
      <c r="AJ104" s="144"/>
      <c r="AK104" s="144"/>
      <c r="AL104" s="144"/>
      <c r="AM104" s="144"/>
      <c r="AN104" s="144"/>
      <c r="AO104" s="144"/>
      <c r="AP104" s="144"/>
      <c r="AQ104" s="144"/>
      <c r="AR104" s="144"/>
      <c r="AS104" s="144"/>
      <c r="AT104" s="144"/>
      <c r="AU104" s="144"/>
      <c r="AV104" s="144"/>
      <c r="AW104" s="144"/>
      <c r="AX104" s="144"/>
      <c r="AY104" s="144"/>
      <c r="AZ104" s="144"/>
      <c r="BA104" s="144"/>
      <c r="BB104" s="144"/>
      <c r="BC104" s="144"/>
      <c r="BD104" s="144"/>
      <c r="BE104" s="144"/>
      <c r="BF104" s="144"/>
      <c r="BG104" s="144"/>
      <c r="BH104" s="144"/>
      <c r="BI104" s="144"/>
      <c r="BJ104" s="144"/>
      <c r="BK104" s="144"/>
      <c r="BL104" s="144"/>
      <c r="BM104" s="144"/>
      <c r="BN104" s="144"/>
      <c r="BO104" s="144"/>
      <c r="BP104" s="144"/>
      <c r="BQ104" s="144"/>
      <c r="BR104" s="144"/>
      <c r="BS104" s="144"/>
      <c r="BT104" s="144"/>
      <c r="BU104" s="144"/>
      <c r="BV104" s="144"/>
      <c r="BW104" s="144"/>
      <c r="BX104" s="144"/>
      <c r="BY104" s="144"/>
      <c r="BZ104" s="144"/>
      <c r="CA104" s="144"/>
      <c r="CB104" s="144"/>
      <c r="CC104" s="144"/>
      <c r="CD104" s="144"/>
      <c r="CE104" s="144"/>
      <c r="CF104" s="144"/>
      <c r="CG104" s="144"/>
      <c r="CH104" s="144"/>
      <c r="CI104" s="144"/>
      <c r="CJ104" s="144"/>
      <c r="CK104" s="144"/>
      <c r="CL104" s="144"/>
      <c r="CM104" s="144"/>
      <c r="CN104" s="144"/>
      <c r="CO104" s="144"/>
      <c r="CP104" s="144"/>
      <c r="CQ104" s="144"/>
      <c r="CR104" s="144"/>
      <c r="CS104" s="144"/>
      <c r="CT104" s="144"/>
      <c r="CU104" s="144"/>
      <c r="CV104" s="144"/>
      <c r="CW104" s="144"/>
      <c r="CX104" s="144"/>
      <c r="CY104" s="144"/>
      <c r="CZ104" s="144">
        <v>0.57799999999999996</v>
      </c>
      <c r="DA104" s="144">
        <v>0.92100000000000004</v>
      </c>
      <c r="DB104" s="144">
        <v>0.92100000000000004</v>
      </c>
      <c r="DC104" s="144">
        <v>0.92100000000000004</v>
      </c>
      <c r="DD104" s="144">
        <v>0.92100000000000004</v>
      </c>
      <c r="DE104" s="144">
        <v>0.92100000000000004</v>
      </c>
      <c r="DF104" s="144">
        <v>0.92100000000000004</v>
      </c>
      <c r="DG104" s="144">
        <v>0.92100000000000004</v>
      </c>
      <c r="DH104" s="144">
        <v>0.92100000000000004</v>
      </c>
      <c r="DI104" s="144">
        <v>0.92100000000000004</v>
      </c>
      <c r="DJ104" s="144">
        <v>0.92100000000000004</v>
      </c>
      <c r="DK104" s="144">
        <v>0.92100000000000004</v>
      </c>
      <c r="DL104" s="144">
        <v>0.92100000000000004</v>
      </c>
      <c r="DM104" s="144">
        <v>0.92100000000000004</v>
      </c>
      <c r="DN104" s="144">
        <v>0.92100000000000004</v>
      </c>
      <c r="DO104" s="144">
        <v>0.92100000000000004</v>
      </c>
      <c r="DP104" s="144">
        <v>0.92100000000000004</v>
      </c>
      <c r="DQ104" s="144">
        <v>0.92100000000000004</v>
      </c>
      <c r="DR104" s="144">
        <v>0.92100000000000004</v>
      </c>
      <c r="DS104" s="144">
        <v>0.92100000000000004</v>
      </c>
      <c r="DT104" s="144">
        <v>0.92100000000000004</v>
      </c>
      <c r="DU104" s="144">
        <v>0.92100000000000004</v>
      </c>
      <c r="DV104" s="144">
        <v>0.92100000000000004</v>
      </c>
      <c r="DW104" s="144">
        <v>0.92100000000000004</v>
      </c>
      <c r="DX104" s="144">
        <v>0.92100000000000004</v>
      </c>
      <c r="DY104" s="144">
        <v>0.92100000000000004</v>
      </c>
      <c r="DZ104" s="144">
        <v>0.92100000000000004</v>
      </c>
      <c r="EA104" s="144">
        <v>0.92100000000000004</v>
      </c>
    </row>
    <row r="105" spans="1:131" ht="15" customHeight="1" x14ac:dyDescent="0.25">
      <c r="A105" s="43">
        <v>103</v>
      </c>
      <c r="B105" s="144"/>
      <c r="C105" s="144"/>
      <c r="D105" s="144"/>
      <c r="E105" s="144"/>
      <c r="F105" s="144"/>
      <c r="G105" s="144"/>
      <c r="H105" s="144"/>
      <c r="I105" s="144"/>
      <c r="J105" s="144"/>
      <c r="K105" s="144"/>
      <c r="L105" s="144"/>
      <c r="M105" s="144"/>
      <c r="N105" s="144"/>
      <c r="O105" s="144"/>
      <c r="P105" s="144"/>
      <c r="Q105" s="144"/>
      <c r="R105" s="144"/>
      <c r="S105" s="144"/>
      <c r="T105" s="144"/>
      <c r="U105" s="144"/>
      <c r="V105" s="144"/>
      <c r="W105" s="144"/>
      <c r="X105" s="144"/>
      <c r="Y105" s="144"/>
      <c r="Z105" s="144"/>
      <c r="AA105" s="144"/>
      <c r="AB105" s="144"/>
      <c r="AC105" s="144"/>
      <c r="AD105" s="144"/>
      <c r="AE105" s="144"/>
      <c r="AF105" s="144"/>
      <c r="AG105" s="144"/>
      <c r="AH105" s="144"/>
      <c r="AI105" s="144"/>
      <c r="AJ105" s="144"/>
      <c r="AK105" s="144"/>
      <c r="AL105" s="144"/>
      <c r="AM105" s="144"/>
      <c r="AN105" s="144"/>
      <c r="AO105" s="144"/>
      <c r="AP105" s="144"/>
      <c r="AQ105" s="144"/>
      <c r="AR105" s="144"/>
      <c r="AS105" s="144"/>
      <c r="AT105" s="144"/>
      <c r="AU105" s="144"/>
      <c r="AV105" s="144"/>
      <c r="AW105" s="144"/>
      <c r="AX105" s="144"/>
      <c r="AY105" s="144"/>
      <c r="AZ105" s="144"/>
      <c r="BA105" s="144"/>
      <c r="BB105" s="144"/>
      <c r="BC105" s="144"/>
      <c r="BD105" s="144"/>
      <c r="BE105" s="144"/>
      <c r="BF105" s="144"/>
      <c r="BG105" s="144"/>
      <c r="BH105" s="144"/>
      <c r="BI105" s="144"/>
      <c r="BJ105" s="144"/>
      <c r="BK105" s="144"/>
      <c r="BL105" s="144"/>
      <c r="BM105" s="144"/>
      <c r="BN105" s="144"/>
      <c r="BO105" s="144"/>
      <c r="BP105" s="144"/>
      <c r="BQ105" s="144"/>
      <c r="BR105" s="144"/>
      <c r="BS105" s="144"/>
      <c r="BT105" s="144"/>
      <c r="BU105" s="144"/>
      <c r="BV105" s="144"/>
      <c r="BW105" s="144"/>
      <c r="BX105" s="144"/>
      <c r="BY105" s="144"/>
      <c r="BZ105" s="144"/>
      <c r="CA105" s="144"/>
      <c r="CB105" s="144"/>
      <c r="CC105" s="144"/>
      <c r="CD105" s="144"/>
      <c r="CE105" s="144"/>
      <c r="CF105" s="144"/>
      <c r="CG105" s="144"/>
      <c r="CH105" s="144"/>
      <c r="CI105" s="144"/>
      <c r="CJ105" s="144"/>
      <c r="CK105" s="144"/>
      <c r="CL105" s="144"/>
      <c r="CM105" s="144"/>
      <c r="CN105" s="144"/>
      <c r="CO105" s="144"/>
      <c r="CP105" s="144"/>
      <c r="CQ105" s="144"/>
      <c r="CR105" s="144"/>
      <c r="CS105" s="144"/>
      <c r="CT105" s="144"/>
      <c r="CU105" s="144"/>
      <c r="CV105" s="144"/>
      <c r="CW105" s="144"/>
      <c r="CX105" s="144"/>
      <c r="CY105" s="144"/>
      <c r="CZ105" s="144"/>
      <c r="DA105" s="144">
        <v>0.59199999999999997</v>
      </c>
      <c r="DB105" s="144">
        <v>0.59199999999999997</v>
      </c>
      <c r="DC105" s="144">
        <v>0.59199999999999997</v>
      </c>
      <c r="DD105" s="144">
        <v>0.59199999999999997</v>
      </c>
      <c r="DE105" s="144">
        <v>0.59199999999999997</v>
      </c>
      <c r="DF105" s="144">
        <v>0.59199999999999997</v>
      </c>
      <c r="DG105" s="144">
        <v>0.59199999999999997</v>
      </c>
      <c r="DH105" s="144">
        <v>0.59199999999999997</v>
      </c>
      <c r="DI105" s="144">
        <v>0.59199999999999997</v>
      </c>
      <c r="DJ105" s="144">
        <v>0.59199999999999997</v>
      </c>
      <c r="DK105" s="144">
        <v>0.59199999999999997</v>
      </c>
      <c r="DL105" s="144">
        <v>0.59199999999999997</v>
      </c>
      <c r="DM105" s="144">
        <v>0.59199999999999997</v>
      </c>
      <c r="DN105" s="144">
        <v>0.59199999999999997</v>
      </c>
      <c r="DO105" s="144">
        <v>0.59199999999999997</v>
      </c>
      <c r="DP105" s="144">
        <v>0.59199999999999997</v>
      </c>
      <c r="DQ105" s="144">
        <v>0.59199999999999997</v>
      </c>
      <c r="DR105" s="144">
        <v>0.59199999999999997</v>
      </c>
      <c r="DS105" s="144">
        <v>0.59199999999999997</v>
      </c>
      <c r="DT105" s="144">
        <v>0.59199999999999997</v>
      </c>
      <c r="DU105" s="144">
        <v>0.59199999999999997</v>
      </c>
      <c r="DV105" s="144">
        <v>0.59199999999999997</v>
      </c>
      <c r="DW105" s="144">
        <v>0.59199999999999997</v>
      </c>
      <c r="DX105" s="144">
        <v>0.59199999999999997</v>
      </c>
      <c r="DY105" s="144">
        <v>0.59199999999999997</v>
      </c>
      <c r="DZ105" s="144">
        <v>0.59199999999999997</v>
      </c>
      <c r="EA105" s="144">
        <v>0.59199999999999997</v>
      </c>
    </row>
    <row r="106" spans="1:131" ht="15" customHeight="1" x14ac:dyDescent="0.25">
      <c r="A106" s="43">
        <v>104</v>
      </c>
      <c r="B106" s="145"/>
      <c r="C106" s="145"/>
      <c r="D106" s="145"/>
      <c r="E106" s="145"/>
      <c r="F106" s="145"/>
      <c r="G106" s="145"/>
      <c r="H106" s="145"/>
      <c r="I106" s="145"/>
      <c r="J106" s="145"/>
      <c r="K106" s="145"/>
      <c r="L106" s="145"/>
      <c r="M106" s="145"/>
      <c r="N106" s="145"/>
      <c r="O106" s="145"/>
      <c r="P106" s="145"/>
      <c r="Q106" s="145"/>
      <c r="R106" s="145"/>
      <c r="S106" s="145"/>
      <c r="T106" s="145"/>
      <c r="U106" s="145"/>
      <c r="V106" s="145"/>
      <c r="W106" s="145"/>
      <c r="X106" s="145"/>
      <c r="Y106" s="145"/>
      <c r="Z106" s="145"/>
      <c r="AA106" s="145"/>
      <c r="AB106" s="145"/>
      <c r="AC106" s="145"/>
      <c r="AD106" s="145"/>
      <c r="AE106" s="145"/>
      <c r="AF106" s="145"/>
      <c r="AG106" s="145"/>
      <c r="AH106" s="145"/>
      <c r="AI106" s="145"/>
      <c r="AJ106" s="145"/>
      <c r="AK106" s="145"/>
      <c r="AL106" s="145"/>
      <c r="AM106" s="145"/>
      <c r="AN106" s="145"/>
      <c r="AO106" s="145"/>
      <c r="AP106" s="145"/>
      <c r="AQ106" s="145"/>
      <c r="AR106" s="145"/>
      <c r="AS106" s="145"/>
      <c r="AT106" s="145"/>
      <c r="AU106" s="145"/>
      <c r="AV106" s="145"/>
      <c r="AW106" s="145"/>
      <c r="AX106" s="145"/>
      <c r="AY106" s="145"/>
      <c r="AZ106" s="145"/>
      <c r="BA106" s="145"/>
      <c r="BB106" s="145"/>
      <c r="BC106" s="145"/>
      <c r="BD106" s="145"/>
      <c r="BE106" s="145"/>
      <c r="BF106" s="145"/>
      <c r="BG106" s="145"/>
      <c r="BH106" s="145"/>
      <c r="BI106" s="145"/>
      <c r="BJ106" s="145"/>
      <c r="BK106" s="145"/>
      <c r="BL106" s="145"/>
      <c r="BM106" s="145"/>
      <c r="BN106" s="145"/>
      <c r="BO106" s="145"/>
      <c r="BP106" s="145"/>
      <c r="BQ106" s="145"/>
      <c r="BR106" s="145"/>
      <c r="BS106" s="145"/>
      <c r="BT106" s="145"/>
      <c r="BU106" s="145"/>
      <c r="BV106" s="145"/>
      <c r="BW106" s="145"/>
      <c r="BX106" s="145"/>
      <c r="BY106" s="145"/>
      <c r="BZ106" s="145"/>
      <c r="CA106" s="145"/>
      <c r="CB106" s="145"/>
      <c r="CC106" s="145"/>
      <c r="CD106" s="145"/>
      <c r="CE106" s="145"/>
      <c r="CF106" s="145"/>
      <c r="CG106" s="145"/>
      <c r="CH106" s="145"/>
      <c r="CI106" s="145"/>
      <c r="CJ106" s="145"/>
      <c r="CK106" s="145"/>
      <c r="CL106" s="145"/>
      <c r="CM106" s="145"/>
      <c r="CN106" s="145"/>
      <c r="CO106" s="145"/>
      <c r="CP106" s="145"/>
      <c r="CQ106" s="145"/>
      <c r="CR106" s="145"/>
      <c r="CS106" s="145"/>
      <c r="CT106" s="145"/>
      <c r="CU106" s="145"/>
      <c r="CV106" s="145"/>
      <c r="CW106" s="145"/>
      <c r="CX106" s="145"/>
      <c r="CY106" s="145"/>
      <c r="CZ106" s="145"/>
      <c r="DA106" s="145"/>
      <c r="DB106" s="144">
        <v>0</v>
      </c>
      <c r="DC106" s="144">
        <v>0</v>
      </c>
      <c r="DD106" s="144">
        <v>0</v>
      </c>
      <c r="DE106" s="144">
        <v>0</v>
      </c>
      <c r="DF106" s="144">
        <v>0</v>
      </c>
      <c r="DG106" s="144">
        <v>0</v>
      </c>
      <c r="DH106" s="144">
        <v>0</v>
      </c>
      <c r="DI106" s="144">
        <v>0</v>
      </c>
      <c r="DJ106" s="144">
        <v>0</v>
      </c>
      <c r="DK106" s="144">
        <v>0</v>
      </c>
      <c r="DL106" s="144">
        <v>0</v>
      </c>
      <c r="DM106" s="144">
        <v>0</v>
      </c>
      <c r="DN106" s="144">
        <v>0</v>
      </c>
      <c r="DO106" s="144">
        <v>0</v>
      </c>
      <c r="DP106" s="144">
        <v>0</v>
      </c>
      <c r="DQ106" s="144">
        <v>0</v>
      </c>
      <c r="DR106" s="144">
        <v>0</v>
      </c>
      <c r="DS106" s="144">
        <v>0</v>
      </c>
      <c r="DT106" s="144">
        <v>0</v>
      </c>
      <c r="DU106" s="144">
        <v>0</v>
      </c>
      <c r="DV106" s="144">
        <v>0</v>
      </c>
      <c r="DW106" s="144">
        <v>0</v>
      </c>
      <c r="DX106" s="144">
        <v>0</v>
      </c>
      <c r="DY106" s="144">
        <v>0</v>
      </c>
      <c r="DZ106" s="144">
        <v>0</v>
      </c>
      <c r="EA106" s="144">
        <v>0</v>
      </c>
    </row>
  </sheetData>
  <pageMargins left="0.7" right="0.7" top="0.75" bottom="0.75" header="0.511811023622047" footer="0.511811023622047"/>
  <pageSetup paperSize="9" orientation="portrait" horizontalDpi="300" verticalDpi="30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EA106"/>
  <sheetViews>
    <sheetView topLeftCell="BS1" zoomScaleNormal="100" workbookViewId="0">
      <selection activeCell="N5" sqref="N5"/>
    </sheetView>
  </sheetViews>
  <sheetFormatPr baseColWidth="10" defaultColWidth="10.28515625" defaultRowHeight="15" x14ac:dyDescent="0.25"/>
  <cols>
    <col min="1" max="1" width="44.42578125" style="43" customWidth="1"/>
    <col min="2" max="105" width="10.28515625" style="142"/>
  </cols>
  <sheetData>
    <row r="1" spans="1:131" s="143" customFormat="1" ht="15" customHeight="1" x14ac:dyDescent="0.25">
      <c r="A1" s="143" t="s">
        <v>463</v>
      </c>
      <c r="B1" s="143">
        <v>1</v>
      </c>
      <c r="C1" s="143">
        <v>2</v>
      </c>
      <c r="D1" s="143">
        <v>3</v>
      </c>
      <c r="E1" s="143">
        <v>4</v>
      </c>
      <c r="F1" s="143">
        <v>5</v>
      </c>
      <c r="G1" s="143">
        <v>6</v>
      </c>
      <c r="H1" s="143">
        <v>7</v>
      </c>
      <c r="I1" s="143">
        <v>8</v>
      </c>
      <c r="J1" s="143">
        <v>9</v>
      </c>
      <c r="K1" s="143">
        <v>10</v>
      </c>
      <c r="L1" s="143">
        <v>11</v>
      </c>
      <c r="M1" s="143">
        <v>12</v>
      </c>
      <c r="N1" s="143">
        <v>13</v>
      </c>
      <c r="O1" s="143">
        <v>14</v>
      </c>
      <c r="P1" s="143">
        <v>15</v>
      </c>
      <c r="Q1" s="143">
        <v>16</v>
      </c>
      <c r="R1" s="143">
        <v>17</v>
      </c>
      <c r="S1" s="143">
        <v>18</v>
      </c>
      <c r="T1" s="143">
        <v>19</v>
      </c>
      <c r="U1" s="143">
        <v>20</v>
      </c>
      <c r="V1" s="143">
        <v>21</v>
      </c>
      <c r="W1" s="143">
        <v>22</v>
      </c>
      <c r="X1" s="143">
        <v>23</v>
      </c>
      <c r="Y1" s="143">
        <v>24</v>
      </c>
      <c r="Z1" s="143">
        <v>25</v>
      </c>
      <c r="AA1" s="143">
        <v>26</v>
      </c>
      <c r="AB1" s="143">
        <v>27</v>
      </c>
      <c r="AC1" s="143">
        <v>28</v>
      </c>
      <c r="AD1" s="143">
        <v>29</v>
      </c>
      <c r="AE1" s="143">
        <v>30</v>
      </c>
      <c r="AF1" s="143">
        <v>31</v>
      </c>
      <c r="AG1" s="143">
        <v>32</v>
      </c>
      <c r="AH1" s="143">
        <v>33</v>
      </c>
      <c r="AI1" s="143">
        <v>34</v>
      </c>
      <c r="AJ1" s="143">
        <v>35</v>
      </c>
      <c r="AK1" s="143">
        <v>36</v>
      </c>
      <c r="AL1" s="143">
        <v>37</v>
      </c>
      <c r="AM1" s="143">
        <v>38</v>
      </c>
      <c r="AN1" s="143">
        <v>39</v>
      </c>
      <c r="AO1" s="143">
        <v>40</v>
      </c>
      <c r="AP1" s="143">
        <v>41</v>
      </c>
      <c r="AQ1" s="143">
        <v>42</v>
      </c>
      <c r="AR1" s="143">
        <v>43</v>
      </c>
      <c r="AS1" s="143">
        <v>44</v>
      </c>
      <c r="AT1" s="143">
        <v>45</v>
      </c>
      <c r="AU1" s="143">
        <v>46</v>
      </c>
      <c r="AV1" s="143">
        <v>47</v>
      </c>
      <c r="AW1" s="143">
        <v>48</v>
      </c>
      <c r="AX1" s="143">
        <v>49</v>
      </c>
      <c r="AY1" s="143">
        <v>50</v>
      </c>
      <c r="AZ1" s="143">
        <v>51</v>
      </c>
      <c r="BA1" s="143">
        <v>52</v>
      </c>
      <c r="BB1" s="143">
        <v>53</v>
      </c>
      <c r="BC1" s="143">
        <v>54</v>
      </c>
      <c r="BD1" s="143">
        <v>55</v>
      </c>
      <c r="BE1" s="143">
        <v>56</v>
      </c>
      <c r="BF1" s="143">
        <v>57</v>
      </c>
      <c r="BG1" s="143">
        <v>58</v>
      </c>
      <c r="BH1" s="143">
        <v>59</v>
      </c>
      <c r="BI1" s="143">
        <v>60</v>
      </c>
      <c r="BJ1" s="143">
        <v>61</v>
      </c>
      <c r="BK1" s="143">
        <v>62</v>
      </c>
      <c r="BL1" s="143">
        <v>63</v>
      </c>
      <c r="BM1" s="143">
        <v>64</v>
      </c>
      <c r="BN1" s="143">
        <v>65</v>
      </c>
      <c r="BO1" s="143">
        <v>66</v>
      </c>
      <c r="BP1" s="143">
        <v>67</v>
      </c>
      <c r="BQ1" s="143">
        <v>68</v>
      </c>
      <c r="BR1" s="143">
        <v>69</v>
      </c>
      <c r="BS1" s="143">
        <v>70</v>
      </c>
      <c r="BT1" s="143">
        <v>71</v>
      </c>
      <c r="BU1" s="143">
        <v>72</v>
      </c>
      <c r="BV1" s="143">
        <v>73</v>
      </c>
      <c r="BW1" s="143">
        <v>74</v>
      </c>
      <c r="BX1" s="143">
        <v>75</v>
      </c>
      <c r="BY1" s="143">
        <v>76</v>
      </c>
      <c r="BZ1" s="143">
        <v>77</v>
      </c>
      <c r="CA1" s="143">
        <v>78</v>
      </c>
      <c r="CB1" s="143">
        <v>79</v>
      </c>
      <c r="CC1" s="143">
        <v>80</v>
      </c>
      <c r="CD1" s="143">
        <v>81</v>
      </c>
      <c r="CE1" s="143">
        <v>82</v>
      </c>
      <c r="CF1" s="143">
        <v>83</v>
      </c>
      <c r="CG1" s="143">
        <v>84</v>
      </c>
      <c r="CH1" s="143">
        <v>85</v>
      </c>
      <c r="CI1" s="143">
        <v>86</v>
      </c>
      <c r="CJ1" s="143">
        <v>87</v>
      </c>
      <c r="CK1" s="143">
        <v>88</v>
      </c>
      <c r="CL1" s="143">
        <v>89</v>
      </c>
      <c r="CM1" s="143">
        <v>90</v>
      </c>
      <c r="CN1" s="143">
        <v>91</v>
      </c>
      <c r="CO1" s="143">
        <v>92</v>
      </c>
      <c r="CP1" s="143">
        <v>93</v>
      </c>
      <c r="CQ1" s="143">
        <v>94</v>
      </c>
      <c r="CR1" s="143">
        <v>95</v>
      </c>
      <c r="CS1" s="143">
        <v>96</v>
      </c>
      <c r="CT1" s="143">
        <v>97</v>
      </c>
      <c r="CU1" s="143">
        <v>98</v>
      </c>
      <c r="CV1" s="143">
        <v>99</v>
      </c>
      <c r="CW1" s="143">
        <v>100</v>
      </c>
      <c r="CX1" s="143">
        <v>101</v>
      </c>
      <c r="CY1" s="143">
        <v>102</v>
      </c>
      <c r="CZ1" s="143">
        <v>103</v>
      </c>
      <c r="DA1" s="143">
        <v>104</v>
      </c>
      <c r="DB1" s="143">
        <v>105</v>
      </c>
      <c r="DC1" s="143">
        <v>106</v>
      </c>
      <c r="DD1" s="143">
        <v>107</v>
      </c>
      <c r="DE1" s="143">
        <v>108</v>
      </c>
      <c r="DF1" s="143">
        <v>109</v>
      </c>
      <c r="DG1" s="143">
        <v>110</v>
      </c>
      <c r="DH1" s="143">
        <v>111</v>
      </c>
      <c r="DI1" s="143">
        <v>112</v>
      </c>
      <c r="DJ1" s="143">
        <v>113</v>
      </c>
      <c r="DK1" s="143">
        <v>114</v>
      </c>
      <c r="DL1" s="143">
        <v>115</v>
      </c>
      <c r="DM1" s="143">
        <v>116</v>
      </c>
      <c r="DN1" s="143">
        <v>117</v>
      </c>
      <c r="DO1" s="143">
        <v>118</v>
      </c>
      <c r="DP1" s="143">
        <v>119</v>
      </c>
      <c r="DQ1" s="143">
        <v>120</v>
      </c>
      <c r="DR1" s="143">
        <v>121</v>
      </c>
      <c r="DS1" s="143">
        <v>122</v>
      </c>
      <c r="DT1" s="143">
        <v>123</v>
      </c>
      <c r="DU1" s="143">
        <v>124</v>
      </c>
      <c r="DV1" s="143">
        <v>125</v>
      </c>
      <c r="DW1" s="143">
        <v>126</v>
      </c>
      <c r="DX1" s="143">
        <v>127</v>
      </c>
      <c r="DY1" s="143">
        <v>128</v>
      </c>
      <c r="DZ1" s="143">
        <v>129</v>
      </c>
      <c r="EA1" s="143">
        <v>130</v>
      </c>
    </row>
    <row r="2" spans="1:131" s="142" customFormat="1" ht="14.25" customHeight="1" x14ac:dyDescent="0.25">
      <c r="A2" s="143">
        <v>0</v>
      </c>
      <c r="B2" s="144">
        <v>0.99099999999999999</v>
      </c>
      <c r="C2" s="144">
        <v>1.978</v>
      </c>
      <c r="D2" s="144">
        <v>2.9590000000000001</v>
      </c>
      <c r="E2" s="144">
        <v>3.9350000000000001</v>
      </c>
      <c r="F2" s="144">
        <v>4.9059999999999997</v>
      </c>
      <c r="G2" s="144">
        <v>5.8730000000000002</v>
      </c>
      <c r="H2" s="144">
        <v>6.8339999999999996</v>
      </c>
      <c r="I2" s="144">
        <v>7.7910000000000004</v>
      </c>
      <c r="J2" s="144">
        <v>8.7430000000000003</v>
      </c>
      <c r="K2" s="144">
        <v>9.69</v>
      </c>
      <c r="L2" s="144">
        <v>10.632</v>
      </c>
      <c r="M2" s="144">
        <v>11.569000000000001</v>
      </c>
      <c r="N2" s="144">
        <v>12.502000000000001</v>
      </c>
      <c r="O2" s="144">
        <v>13.43</v>
      </c>
      <c r="P2" s="144">
        <v>14.353</v>
      </c>
      <c r="Q2" s="144">
        <v>15.272</v>
      </c>
      <c r="R2" s="144">
        <v>16.186</v>
      </c>
      <c r="S2" s="144">
        <v>17.094999999999999</v>
      </c>
      <c r="T2" s="144">
        <v>17.998999999999999</v>
      </c>
      <c r="U2" s="144">
        <v>18.899000000000001</v>
      </c>
      <c r="V2" s="144">
        <v>19.792999999999999</v>
      </c>
      <c r="W2" s="144">
        <v>20.683</v>
      </c>
      <c r="X2" s="144">
        <v>21.568000000000001</v>
      </c>
      <c r="Y2" s="144">
        <v>22.449000000000002</v>
      </c>
      <c r="Z2" s="144">
        <v>23.324000000000002</v>
      </c>
      <c r="AA2" s="144">
        <v>24.195</v>
      </c>
      <c r="AB2" s="144">
        <v>25.061</v>
      </c>
      <c r="AC2" s="144">
        <v>25.922999999999998</v>
      </c>
      <c r="AD2" s="144">
        <v>26.78</v>
      </c>
      <c r="AE2" s="144">
        <v>27.632000000000001</v>
      </c>
      <c r="AF2" s="144">
        <v>28.478999999999999</v>
      </c>
      <c r="AG2" s="144">
        <v>29.321999999999999</v>
      </c>
      <c r="AH2" s="144">
        <v>30.16</v>
      </c>
      <c r="AI2" s="144">
        <v>30.992999999999999</v>
      </c>
      <c r="AJ2" s="144">
        <v>31.821999999999999</v>
      </c>
      <c r="AK2" s="144">
        <v>32.645000000000003</v>
      </c>
      <c r="AL2" s="144">
        <v>33.465000000000003</v>
      </c>
      <c r="AM2" s="144">
        <v>34.279000000000003</v>
      </c>
      <c r="AN2" s="144">
        <v>35.088000000000001</v>
      </c>
      <c r="AO2" s="144">
        <v>35.893000000000001</v>
      </c>
      <c r="AP2" s="144">
        <v>36.692999999999998</v>
      </c>
      <c r="AQ2" s="144">
        <v>37.488</v>
      </c>
      <c r="AR2" s="144">
        <v>38.277000000000001</v>
      </c>
      <c r="AS2" s="144">
        <v>39.061999999999998</v>
      </c>
      <c r="AT2" s="144">
        <v>39.841999999999999</v>
      </c>
      <c r="AU2" s="144">
        <v>40.616</v>
      </c>
      <c r="AV2" s="144">
        <v>41.386000000000003</v>
      </c>
      <c r="AW2" s="144">
        <v>42.149000000000001</v>
      </c>
      <c r="AX2" s="144">
        <v>42.908000000000001</v>
      </c>
      <c r="AY2" s="144">
        <v>43.66</v>
      </c>
      <c r="AZ2" s="144">
        <v>44.406999999999996</v>
      </c>
      <c r="BA2" s="144">
        <v>45.148000000000003</v>
      </c>
      <c r="BB2" s="144">
        <v>45.881999999999998</v>
      </c>
      <c r="BC2" s="144">
        <v>46.610999999999997</v>
      </c>
      <c r="BD2" s="144">
        <v>47.332000000000001</v>
      </c>
      <c r="BE2" s="144">
        <v>48.046999999999997</v>
      </c>
      <c r="BF2" s="144">
        <v>48.755000000000003</v>
      </c>
      <c r="BG2" s="144">
        <v>49.456000000000003</v>
      </c>
      <c r="BH2" s="144">
        <v>50.15</v>
      </c>
      <c r="BI2" s="144">
        <v>50.835999999999999</v>
      </c>
      <c r="BJ2" s="144">
        <v>51.512999999999998</v>
      </c>
      <c r="BK2" s="144">
        <v>52.183</v>
      </c>
      <c r="BL2" s="144">
        <v>52.844000000000001</v>
      </c>
      <c r="BM2" s="144">
        <v>53.494999999999997</v>
      </c>
      <c r="BN2" s="144">
        <v>54.137999999999998</v>
      </c>
      <c r="BO2" s="144">
        <v>54.77</v>
      </c>
      <c r="BP2" s="144">
        <v>55.393000000000001</v>
      </c>
      <c r="BQ2" s="144">
        <v>56.005000000000003</v>
      </c>
      <c r="BR2" s="144">
        <v>56.606999999999999</v>
      </c>
      <c r="BS2" s="144">
        <v>57.198</v>
      </c>
      <c r="BT2" s="144">
        <v>57.777000000000001</v>
      </c>
      <c r="BU2" s="144">
        <v>58.344000000000001</v>
      </c>
      <c r="BV2" s="144">
        <v>58.9</v>
      </c>
      <c r="BW2" s="144">
        <v>59.442</v>
      </c>
      <c r="BX2" s="144">
        <v>59.972000000000001</v>
      </c>
      <c r="BY2" s="144">
        <v>60.487000000000002</v>
      </c>
      <c r="BZ2" s="144">
        <v>60.987000000000002</v>
      </c>
      <c r="CA2" s="144">
        <v>61.472000000000001</v>
      </c>
      <c r="CB2" s="144">
        <v>61.941000000000003</v>
      </c>
      <c r="CC2" s="144">
        <v>62.392000000000003</v>
      </c>
      <c r="CD2" s="144">
        <v>62.825000000000003</v>
      </c>
      <c r="CE2" s="144">
        <v>63.238</v>
      </c>
      <c r="CF2" s="144">
        <v>63.63</v>
      </c>
      <c r="CG2" s="144">
        <v>64</v>
      </c>
      <c r="CH2" s="144">
        <v>64.346999999999994</v>
      </c>
      <c r="CI2" s="144">
        <v>64.668000000000006</v>
      </c>
      <c r="CJ2" s="144">
        <v>64.963999999999999</v>
      </c>
      <c r="CK2" s="144">
        <v>65.231999999999999</v>
      </c>
      <c r="CL2" s="144">
        <v>65.472999999999999</v>
      </c>
      <c r="CM2" s="144">
        <v>65.683999999999997</v>
      </c>
      <c r="CN2" s="144">
        <v>65.867999999999995</v>
      </c>
      <c r="CO2" s="144">
        <v>66.022999999999996</v>
      </c>
      <c r="CP2" s="144">
        <v>66.152000000000001</v>
      </c>
      <c r="CQ2" s="144">
        <v>66.256</v>
      </c>
      <c r="CR2" s="144">
        <v>66.338999999999999</v>
      </c>
      <c r="CS2" s="144">
        <v>66.402000000000001</v>
      </c>
      <c r="CT2" s="144">
        <v>66.448999999999998</v>
      </c>
      <c r="CU2" s="144">
        <v>66.483000000000004</v>
      </c>
      <c r="CV2" s="144">
        <v>66.506</v>
      </c>
      <c r="CW2" s="144">
        <v>66.522000000000006</v>
      </c>
      <c r="CX2" s="144">
        <v>66.533000000000001</v>
      </c>
      <c r="CY2" s="144">
        <v>66.539000000000001</v>
      </c>
      <c r="CZ2" s="144">
        <v>66.543000000000006</v>
      </c>
      <c r="DA2" s="144">
        <v>66.545000000000002</v>
      </c>
      <c r="DB2" s="144">
        <v>66.545000000000002</v>
      </c>
      <c r="DC2" s="144">
        <v>66.545000000000002</v>
      </c>
      <c r="DD2" s="144">
        <v>66.545000000000002</v>
      </c>
      <c r="DE2" s="144">
        <v>66.545000000000002</v>
      </c>
      <c r="DF2" s="144">
        <v>66.545000000000002</v>
      </c>
      <c r="DG2" s="144">
        <v>66.545000000000002</v>
      </c>
      <c r="DH2" s="144">
        <v>66.545000000000002</v>
      </c>
      <c r="DI2" s="144">
        <v>66.545000000000002</v>
      </c>
      <c r="DJ2" s="144">
        <v>66.545000000000002</v>
      </c>
      <c r="DK2" s="144">
        <v>66.545000000000002</v>
      </c>
      <c r="DL2" s="144">
        <v>66.545000000000002</v>
      </c>
      <c r="DM2" s="144">
        <v>66.545000000000002</v>
      </c>
      <c r="DN2" s="144">
        <v>66.545000000000002</v>
      </c>
      <c r="DO2" s="144">
        <v>66.545000000000002</v>
      </c>
      <c r="DP2" s="144">
        <v>66.545000000000002</v>
      </c>
      <c r="DQ2" s="144">
        <v>66.545000000000002</v>
      </c>
      <c r="DR2" s="144">
        <v>66.545000000000002</v>
      </c>
      <c r="DS2" s="144">
        <v>66.545000000000002</v>
      </c>
      <c r="DT2" s="144">
        <v>66.545000000000002</v>
      </c>
      <c r="DU2" s="144">
        <v>66.545000000000002</v>
      </c>
      <c r="DV2" s="144">
        <v>66.545000000000002</v>
      </c>
      <c r="DW2" s="144">
        <v>66.545000000000002</v>
      </c>
      <c r="DX2" s="144">
        <v>66.545000000000002</v>
      </c>
      <c r="DY2" s="144">
        <v>66.545000000000002</v>
      </c>
      <c r="DZ2" s="144">
        <v>66.545000000000002</v>
      </c>
      <c r="EA2" s="144">
        <v>66.545000000000002</v>
      </c>
    </row>
    <row r="3" spans="1:131" ht="15" customHeight="1" x14ac:dyDescent="0.25">
      <c r="A3" s="43">
        <v>1</v>
      </c>
      <c r="B3" s="144"/>
      <c r="C3" s="144">
        <v>0.995</v>
      </c>
      <c r="D3" s="144">
        <v>1.984</v>
      </c>
      <c r="E3" s="144">
        <v>2.9689999999999999</v>
      </c>
      <c r="F3" s="144">
        <v>3.9489999999999998</v>
      </c>
      <c r="G3" s="144">
        <v>4.923</v>
      </c>
      <c r="H3" s="144">
        <v>5.8929999999999998</v>
      </c>
      <c r="I3" s="144">
        <v>6.8579999999999997</v>
      </c>
      <c r="J3" s="144">
        <v>7.8179999999999996</v>
      </c>
      <c r="K3" s="144">
        <v>8.7729999999999997</v>
      </c>
      <c r="L3" s="144">
        <v>9.7240000000000002</v>
      </c>
      <c r="M3" s="144">
        <v>10.669</v>
      </c>
      <c r="N3" s="144">
        <v>11.61</v>
      </c>
      <c r="O3" s="144">
        <v>12.545999999999999</v>
      </c>
      <c r="P3" s="144">
        <v>13.477</v>
      </c>
      <c r="Q3" s="144">
        <v>14.404</v>
      </c>
      <c r="R3" s="144">
        <v>15.326000000000001</v>
      </c>
      <c r="S3" s="144">
        <v>16.242999999999999</v>
      </c>
      <c r="T3" s="144">
        <v>17.155000000000001</v>
      </c>
      <c r="U3" s="144">
        <v>18.062000000000001</v>
      </c>
      <c r="V3" s="144">
        <v>18.963999999999999</v>
      </c>
      <c r="W3" s="144">
        <v>19.861999999999998</v>
      </c>
      <c r="X3" s="144">
        <v>20.754999999999999</v>
      </c>
      <c r="Y3" s="144">
        <v>21.643000000000001</v>
      </c>
      <c r="Z3" s="144">
        <v>22.526</v>
      </c>
      <c r="AA3" s="144">
        <v>23.404</v>
      </c>
      <c r="AB3" s="144">
        <v>24.277999999999999</v>
      </c>
      <c r="AC3" s="144">
        <v>25.146999999999998</v>
      </c>
      <c r="AD3" s="144">
        <v>26.010999999999999</v>
      </c>
      <c r="AE3" s="144">
        <v>26.87</v>
      </c>
      <c r="AF3" s="144">
        <v>27.725000000000001</v>
      </c>
      <c r="AG3" s="144">
        <v>28.574999999999999</v>
      </c>
      <c r="AH3" s="144">
        <v>29.42</v>
      </c>
      <c r="AI3" s="144">
        <v>30.260999999999999</v>
      </c>
      <c r="AJ3" s="144">
        <v>31.097000000000001</v>
      </c>
      <c r="AK3" s="144">
        <v>31.928000000000001</v>
      </c>
      <c r="AL3" s="144">
        <v>32.753999999999998</v>
      </c>
      <c r="AM3" s="144">
        <v>33.575000000000003</v>
      </c>
      <c r="AN3" s="144">
        <v>34.392000000000003</v>
      </c>
      <c r="AO3" s="144">
        <v>35.203000000000003</v>
      </c>
      <c r="AP3" s="144">
        <v>36.01</v>
      </c>
      <c r="AQ3" s="144">
        <v>36.811999999999998</v>
      </c>
      <c r="AR3" s="144">
        <v>37.607999999999997</v>
      </c>
      <c r="AS3" s="144">
        <v>38.4</v>
      </c>
      <c r="AT3" s="144">
        <v>39.186</v>
      </c>
      <c r="AU3" s="144">
        <v>39.966999999999999</v>
      </c>
      <c r="AV3" s="144">
        <v>40.743000000000002</v>
      </c>
      <c r="AW3" s="144">
        <v>41.514000000000003</v>
      </c>
      <c r="AX3" s="144">
        <v>42.277999999999999</v>
      </c>
      <c r="AY3" s="144">
        <v>43.037999999999997</v>
      </c>
      <c r="AZ3" s="144">
        <v>43.790999999999997</v>
      </c>
      <c r="BA3" s="144">
        <v>44.537999999999997</v>
      </c>
      <c r="BB3" s="144">
        <v>45.279000000000003</v>
      </c>
      <c r="BC3" s="144">
        <v>46.012999999999998</v>
      </c>
      <c r="BD3" s="144">
        <v>46.741</v>
      </c>
      <c r="BE3" s="144">
        <v>47.463000000000001</v>
      </c>
      <c r="BF3" s="144">
        <v>48.177</v>
      </c>
      <c r="BG3" s="144">
        <v>48.884</v>
      </c>
      <c r="BH3" s="144">
        <v>49.582999999999998</v>
      </c>
      <c r="BI3" s="144">
        <v>50.274999999999999</v>
      </c>
      <c r="BJ3" s="144">
        <v>50.957999999999998</v>
      </c>
      <c r="BK3" s="144">
        <v>51.634</v>
      </c>
      <c r="BL3" s="144">
        <v>52.3</v>
      </c>
      <c r="BM3" s="144">
        <v>52.957999999999998</v>
      </c>
      <c r="BN3" s="144">
        <v>53.604999999999997</v>
      </c>
      <c r="BO3" s="144">
        <v>54.244</v>
      </c>
      <c r="BP3" s="144">
        <v>54.872</v>
      </c>
      <c r="BQ3" s="144">
        <v>55.488999999999997</v>
      </c>
      <c r="BR3" s="144">
        <v>56.095999999999997</v>
      </c>
      <c r="BS3" s="144">
        <v>56.692</v>
      </c>
      <c r="BT3" s="144">
        <v>57.276000000000003</v>
      </c>
      <c r="BU3" s="144">
        <v>57.847999999999999</v>
      </c>
      <c r="BV3" s="144">
        <v>58.408999999999999</v>
      </c>
      <c r="BW3" s="144">
        <v>58.956000000000003</v>
      </c>
      <c r="BX3" s="144">
        <v>59.49</v>
      </c>
      <c r="BY3" s="144">
        <v>60.01</v>
      </c>
      <c r="BZ3" s="144">
        <v>60.514000000000003</v>
      </c>
      <c r="CA3" s="144">
        <v>61.003</v>
      </c>
      <c r="CB3" s="144">
        <v>61.475999999999999</v>
      </c>
      <c r="CC3" s="144">
        <v>61.930999999999997</v>
      </c>
      <c r="CD3" s="144">
        <v>62.368000000000002</v>
      </c>
      <c r="CE3" s="144">
        <v>62.783999999999999</v>
      </c>
      <c r="CF3" s="144">
        <v>63.18</v>
      </c>
      <c r="CG3" s="144">
        <v>63.552999999999997</v>
      </c>
      <c r="CH3" s="144">
        <v>63.902999999999999</v>
      </c>
      <c r="CI3" s="144">
        <v>64.227000000000004</v>
      </c>
      <c r="CJ3" s="144">
        <v>64.525000000000006</v>
      </c>
      <c r="CK3" s="144">
        <v>64.796000000000006</v>
      </c>
      <c r="CL3" s="144">
        <v>65.037999999999997</v>
      </c>
      <c r="CM3" s="144">
        <v>65.251999999999995</v>
      </c>
      <c r="CN3" s="144">
        <v>65.436999999999998</v>
      </c>
      <c r="CO3" s="144">
        <v>65.593999999999994</v>
      </c>
      <c r="CP3" s="144">
        <v>65.724000000000004</v>
      </c>
      <c r="CQ3" s="144">
        <v>65.828999999999994</v>
      </c>
      <c r="CR3" s="144">
        <v>65.912000000000006</v>
      </c>
      <c r="CS3" s="144">
        <v>65.975999999999999</v>
      </c>
      <c r="CT3" s="144">
        <v>66.022999999999996</v>
      </c>
      <c r="CU3" s="144">
        <v>66.057000000000002</v>
      </c>
      <c r="CV3" s="144">
        <v>66.081000000000003</v>
      </c>
      <c r="CW3" s="144">
        <v>66.096999999999994</v>
      </c>
      <c r="CX3" s="144">
        <v>66.106999999999999</v>
      </c>
      <c r="CY3" s="144">
        <v>66.114000000000004</v>
      </c>
      <c r="CZ3" s="144">
        <v>66.117999999999995</v>
      </c>
      <c r="DA3" s="144">
        <v>66.12</v>
      </c>
      <c r="DB3" s="144">
        <v>66.12</v>
      </c>
      <c r="DC3" s="144">
        <v>66.12</v>
      </c>
      <c r="DD3" s="144">
        <v>66.12</v>
      </c>
      <c r="DE3" s="144">
        <v>66.12</v>
      </c>
      <c r="DF3" s="144">
        <v>66.12</v>
      </c>
      <c r="DG3" s="144">
        <v>66.12</v>
      </c>
      <c r="DH3" s="144">
        <v>66.12</v>
      </c>
      <c r="DI3" s="144">
        <v>66.12</v>
      </c>
      <c r="DJ3" s="144">
        <v>66.12</v>
      </c>
      <c r="DK3" s="144">
        <v>66.12</v>
      </c>
      <c r="DL3" s="144">
        <v>66.12</v>
      </c>
      <c r="DM3" s="144">
        <v>66.12</v>
      </c>
      <c r="DN3" s="144">
        <v>66.12</v>
      </c>
      <c r="DO3" s="144">
        <v>66.12</v>
      </c>
      <c r="DP3" s="144">
        <v>66.12</v>
      </c>
      <c r="DQ3" s="144">
        <v>66.12</v>
      </c>
      <c r="DR3" s="144">
        <v>66.12</v>
      </c>
      <c r="DS3" s="144">
        <v>66.12</v>
      </c>
      <c r="DT3" s="144">
        <v>66.12</v>
      </c>
      <c r="DU3" s="144">
        <v>66.12</v>
      </c>
      <c r="DV3" s="144">
        <v>66.12</v>
      </c>
      <c r="DW3" s="144">
        <v>66.12</v>
      </c>
      <c r="DX3" s="144">
        <v>66.12</v>
      </c>
      <c r="DY3" s="144">
        <v>66.12</v>
      </c>
      <c r="DZ3" s="144">
        <v>66.12</v>
      </c>
      <c r="EA3" s="144">
        <v>66.12</v>
      </c>
    </row>
    <row r="4" spans="1:131" ht="15" customHeight="1" x14ac:dyDescent="0.25">
      <c r="A4" s="43">
        <v>2</v>
      </c>
      <c r="B4" s="144"/>
      <c r="C4" s="144"/>
      <c r="D4" s="144">
        <v>0.995</v>
      </c>
      <c r="E4" s="144">
        <v>1.9850000000000001</v>
      </c>
      <c r="F4" s="144">
        <v>2.9689999999999999</v>
      </c>
      <c r="G4" s="144">
        <v>3.9489999999999998</v>
      </c>
      <c r="H4" s="144">
        <v>4.9240000000000004</v>
      </c>
      <c r="I4" s="144">
        <v>5.8940000000000001</v>
      </c>
      <c r="J4" s="144">
        <v>6.859</v>
      </c>
      <c r="K4" s="144">
        <v>7.819</v>
      </c>
      <c r="L4" s="144">
        <v>8.7750000000000004</v>
      </c>
      <c r="M4" s="144">
        <v>9.7249999999999996</v>
      </c>
      <c r="N4" s="144">
        <v>10.670999999999999</v>
      </c>
      <c r="O4" s="144">
        <v>11.612</v>
      </c>
      <c r="P4" s="144">
        <v>12.548</v>
      </c>
      <c r="Q4" s="144">
        <v>13.478999999999999</v>
      </c>
      <c r="R4" s="144">
        <v>14.406000000000001</v>
      </c>
      <c r="S4" s="144">
        <v>15.327999999999999</v>
      </c>
      <c r="T4" s="144">
        <v>16.244</v>
      </c>
      <c r="U4" s="144">
        <v>17.155999999999999</v>
      </c>
      <c r="V4" s="144">
        <v>18.064</v>
      </c>
      <c r="W4" s="144">
        <v>18.966000000000001</v>
      </c>
      <c r="X4" s="144">
        <v>19.863</v>
      </c>
      <c r="Y4" s="144">
        <v>20.756</v>
      </c>
      <c r="Z4" s="144">
        <v>21.643999999999998</v>
      </c>
      <c r="AA4" s="144">
        <v>22.527000000000001</v>
      </c>
      <c r="AB4" s="144">
        <v>23.405000000000001</v>
      </c>
      <c r="AC4" s="144">
        <v>24.277999999999999</v>
      </c>
      <c r="AD4" s="144">
        <v>25.146999999999998</v>
      </c>
      <c r="AE4" s="144">
        <v>26.010999999999999</v>
      </c>
      <c r="AF4" s="144">
        <v>26.87</v>
      </c>
      <c r="AG4" s="144">
        <v>27.725000000000001</v>
      </c>
      <c r="AH4" s="144">
        <v>28.574000000000002</v>
      </c>
      <c r="AI4" s="144">
        <v>29.419</v>
      </c>
      <c r="AJ4" s="144">
        <v>30.259</v>
      </c>
      <c r="AK4" s="144">
        <v>31.094999999999999</v>
      </c>
      <c r="AL4" s="144">
        <v>31.925000000000001</v>
      </c>
      <c r="AM4" s="144">
        <v>32.750999999999998</v>
      </c>
      <c r="AN4" s="144">
        <v>33.572000000000003</v>
      </c>
      <c r="AO4" s="144">
        <v>34.387</v>
      </c>
      <c r="AP4" s="144">
        <v>35.198</v>
      </c>
      <c r="AQ4" s="144">
        <v>36.003999999999998</v>
      </c>
      <c r="AR4" s="144">
        <v>36.805</v>
      </c>
      <c r="AS4" s="144">
        <v>37.600999999999999</v>
      </c>
      <c r="AT4" s="144">
        <v>38.390999999999998</v>
      </c>
      <c r="AU4" s="144">
        <v>39.176000000000002</v>
      </c>
      <c r="AV4" s="144">
        <v>39.956000000000003</v>
      </c>
      <c r="AW4" s="144">
        <v>40.731000000000002</v>
      </c>
      <c r="AX4" s="144">
        <v>41.5</v>
      </c>
      <c r="AY4" s="144">
        <v>42.262999999999998</v>
      </c>
      <c r="AZ4" s="144">
        <v>43.02</v>
      </c>
      <c r="BA4" s="144">
        <v>43.771000000000001</v>
      </c>
      <c r="BB4" s="144">
        <v>44.515999999999998</v>
      </c>
      <c r="BC4" s="144">
        <v>45.253999999999998</v>
      </c>
      <c r="BD4" s="144">
        <v>45.985999999999997</v>
      </c>
      <c r="BE4" s="144">
        <v>46.710999999999999</v>
      </c>
      <c r="BF4" s="144">
        <v>47.429000000000002</v>
      </c>
      <c r="BG4" s="144">
        <v>48.139000000000003</v>
      </c>
      <c r="BH4" s="144">
        <v>48.843000000000004</v>
      </c>
      <c r="BI4" s="144">
        <v>49.537999999999997</v>
      </c>
      <c r="BJ4" s="144">
        <v>50.225000000000001</v>
      </c>
      <c r="BK4" s="144">
        <v>50.904000000000003</v>
      </c>
      <c r="BL4" s="144">
        <v>51.573999999999998</v>
      </c>
      <c r="BM4" s="144">
        <v>52.234999999999999</v>
      </c>
      <c r="BN4" s="144">
        <v>52.886000000000003</v>
      </c>
      <c r="BO4" s="144">
        <v>53.527000000000001</v>
      </c>
      <c r="BP4" s="144">
        <v>54.158999999999999</v>
      </c>
      <c r="BQ4" s="144">
        <v>54.78</v>
      </c>
      <c r="BR4" s="144">
        <v>55.39</v>
      </c>
      <c r="BS4" s="144">
        <v>55.988</v>
      </c>
      <c r="BT4" s="144">
        <v>56.576000000000001</v>
      </c>
      <c r="BU4" s="144">
        <v>57.151000000000003</v>
      </c>
      <c r="BV4" s="144">
        <v>57.713999999999999</v>
      </c>
      <c r="BW4" s="144">
        <v>58.264000000000003</v>
      </c>
      <c r="BX4" s="144">
        <v>58.801000000000002</v>
      </c>
      <c r="BY4" s="144">
        <v>59.323</v>
      </c>
      <c r="BZ4" s="144">
        <v>59.831000000000003</v>
      </c>
      <c r="CA4" s="144">
        <v>60.323</v>
      </c>
      <c r="CB4" s="144">
        <v>60.798000000000002</v>
      </c>
      <c r="CC4" s="144">
        <v>61.255000000000003</v>
      </c>
      <c r="CD4" s="144">
        <v>61.694000000000003</v>
      </c>
      <c r="CE4" s="144">
        <v>62.113</v>
      </c>
      <c r="CF4" s="144">
        <v>62.511000000000003</v>
      </c>
      <c r="CG4" s="144">
        <v>62.886000000000003</v>
      </c>
      <c r="CH4" s="144">
        <v>63.237000000000002</v>
      </c>
      <c r="CI4" s="144">
        <v>63.563000000000002</v>
      </c>
      <c r="CJ4" s="144">
        <v>63.863</v>
      </c>
      <c r="CK4" s="144">
        <v>64.135000000000005</v>
      </c>
      <c r="CL4" s="144">
        <v>64.379000000000005</v>
      </c>
      <c r="CM4" s="144">
        <v>64.593000000000004</v>
      </c>
      <c r="CN4" s="144">
        <v>64.778999999999996</v>
      </c>
      <c r="CO4" s="144">
        <v>64.936999999999998</v>
      </c>
      <c r="CP4" s="144">
        <v>65.066999999999993</v>
      </c>
      <c r="CQ4" s="144">
        <v>65.173000000000002</v>
      </c>
      <c r="CR4" s="144">
        <v>65.257000000000005</v>
      </c>
      <c r="CS4" s="144">
        <v>65.320999999999998</v>
      </c>
      <c r="CT4" s="144">
        <v>65.367999999999995</v>
      </c>
      <c r="CU4" s="144">
        <v>65.403000000000006</v>
      </c>
      <c r="CV4" s="144">
        <v>65.427000000000007</v>
      </c>
      <c r="CW4" s="144">
        <v>65.442999999999998</v>
      </c>
      <c r="CX4" s="144">
        <v>65.453000000000003</v>
      </c>
      <c r="CY4" s="144">
        <v>65.459999999999994</v>
      </c>
      <c r="CZ4" s="144">
        <v>65.463999999999999</v>
      </c>
      <c r="DA4" s="144">
        <v>65.465999999999994</v>
      </c>
      <c r="DB4" s="144">
        <v>65.465999999999994</v>
      </c>
      <c r="DC4" s="144">
        <v>65.465999999999994</v>
      </c>
      <c r="DD4" s="144">
        <v>65.465999999999994</v>
      </c>
      <c r="DE4" s="144">
        <v>65.465999999999994</v>
      </c>
      <c r="DF4" s="144">
        <v>65.465999999999994</v>
      </c>
      <c r="DG4" s="144">
        <v>65.465999999999994</v>
      </c>
      <c r="DH4" s="144">
        <v>65.465999999999994</v>
      </c>
      <c r="DI4" s="144">
        <v>65.465999999999994</v>
      </c>
      <c r="DJ4" s="144">
        <v>65.465999999999994</v>
      </c>
      <c r="DK4" s="144">
        <v>65.465999999999994</v>
      </c>
      <c r="DL4" s="144">
        <v>65.465999999999994</v>
      </c>
      <c r="DM4" s="144">
        <v>65.465999999999994</v>
      </c>
      <c r="DN4" s="144">
        <v>65.465999999999994</v>
      </c>
      <c r="DO4" s="144">
        <v>65.465999999999994</v>
      </c>
      <c r="DP4" s="144">
        <v>65.465999999999994</v>
      </c>
      <c r="DQ4" s="144">
        <v>65.465999999999994</v>
      </c>
      <c r="DR4" s="144">
        <v>65.465999999999994</v>
      </c>
      <c r="DS4" s="144">
        <v>65.465999999999994</v>
      </c>
      <c r="DT4" s="144">
        <v>65.465999999999994</v>
      </c>
      <c r="DU4" s="144">
        <v>65.465999999999994</v>
      </c>
      <c r="DV4" s="144">
        <v>65.465999999999994</v>
      </c>
      <c r="DW4" s="144">
        <v>65.465999999999994</v>
      </c>
      <c r="DX4" s="144">
        <v>65.465999999999994</v>
      </c>
      <c r="DY4" s="144">
        <v>65.465999999999994</v>
      </c>
      <c r="DZ4" s="144">
        <v>65.465999999999994</v>
      </c>
      <c r="EA4" s="144">
        <v>65.465999999999994</v>
      </c>
    </row>
    <row r="5" spans="1:131" ht="15" customHeight="1" x14ac:dyDescent="0.25">
      <c r="A5" s="43">
        <v>3</v>
      </c>
      <c r="B5" s="144"/>
      <c r="C5" s="144"/>
      <c r="D5" s="144"/>
      <c r="E5" s="144">
        <v>0.995</v>
      </c>
      <c r="F5" s="144">
        <v>1.9850000000000001</v>
      </c>
      <c r="G5" s="144">
        <v>2.97</v>
      </c>
      <c r="H5" s="144">
        <v>3.95</v>
      </c>
      <c r="I5" s="144">
        <v>4.9249999999999998</v>
      </c>
      <c r="J5" s="144">
        <v>5.8949999999999996</v>
      </c>
      <c r="K5" s="144">
        <v>6.86</v>
      </c>
      <c r="L5" s="144">
        <v>7.82</v>
      </c>
      <c r="M5" s="144">
        <v>8.7750000000000004</v>
      </c>
      <c r="N5" s="144">
        <v>9.7260000000000009</v>
      </c>
      <c r="O5" s="144">
        <v>10.672000000000001</v>
      </c>
      <c r="P5" s="144">
        <v>11.613</v>
      </c>
      <c r="Q5" s="144">
        <v>12.548999999999999</v>
      </c>
      <c r="R5" s="144">
        <v>13.48</v>
      </c>
      <c r="S5" s="144">
        <v>14.407</v>
      </c>
      <c r="T5" s="144">
        <v>15.327999999999999</v>
      </c>
      <c r="U5" s="144">
        <v>16.245000000000001</v>
      </c>
      <c r="V5" s="144">
        <v>17.157</v>
      </c>
      <c r="W5" s="144">
        <v>18.064</v>
      </c>
      <c r="X5" s="144">
        <v>18.966000000000001</v>
      </c>
      <c r="Y5" s="144">
        <v>19.863</v>
      </c>
      <c r="Z5" s="144">
        <v>20.756</v>
      </c>
      <c r="AA5" s="144">
        <v>21.643000000000001</v>
      </c>
      <c r="AB5" s="144">
        <v>22.526</v>
      </c>
      <c r="AC5" s="144">
        <v>23.404</v>
      </c>
      <c r="AD5" s="144">
        <v>24.277000000000001</v>
      </c>
      <c r="AE5" s="144">
        <v>25.146000000000001</v>
      </c>
      <c r="AF5" s="144">
        <v>26.009</v>
      </c>
      <c r="AG5" s="144">
        <v>26.867999999999999</v>
      </c>
      <c r="AH5" s="144">
        <v>27.722000000000001</v>
      </c>
      <c r="AI5" s="144">
        <v>28.571000000000002</v>
      </c>
      <c r="AJ5" s="144">
        <v>29.416</v>
      </c>
      <c r="AK5" s="144">
        <v>30.254999999999999</v>
      </c>
      <c r="AL5" s="144">
        <v>31.09</v>
      </c>
      <c r="AM5" s="144">
        <v>31.92</v>
      </c>
      <c r="AN5" s="144">
        <v>32.744999999999997</v>
      </c>
      <c r="AO5" s="144">
        <v>33.564999999999998</v>
      </c>
      <c r="AP5" s="144">
        <v>34.380000000000003</v>
      </c>
      <c r="AQ5" s="144">
        <v>35.19</v>
      </c>
      <c r="AR5" s="144">
        <v>35.994999999999997</v>
      </c>
      <c r="AS5" s="144">
        <v>36.795000000000002</v>
      </c>
      <c r="AT5" s="144">
        <v>37.590000000000003</v>
      </c>
      <c r="AU5" s="144">
        <v>38.378999999999998</v>
      </c>
      <c r="AV5" s="144">
        <v>39.162999999999997</v>
      </c>
      <c r="AW5" s="144">
        <v>39.941000000000003</v>
      </c>
      <c r="AX5" s="144">
        <v>40.713999999999999</v>
      </c>
      <c r="AY5" s="144">
        <v>41.481000000000002</v>
      </c>
      <c r="AZ5" s="144">
        <v>42.241999999999997</v>
      </c>
      <c r="BA5" s="144">
        <v>42.997</v>
      </c>
      <c r="BB5" s="144">
        <v>43.746000000000002</v>
      </c>
      <c r="BC5" s="144">
        <v>44.488</v>
      </c>
      <c r="BD5" s="144">
        <v>45.223999999999997</v>
      </c>
      <c r="BE5" s="144">
        <v>45.951999999999998</v>
      </c>
      <c r="BF5" s="144">
        <v>46.673999999999999</v>
      </c>
      <c r="BG5" s="144">
        <v>47.387999999999998</v>
      </c>
      <c r="BH5" s="144">
        <v>48.094999999999999</v>
      </c>
      <c r="BI5" s="144">
        <v>48.793999999999997</v>
      </c>
      <c r="BJ5" s="144">
        <v>49.484999999999999</v>
      </c>
      <c r="BK5" s="144">
        <v>50.167000000000002</v>
      </c>
      <c r="BL5" s="144">
        <v>50.841000000000001</v>
      </c>
      <c r="BM5" s="144">
        <v>51.505000000000003</v>
      </c>
      <c r="BN5" s="144">
        <v>52.158999999999999</v>
      </c>
      <c r="BO5" s="144">
        <v>52.804000000000002</v>
      </c>
      <c r="BP5" s="144">
        <v>53.439</v>
      </c>
      <c r="BQ5" s="144">
        <v>54.063000000000002</v>
      </c>
      <c r="BR5" s="144">
        <v>54.676000000000002</v>
      </c>
      <c r="BS5" s="144">
        <v>55.277999999999999</v>
      </c>
      <c r="BT5" s="144">
        <v>55.868000000000002</v>
      </c>
      <c r="BU5" s="144">
        <v>56.447000000000003</v>
      </c>
      <c r="BV5" s="144">
        <v>57.012999999999998</v>
      </c>
      <c r="BW5" s="144">
        <v>57.566000000000003</v>
      </c>
      <c r="BX5" s="144">
        <v>58.104999999999997</v>
      </c>
      <c r="BY5" s="144">
        <v>58.63</v>
      </c>
      <c r="BZ5" s="144">
        <v>59.14</v>
      </c>
      <c r="CA5" s="144">
        <v>59.634999999999998</v>
      </c>
      <c r="CB5" s="144">
        <v>60.112000000000002</v>
      </c>
      <c r="CC5" s="144">
        <v>60.572000000000003</v>
      </c>
      <c r="CD5" s="144">
        <v>61.012999999999998</v>
      </c>
      <c r="CE5" s="144">
        <v>61.433999999999997</v>
      </c>
      <c r="CF5" s="144">
        <v>61.834000000000003</v>
      </c>
      <c r="CG5" s="144">
        <v>62.210999999999999</v>
      </c>
      <c r="CH5" s="144">
        <v>62.564</v>
      </c>
      <c r="CI5" s="144">
        <v>62.892000000000003</v>
      </c>
      <c r="CJ5" s="144">
        <v>63.192999999999998</v>
      </c>
      <c r="CK5" s="144">
        <v>63.466999999999999</v>
      </c>
      <c r="CL5" s="144">
        <v>63.712000000000003</v>
      </c>
      <c r="CM5" s="144">
        <v>63.927</v>
      </c>
      <c r="CN5" s="144">
        <v>64.114000000000004</v>
      </c>
      <c r="CO5" s="144">
        <v>64.272999999999996</v>
      </c>
      <c r="CP5" s="144">
        <v>64.403999999999996</v>
      </c>
      <c r="CQ5" s="144">
        <v>64.510000000000005</v>
      </c>
      <c r="CR5" s="144">
        <v>64.593999999999994</v>
      </c>
      <c r="CS5" s="144">
        <v>64.659000000000006</v>
      </c>
      <c r="CT5" s="144">
        <v>64.706000000000003</v>
      </c>
      <c r="CU5" s="144">
        <v>64.741</v>
      </c>
      <c r="CV5" s="144">
        <v>64.765000000000001</v>
      </c>
      <c r="CW5" s="144">
        <v>64.781000000000006</v>
      </c>
      <c r="CX5" s="144">
        <v>64.792000000000002</v>
      </c>
      <c r="CY5" s="144">
        <v>64.798000000000002</v>
      </c>
      <c r="CZ5" s="144">
        <v>64.802000000000007</v>
      </c>
      <c r="DA5" s="144">
        <v>64.805000000000007</v>
      </c>
      <c r="DB5" s="144">
        <v>64.805000000000007</v>
      </c>
      <c r="DC5" s="144">
        <v>64.805000000000007</v>
      </c>
      <c r="DD5" s="144">
        <v>64.805000000000007</v>
      </c>
      <c r="DE5" s="144">
        <v>64.805000000000007</v>
      </c>
      <c r="DF5" s="144">
        <v>64.805000000000007</v>
      </c>
      <c r="DG5" s="144">
        <v>64.805000000000007</v>
      </c>
      <c r="DH5" s="144">
        <v>64.805000000000007</v>
      </c>
      <c r="DI5" s="144">
        <v>64.805000000000007</v>
      </c>
      <c r="DJ5" s="144">
        <v>64.805000000000007</v>
      </c>
      <c r="DK5" s="144">
        <v>64.805000000000007</v>
      </c>
      <c r="DL5" s="144">
        <v>64.805000000000007</v>
      </c>
      <c r="DM5" s="144">
        <v>64.805000000000007</v>
      </c>
      <c r="DN5" s="144">
        <v>64.805000000000007</v>
      </c>
      <c r="DO5" s="144">
        <v>64.805000000000007</v>
      </c>
      <c r="DP5" s="144">
        <v>64.805000000000007</v>
      </c>
      <c r="DQ5" s="144">
        <v>64.805000000000007</v>
      </c>
      <c r="DR5" s="144">
        <v>64.805000000000007</v>
      </c>
      <c r="DS5" s="144">
        <v>64.805000000000007</v>
      </c>
      <c r="DT5" s="144">
        <v>64.805000000000007</v>
      </c>
      <c r="DU5" s="144">
        <v>64.805000000000007</v>
      </c>
      <c r="DV5" s="144">
        <v>64.805000000000007</v>
      </c>
      <c r="DW5" s="144">
        <v>64.805000000000007</v>
      </c>
      <c r="DX5" s="144">
        <v>64.805000000000007</v>
      </c>
      <c r="DY5" s="144">
        <v>64.805000000000007</v>
      </c>
      <c r="DZ5" s="144">
        <v>64.805000000000007</v>
      </c>
      <c r="EA5" s="144">
        <v>64.805000000000007</v>
      </c>
    </row>
    <row r="6" spans="1:131" ht="15" customHeight="1" x14ac:dyDescent="0.25">
      <c r="A6" s="43">
        <v>4</v>
      </c>
      <c r="B6" s="144"/>
      <c r="C6" s="144"/>
      <c r="D6" s="144"/>
      <c r="E6" s="144"/>
      <c r="F6" s="144">
        <v>0.995</v>
      </c>
      <c r="G6" s="144">
        <v>1.9850000000000001</v>
      </c>
      <c r="H6" s="144">
        <v>2.97</v>
      </c>
      <c r="I6" s="144">
        <v>3.95</v>
      </c>
      <c r="J6" s="144">
        <v>4.9249999999999998</v>
      </c>
      <c r="K6" s="144">
        <v>5.8949999999999996</v>
      </c>
      <c r="L6" s="144">
        <v>6.86</v>
      </c>
      <c r="M6" s="144">
        <v>7.82</v>
      </c>
      <c r="N6" s="144">
        <v>8.7759999999999998</v>
      </c>
      <c r="O6" s="144">
        <v>9.7260000000000009</v>
      </c>
      <c r="P6" s="144">
        <v>10.672000000000001</v>
      </c>
      <c r="Q6" s="144">
        <v>11.613</v>
      </c>
      <c r="R6" s="144">
        <v>12.548999999999999</v>
      </c>
      <c r="S6" s="144">
        <v>13.48</v>
      </c>
      <c r="T6" s="144">
        <v>14.407</v>
      </c>
      <c r="U6" s="144">
        <v>15.327999999999999</v>
      </c>
      <c r="V6" s="144">
        <v>16.245000000000001</v>
      </c>
      <c r="W6" s="144">
        <v>17.155999999999999</v>
      </c>
      <c r="X6" s="144">
        <v>18.062999999999999</v>
      </c>
      <c r="Y6" s="144">
        <v>18.965</v>
      </c>
      <c r="Z6" s="144">
        <v>19.861999999999998</v>
      </c>
      <c r="AA6" s="144">
        <v>20.754000000000001</v>
      </c>
      <c r="AB6" s="144">
        <v>21.640999999999998</v>
      </c>
      <c r="AC6" s="144">
        <v>22.524000000000001</v>
      </c>
      <c r="AD6" s="144">
        <v>23.401</v>
      </c>
      <c r="AE6" s="144">
        <v>24.274000000000001</v>
      </c>
      <c r="AF6" s="144">
        <v>25.141999999999999</v>
      </c>
      <c r="AG6" s="144">
        <v>26.004999999999999</v>
      </c>
      <c r="AH6" s="144">
        <v>26.864000000000001</v>
      </c>
      <c r="AI6" s="144">
        <v>27.716999999999999</v>
      </c>
      <c r="AJ6" s="144">
        <v>28.565999999999999</v>
      </c>
      <c r="AK6" s="144">
        <v>29.41</v>
      </c>
      <c r="AL6" s="144">
        <v>30.248999999999999</v>
      </c>
      <c r="AM6" s="144">
        <v>31.082999999999998</v>
      </c>
      <c r="AN6" s="144">
        <v>31.913</v>
      </c>
      <c r="AO6" s="144">
        <v>32.737000000000002</v>
      </c>
      <c r="AP6" s="144">
        <v>33.555999999999997</v>
      </c>
      <c r="AQ6" s="144">
        <v>34.369999999999997</v>
      </c>
      <c r="AR6" s="144">
        <v>35.179000000000002</v>
      </c>
      <c r="AS6" s="144">
        <v>35.982999999999997</v>
      </c>
      <c r="AT6" s="144">
        <v>36.781999999999996</v>
      </c>
      <c r="AU6" s="144">
        <v>37.575000000000003</v>
      </c>
      <c r="AV6" s="144">
        <v>38.363</v>
      </c>
      <c r="AW6" s="144">
        <v>39.146000000000001</v>
      </c>
      <c r="AX6" s="144">
        <v>39.921999999999997</v>
      </c>
      <c r="AY6" s="144">
        <v>40.692999999999998</v>
      </c>
      <c r="AZ6" s="144">
        <v>41.457999999999998</v>
      </c>
      <c r="BA6" s="144">
        <v>42.216999999999999</v>
      </c>
      <c r="BB6" s="144">
        <v>42.97</v>
      </c>
      <c r="BC6" s="144">
        <v>43.716000000000001</v>
      </c>
      <c r="BD6" s="144">
        <v>44.454999999999998</v>
      </c>
      <c r="BE6" s="144">
        <v>45.186999999999998</v>
      </c>
      <c r="BF6" s="144">
        <v>45.912999999999997</v>
      </c>
      <c r="BG6" s="144">
        <v>46.631</v>
      </c>
      <c r="BH6" s="144">
        <v>47.341000000000001</v>
      </c>
      <c r="BI6" s="144">
        <v>48.042999999999999</v>
      </c>
      <c r="BJ6" s="144">
        <v>48.738</v>
      </c>
      <c r="BK6" s="144">
        <v>49.423999999999999</v>
      </c>
      <c r="BL6" s="144">
        <v>50.1</v>
      </c>
      <c r="BM6" s="144">
        <v>50.768000000000001</v>
      </c>
      <c r="BN6" s="144">
        <v>51.426000000000002</v>
      </c>
      <c r="BO6" s="144">
        <v>52.073999999999998</v>
      </c>
      <c r="BP6" s="144">
        <v>52.712000000000003</v>
      </c>
      <c r="BQ6" s="144">
        <v>53.338999999999999</v>
      </c>
      <c r="BR6" s="144">
        <v>53.954999999999998</v>
      </c>
      <c r="BS6" s="144">
        <v>54.56</v>
      </c>
      <c r="BT6" s="144">
        <v>55.154000000000003</v>
      </c>
      <c r="BU6" s="144">
        <v>55.734999999999999</v>
      </c>
      <c r="BV6" s="144">
        <v>56.304000000000002</v>
      </c>
      <c r="BW6" s="144">
        <v>56.86</v>
      </c>
      <c r="BX6" s="144">
        <v>57.402000000000001</v>
      </c>
      <c r="BY6" s="144">
        <v>57.93</v>
      </c>
      <c r="BZ6" s="144">
        <v>58.442999999999998</v>
      </c>
      <c r="CA6" s="144">
        <v>58.939</v>
      </c>
      <c r="CB6" s="144">
        <v>59.418999999999997</v>
      </c>
      <c r="CC6" s="144">
        <v>59.881999999999998</v>
      </c>
      <c r="CD6" s="144">
        <v>60.325000000000003</v>
      </c>
      <c r="CE6" s="144">
        <v>60.747999999999998</v>
      </c>
      <c r="CF6" s="144">
        <v>61.15</v>
      </c>
      <c r="CG6" s="144">
        <v>61.529000000000003</v>
      </c>
      <c r="CH6" s="144">
        <v>61.884</v>
      </c>
      <c r="CI6" s="144">
        <v>62.213000000000001</v>
      </c>
      <c r="CJ6" s="144">
        <v>62.515999999999998</v>
      </c>
      <c r="CK6" s="144">
        <v>62.790999999999997</v>
      </c>
      <c r="CL6" s="144">
        <v>63.036999999999999</v>
      </c>
      <c r="CM6" s="144">
        <v>63.253999999999998</v>
      </c>
      <c r="CN6" s="144">
        <v>63.442</v>
      </c>
      <c r="CO6" s="144">
        <v>63.600999999999999</v>
      </c>
      <c r="CP6" s="144">
        <v>63.732999999999997</v>
      </c>
      <c r="CQ6" s="144">
        <v>63.84</v>
      </c>
      <c r="CR6" s="144">
        <v>63.923999999999999</v>
      </c>
      <c r="CS6" s="144">
        <v>63.988999999999997</v>
      </c>
      <c r="CT6" s="144">
        <v>64.037000000000006</v>
      </c>
      <c r="CU6" s="144">
        <v>64.072000000000003</v>
      </c>
      <c r="CV6" s="144">
        <v>64.096000000000004</v>
      </c>
      <c r="CW6" s="144">
        <v>64.111999999999995</v>
      </c>
      <c r="CX6" s="144">
        <v>64.123000000000005</v>
      </c>
      <c r="CY6" s="144">
        <v>64.13</v>
      </c>
      <c r="CZ6" s="144">
        <v>64.134</v>
      </c>
      <c r="DA6" s="144">
        <v>64.135999999999996</v>
      </c>
      <c r="DB6" s="144">
        <v>64.135999999999996</v>
      </c>
      <c r="DC6" s="144">
        <v>64.135999999999996</v>
      </c>
      <c r="DD6" s="144">
        <v>64.135999999999996</v>
      </c>
      <c r="DE6" s="144">
        <v>64.135999999999996</v>
      </c>
      <c r="DF6" s="144">
        <v>64.135999999999996</v>
      </c>
      <c r="DG6" s="144">
        <v>64.135999999999996</v>
      </c>
      <c r="DH6" s="144">
        <v>64.135999999999996</v>
      </c>
      <c r="DI6" s="144">
        <v>64.135999999999996</v>
      </c>
      <c r="DJ6" s="144">
        <v>64.135999999999996</v>
      </c>
      <c r="DK6" s="144">
        <v>64.135999999999996</v>
      </c>
      <c r="DL6" s="144">
        <v>64.135999999999996</v>
      </c>
      <c r="DM6" s="144">
        <v>64.135999999999996</v>
      </c>
      <c r="DN6" s="144">
        <v>64.135999999999996</v>
      </c>
      <c r="DO6" s="144">
        <v>64.135999999999996</v>
      </c>
      <c r="DP6" s="144">
        <v>64.135999999999996</v>
      </c>
      <c r="DQ6" s="144">
        <v>64.135999999999996</v>
      </c>
      <c r="DR6" s="144">
        <v>64.135999999999996</v>
      </c>
      <c r="DS6" s="144">
        <v>64.135999999999996</v>
      </c>
      <c r="DT6" s="144">
        <v>64.135999999999996</v>
      </c>
      <c r="DU6" s="144">
        <v>64.135999999999996</v>
      </c>
      <c r="DV6" s="144">
        <v>64.135999999999996</v>
      </c>
      <c r="DW6" s="144">
        <v>64.135999999999996</v>
      </c>
      <c r="DX6" s="144">
        <v>64.135999999999996</v>
      </c>
      <c r="DY6" s="144">
        <v>64.135999999999996</v>
      </c>
      <c r="DZ6" s="144">
        <v>64.135999999999996</v>
      </c>
      <c r="EA6" s="144">
        <v>64.135999999999996</v>
      </c>
    </row>
    <row r="7" spans="1:131" ht="15" customHeight="1" x14ac:dyDescent="0.25">
      <c r="A7" s="43">
        <v>5</v>
      </c>
      <c r="B7" s="144"/>
      <c r="C7" s="144"/>
      <c r="D7" s="144"/>
      <c r="E7" s="144"/>
      <c r="F7" s="144"/>
      <c r="G7" s="144">
        <v>0.995</v>
      </c>
      <c r="H7" s="144">
        <v>1.9850000000000001</v>
      </c>
      <c r="I7" s="144">
        <v>2.97</v>
      </c>
      <c r="J7" s="144">
        <v>3.95</v>
      </c>
      <c r="K7" s="144">
        <v>4.9249999999999998</v>
      </c>
      <c r="L7" s="144">
        <v>5.8949999999999996</v>
      </c>
      <c r="M7" s="144">
        <v>6.86</v>
      </c>
      <c r="N7" s="144">
        <v>7.82</v>
      </c>
      <c r="O7" s="144">
        <v>8.7759999999999998</v>
      </c>
      <c r="P7" s="144">
        <v>9.7260000000000009</v>
      </c>
      <c r="Q7" s="144">
        <v>10.672000000000001</v>
      </c>
      <c r="R7" s="144">
        <v>11.613</v>
      </c>
      <c r="S7" s="144">
        <v>12.548999999999999</v>
      </c>
      <c r="T7" s="144">
        <v>13.48</v>
      </c>
      <c r="U7" s="144">
        <v>14.406000000000001</v>
      </c>
      <c r="V7" s="144">
        <v>15.327</v>
      </c>
      <c r="W7" s="144">
        <v>16.244</v>
      </c>
      <c r="X7" s="144">
        <v>17.155000000000001</v>
      </c>
      <c r="Y7" s="144">
        <v>18.061</v>
      </c>
      <c r="Z7" s="144">
        <v>18.963000000000001</v>
      </c>
      <c r="AA7" s="144">
        <v>19.859000000000002</v>
      </c>
      <c r="AB7" s="144">
        <v>20.751000000000001</v>
      </c>
      <c r="AC7" s="144">
        <v>21.638000000000002</v>
      </c>
      <c r="AD7" s="144">
        <v>22.52</v>
      </c>
      <c r="AE7" s="144">
        <v>23.398</v>
      </c>
      <c r="AF7" s="144">
        <v>24.27</v>
      </c>
      <c r="AG7" s="144">
        <v>25.138000000000002</v>
      </c>
      <c r="AH7" s="144">
        <v>26.001000000000001</v>
      </c>
      <c r="AI7" s="144">
        <v>26.859000000000002</v>
      </c>
      <c r="AJ7" s="144">
        <v>27.712</v>
      </c>
      <c r="AK7" s="144">
        <v>28.56</v>
      </c>
      <c r="AL7" s="144">
        <v>29.402999999999999</v>
      </c>
      <c r="AM7" s="144">
        <v>30.242000000000001</v>
      </c>
      <c r="AN7" s="144">
        <v>31.074999999999999</v>
      </c>
      <c r="AO7" s="144">
        <v>31.902999999999999</v>
      </c>
      <c r="AP7" s="144">
        <v>32.726999999999997</v>
      </c>
      <c r="AQ7" s="144">
        <v>33.545000000000002</v>
      </c>
      <c r="AR7" s="144">
        <v>34.357999999999997</v>
      </c>
      <c r="AS7" s="144">
        <v>35.165999999999997</v>
      </c>
      <c r="AT7" s="144">
        <v>35.969000000000001</v>
      </c>
      <c r="AU7" s="144">
        <v>36.767000000000003</v>
      </c>
      <c r="AV7" s="144">
        <v>37.558999999999997</v>
      </c>
      <c r="AW7" s="144">
        <v>38.344999999999999</v>
      </c>
      <c r="AX7" s="144">
        <v>39.125999999999998</v>
      </c>
      <c r="AY7" s="144">
        <v>39.9</v>
      </c>
      <c r="AZ7" s="144">
        <v>40.668999999999997</v>
      </c>
      <c r="BA7" s="144">
        <v>41.432000000000002</v>
      </c>
      <c r="BB7" s="144">
        <v>42.188000000000002</v>
      </c>
      <c r="BC7" s="144">
        <v>42.938000000000002</v>
      </c>
      <c r="BD7" s="144">
        <v>43.680999999999997</v>
      </c>
      <c r="BE7" s="144">
        <v>44.417000000000002</v>
      </c>
      <c r="BF7" s="144">
        <v>45.146000000000001</v>
      </c>
      <c r="BG7" s="144">
        <v>45.868000000000002</v>
      </c>
      <c r="BH7" s="144">
        <v>46.582000000000001</v>
      </c>
      <c r="BI7" s="144">
        <v>47.287999999999997</v>
      </c>
      <c r="BJ7" s="144">
        <v>47.985999999999997</v>
      </c>
      <c r="BK7" s="144">
        <v>48.674999999999997</v>
      </c>
      <c r="BL7" s="144">
        <v>49.354999999999997</v>
      </c>
      <c r="BM7" s="144">
        <v>50.026000000000003</v>
      </c>
      <c r="BN7" s="144">
        <v>50.688000000000002</v>
      </c>
      <c r="BO7" s="144">
        <v>51.338999999999999</v>
      </c>
      <c r="BP7" s="144">
        <v>51.98</v>
      </c>
      <c r="BQ7" s="144">
        <v>52.610999999999997</v>
      </c>
      <c r="BR7" s="144">
        <v>53.23</v>
      </c>
      <c r="BS7" s="144">
        <v>53.838000000000001</v>
      </c>
      <c r="BT7" s="144">
        <v>54.435000000000002</v>
      </c>
      <c r="BU7" s="144">
        <v>55.018999999999998</v>
      </c>
      <c r="BV7" s="144">
        <v>55.591000000000001</v>
      </c>
      <c r="BW7" s="144">
        <v>56.149000000000001</v>
      </c>
      <c r="BX7" s="144">
        <v>56.694000000000003</v>
      </c>
      <c r="BY7" s="144">
        <v>57.225000000000001</v>
      </c>
      <c r="BZ7" s="144">
        <v>57.74</v>
      </c>
      <c r="CA7" s="144">
        <v>58.238999999999997</v>
      </c>
      <c r="CB7" s="144">
        <v>58.722000000000001</v>
      </c>
      <c r="CC7" s="144">
        <v>59.186</v>
      </c>
      <c r="CD7" s="144">
        <v>59.631999999999998</v>
      </c>
      <c r="CE7" s="144">
        <v>60.057000000000002</v>
      </c>
      <c r="CF7" s="144">
        <v>60.460999999999999</v>
      </c>
      <c r="CG7" s="144">
        <v>60.841999999999999</v>
      </c>
      <c r="CH7" s="144">
        <v>61.198999999999998</v>
      </c>
      <c r="CI7" s="144">
        <v>61.53</v>
      </c>
      <c r="CJ7" s="144">
        <v>61.835000000000001</v>
      </c>
      <c r="CK7" s="144">
        <v>62.110999999999997</v>
      </c>
      <c r="CL7" s="144">
        <v>62.357999999999997</v>
      </c>
      <c r="CM7" s="144">
        <v>62.576000000000001</v>
      </c>
      <c r="CN7" s="144">
        <v>62.765000000000001</v>
      </c>
      <c r="CO7" s="144">
        <v>62.924999999999997</v>
      </c>
      <c r="CP7" s="144">
        <v>63.058</v>
      </c>
      <c r="CQ7" s="144">
        <v>63.164999999999999</v>
      </c>
      <c r="CR7" s="144">
        <v>63.25</v>
      </c>
      <c r="CS7" s="144">
        <v>63.314999999999998</v>
      </c>
      <c r="CT7" s="144">
        <v>63.363</v>
      </c>
      <c r="CU7" s="144">
        <v>63.398000000000003</v>
      </c>
      <c r="CV7" s="144">
        <v>63.421999999999997</v>
      </c>
      <c r="CW7" s="144">
        <v>63.439</v>
      </c>
      <c r="CX7" s="144">
        <v>63.448999999999998</v>
      </c>
      <c r="CY7" s="144">
        <v>63.456000000000003</v>
      </c>
      <c r="CZ7" s="144">
        <v>63.46</v>
      </c>
      <c r="DA7" s="144">
        <v>63.462000000000003</v>
      </c>
      <c r="DB7" s="144">
        <v>63.462000000000003</v>
      </c>
      <c r="DC7" s="144">
        <v>63.462000000000003</v>
      </c>
      <c r="DD7" s="144">
        <v>63.462000000000003</v>
      </c>
      <c r="DE7" s="144">
        <v>63.462000000000003</v>
      </c>
      <c r="DF7" s="144">
        <v>63.462000000000003</v>
      </c>
      <c r="DG7" s="144">
        <v>63.462000000000003</v>
      </c>
      <c r="DH7" s="144">
        <v>63.462000000000003</v>
      </c>
      <c r="DI7" s="144">
        <v>63.462000000000003</v>
      </c>
      <c r="DJ7" s="144">
        <v>63.462000000000003</v>
      </c>
      <c r="DK7" s="144">
        <v>63.462000000000003</v>
      </c>
      <c r="DL7" s="144">
        <v>63.462000000000003</v>
      </c>
      <c r="DM7" s="144">
        <v>63.462000000000003</v>
      </c>
      <c r="DN7" s="144">
        <v>63.462000000000003</v>
      </c>
      <c r="DO7" s="144">
        <v>63.462000000000003</v>
      </c>
      <c r="DP7" s="144">
        <v>63.462000000000003</v>
      </c>
      <c r="DQ7" s="144">
        <v>63.462000000000003</v>
      </c>
      <c r="DR7" s="144">
        <v>63.462000000000003</v>
      </c>
      <c r="DS7" s="144">
        <v>63.462000000000003</v>
      </c>
      <c r="DT7" s="144">
        <v>63.462000000000003</v>
      </c>
      <c r="DU7" s="144">
        <v>63.462000000000003</v>
      </c>
      <c r="DV7" s="144">
        <v>63.462000000000003</v>
      </c>
      <c r="DW7" s="144">
        <v>63.462000000000003</v>
      </c>
      <c r="DX7" s="144">
        <v>63.462000000000003</v>
      </c>
      <c r="DY7" s="144">
        <v>63.462000000000003</v>
      </c>
      <c r="DZ7" s="144">
        <v>63.462000000000003</v>
      </c>
      <c r="EA7" s="144">
        <v>63.462000000000003</v>
      </c>
    </row>
    <row r="8" spans="1:131" ht="15" customHeight="1" x14ac:dyDescent="0.25">
      <c r="A8" s="43">
        <v>6</v>
      </c>
      <c r="B8" s="144"/>
      <c r="C8" s="144"/>
      <c r="D8" s="144"/>
      <c r="E8" s="144"/>
      <c r="F8" s="144"/>
      <c r="G8" s="144"/>
      <c r="H8" s="144">
        <v>0.995</v>
      </c>
      <c r="I8" s="144">
        <v>1.9850000000000001</v>
      </c>
      <c r="J8" s="144">
        <v>2.97</v>
      </c>
      <c r="K8" s="144">
        <v>3.95</v>
      </c>
      <c r="L8" s="144">
        <v>4.9249999999999998</v>
      </c>
      <c r="M8" s="144">
        <v>5.8949999999999996</v>
      </c>
      <c r="N8" s="144">
        <v>6.86</v>
      </c>
      <c r="O8" s="144">
        <v>7.82</v>
      </c>
      <c r="P8" s="144">
        <v>8.7759999999999998</v>
      </c>
      <c r="Q8" s="144">
        <v>9.7260000000000009</v>
      </c>
      <c r="R8" s="144">
        <v>10.672000000000001</v>
      </c>
      <c r="S8" s="144">
        <v>11.613</v>
      </c>
      <c r="T8" s="144">
        <v>12.548999999999999</v>
      </c>
      <c r="U8" s="144">
        <v>13.478999999999999</v>
      </c>
      <c r="V8" s="144">
        <v>14.404999999999999</v>
      </c>
      <c r="W8" s="144">
        <v>15.326000000000001</v>
      </c>
      <c r="X8" s="144">
        <v>16.242000000000001</v>
      </c>
      <c r="Y8" s="144">
        <v>17.152999999999999</v>
      </c>
      <c r="Z8" s="144">
        <v>18.059000000000001</v>
      </c>
      <c r="AA8" s="144">
        <v>18.96</v>
      </c>
      <c r="AB8" s="144">
        <v>19.856999999999999</v>
      </c>
      <c r="AC8" s="144">
        <v>20.748000000000001</v>
      </c>
      <c r="AD8" s="144">
        <v>21.635000000000002</v>
      </c>
      <c r="AE8" s="144">
        <v>22.516999999999999</v>
      </c>
      <c r="AF8" s="144">
        <v>23.393000000000001</v>
      </c>
      <c r="AG8" s="144">
        <v>24.265000000000001</v>
      </c>
      <c r="AH8" s="144">
        <v>25.132999999999999</v>
      </c>
      <c r="AI8" s="144">
        <v>25.995000000000001</v>
      </c>
      <c r="AJ8" s="144">
        <v>26.852</v>
      </c>
      <c r="AK8" s="144">
        <v>27.704999999999998</v>
      </c>
      <c r="AL8" s="144">
        <v>28.553000000000001</v>
      </c>
      <c r="AM8" s="144">
        <v>29.395</v>
      </c>
      <c r="AN8" s="144">
        <v>30.233000000000001</v>
      </c>
      <c r="AO8" s="144">
        <v>31.065999999999999</v>
      </c>
      <c r="AP8" s="144">
        <v>31.893000000000001</v>
      </c>
      <c r="AQ8" s="144">
        <v>32.716000000000001</v>
      </c>
      <c r="AR8" s="144">
        <v>33.533000000000001</v>
      </c>
      <c r="AS8" s="144">
        <v>34.344999999999999</v>
      </c>
      <c r="AT8" s="144">
        <v>35.152000000000001</v>
      </c>
      <c r="AU8" s="144">
        <v>35.953000000000003</v>
      </c>
      <c r="AV8" s="144">
        <v>36.749000000000002</v>
      </c>
      <c r="AW8" s="144">
        <v>37.54</v>
      </c>
      <c r="AX8" s="144">
        <v>38.323999999999998</v>
      </c>
      <c r="AY8" s="144">
        <v>39.103000000000002</v>
      </c>
      <c r="AZ8" s="144">
        <v>39.875999999999998</v>
      </c>
      <c r="BA8" s="144">
        <v>40.643000000000001</v>
      </c>
      <c r="BB8" s="144">
        <v>41.402999999999999</v>
      </c>
      <c r="BC8" s="144">
        <v>42.155999999999999</v>
      </c>
      <c r="BD8" s="144">
        <v>42.902999999999999</v>
      </c>
      <c r="BE8" s="144">
        <v>43.643000000000001</v>
      </c>
      <c r="BF8" s="144">
        <v>44.375999999999998</v>
      </c>
      <c r="BG8" s="144">
        <v>45.100999999999999</v>
      </c>
      <c r="BH8" s="144">
        <v>45.819000000000003</v>
      </c>
      <c r="BI8" s="144">
        <v>46.527999999999999</v>
      </c>
      <c r="BJ8" s="144">
        <v>47.23</v>
      </c>
      <c r="BK8" s="144">
        <v>47.921999999999997</v>
      </c>
      <c r="BL8" s="144">
        <v>48.606000000000002</v>
      </c>
      <c r="BM8" s="144">
        <v>49.280999999999999</v>
      </c>
      <c r="BN8" s="144">
        <v>49.945</v>
      </c>
      <c r="BO8" s="144">
        <v>50.6</v>
      </c>
      <c r="BP8" s="144">
        <v>51.244</v>
      </c>
      <c r="BQ8" s="144">
        <v>51.878</v>
      </c>
      <c r="BR8" s="144">
        <v>52.500999999999998</v>
      </c>
      <c r="BS8" s="144">
        <v>53.112000000000002</v>
      </c>
      <c r="BT8" s="144">
        <v>53.710999999999999</v>
      </c>
      <c r="BU8" s="144">
        <v>54.298000000000002</v>
      </c>
      <c r="BV8" s="144">
        <v>54.872999999999998</v>
      </c>
      <c r="BW8" s="144">
        <v>55.435000000000002</v>
      </c>
      <c r="BX8" s="144">
        <v>55.981999999999999</v>
      </c>
      <c r="BY8" s="144">
        <v>56.515999999999998</v>
      </c>
      <c r="BZ8" s="144">
        <v>57.033999999999999</v>
      </c>
      <c r="CA8" s="144">
        <v>57.534999999999997</v>
      </c>
      <c r="CB8" s="144">
        <v>58.02</v>
      </c>
      <c r="CC8" s="144">
        <v>58.487000000000002</v>
      </c>
      <c r="CD8" s="144">
        <v>58.935000000000002</v>
      </c>
      <c r="CE8" s="144">
        <v>59.362000000000002</v>
      </c>
      <c r="CF8" s="144">
        <v>59.768000000000001</v>
      </c>
      <c r="CG8" s="144">
        <v>60.151000000000003</v>
      </c>
      <c r="CH8" s="144">
        <v>60.51</v>
      </c>
      <c r="CI8" s="144">
        <v>60.843000000000004</v>
      </c>
      <c r="CJ8" s="144">
        <v>61.149000000000001</v>
      </c>
      <c r="CK8" s="144">
        <v>61.426000000000002</v>
      </c>
      <c r="CL8" s="144">
        <v>61.674999999999997</v>
      </c>
      <c r="CM8" s="144">
        <v>61.893999999999998</v>
      </c>
      <c r="CN8" s="144">
        <v>62.084000000000003</v>
      </c>
      <c r="CO8" s="144">
        <v>62.244999999999997</v>
      </c>
      <c r="CP8" s="144">
        <v>62.378</v>
      </c>
      <c r="CQ8" s="144">
        <v>62.485999999999997</v>
      </c>
      <c r="CR8" s="144">
        <v>62.570999999999998</v>
      </c>
      <c r="CS8" s="144">
        <v>62.636000000000003</v>
      </c>
      <c r="CT8" s="144">
        <v>62.685000000000002</v>
      </c>
      <c r="CU8" s="144">
        <v>62.72</v>
      </c>
      <c r="CV8" s="144">
        <v>62.744999999999997</v>
      </c>
      <c r="CW8" s="144">
        <v>62.761000000000003</v>
      </c>
      <c r="CX8" s="144">
        <v>62.771999999999998</v>
      </c>
      <c r="CY8" s="144">
        <v>62.777999999999999</v>
      </c>
      <c r="CZ8" s="144">
        <v>62.781999999999996</v>
      </c>
      <c r="DA8" s="144">
        <v>62.784999999999997</v>
      </c>
      <c r="DB8" s="144">
        <v>62.784999999999997</v>
      </c>
      <c r="DC8" s="144">
        <v>62.784999999999997</v>
      </c>
      <c r="DD8" s="144">
        <v>62.784999999999997</v>
      </c>
      <c r="DE8" s="144">
        <v>62.784999999999997</v>
      </c>
      <c r="DF8" s="144">
        <v>62.784999999999997</v>
      </c>
      <c r="DG8" s="144">
        <v>62.784999999999997</v>
      </c>
      <c r="DH8" s="144">
        <v>62.784999999999997</v>
      </c>
      <c r="DI8" s="144">
        <v>62.784999999999997</v>
      </c>
      <c r="DJ8" s="144">
        <v>62.784999999999997</v>
      </c>
      <c r="DK8" s="144">
        <v>62.784999999999997</v>
      </c>
      <c r="DL8" s="144">
        <v>62.784999999999997</v>
      </c>
      <c r="DM8" s="144">
        <v>62.784999999999997</v>
      </c>
      <c r="DN8" s="144">
        <v>62.784999999999997</v>
      </c>
      <c r="DO8" s="144">
        <v>62.784999999999997</v>
      </c>
      <c r="DP8" s="144">
        <v>62.784999999999997</v>
      </c>
      <c r="DQ8" s="144">
        <v>62.784999999999997</v>
      </c>
      <c r="DR8" s="144">
        <v>62.784999999999997</v>
      </c>
      <c r="DS8" s="144">
        <v>62.784999999999997</v>
      </c>
      <c r="DT8" s="144">
        <v>62.784999999999997</v>
      </c>
      <c r="DU8" s="144">
        <v>62.784999999999997</v>
      </c>
      <c r="DV8" s="144">
        <v>62.784999999999997</v>
      </c>
      <c r="DW8" s="144">
        <v>62.784999999999997</v>
      </c>
      <c r="DX8" s="144">
        <v>62.784999999999997</v>
      </c>
      <c r="DY8" s="144">
        <v>62.784999999999997</v>
      </c>
      <c r="DZ8" s="144">
        <v>62.784999999999997</v>
      </c>
      <c r="EA8" s="144">
        <v>62.784999999999997</v>
      </c>
    </row>
    <row r="9" spans="1:131" ht="15" customHeight="1" x14ac:dyDescent="0.25">
      <c r="A9" s="43">
        <v>7</v>
      </c>
      <c r="B9" s="144"/>
      <c r="C9" s="144"/>
      <c r="D9" s="144"/>
      <c r="E9" s="144"/>
      <c r="F9" s="144"/>
      <c r="G9" s="144"/>
      <c r="H9" s="144"/>
      <c r="I9" s="144">
        <v>0.995</v>
      </c>
      <c r="J9" s="144">
        <v>1.9850000000000001</v>
      </c>
      <c r="K9" s="144">
        <v>2.97</v>
      </c>
      <c r="L9" s="144">
        <v>3.95</v>
      </c>
      <c r="M9" s="144">
        <v>4.9249999999999998</v>
      </c>
      <c r="N9" s="144">
        <v>5.8949999999999996</v>
      </c>
      <c r="O9" s="144">
        <v>6.86</v>
      </c>
      <c r="P9" s="144">
        <v>7.82</v>
      </c>
      <c r="Q9" s="144">
        <v>8.7759999999999998</v>
      </c>
      <c r="R9" s="144">
        <v>9.7260000000000009</v>
      </c>
      <c r="S9" s="144">
        <v>10.672000000000001</v>
      </c>
      <c r="T9" s="144">
        <v>11.612</v>
      </c>
      <c r="U9" s="144">
        <v>12.548</v>
      </c>
      <c r="V9" s="144">
        <v>13.478</v>
      </c>
      <c r="W9" s="144">
        <v>14.404</v>
      </c>
      <c r="X9" s="144">
        <v>15.324999999999999</v>
      </c>
      <c r="Y9" s="144">
        <v>16.239999999999998</v>
      </c>
      <c r="Z9" s="144">
        <v>17.151</v>
      </c>
      <c r="AA9" s="144">
        <v>18.056999999999999</v>
      </c>
      <c r="AB9" s="144">
        <v>18.957999999999998</v>
      </c>
      <c r="AC9" s="144">
        <v>19.853999999999999</v>
      </c>
      <c r="AD9" s="144">
        <v>20.745000000000001</v>
      </c>
      <c r="AE9" s="144">
        <v>21.631</v>
      </c>
      <c r="AF9" s="144">
        <v>22.512</v>
      </c>
      <c r="AG9" s="144">
        <v>23.388999999999999</v>
      </c>
      <c r="AH9" s="144">
        <v>24.26</v>
      </c>
      <c r="AI9" s="144">
        <v>25.126999999999999</v>
      </c>
      <c r="AJ9" s="144">
        <v>25.989000000000001</v>
      </c>
      <c r="AK9" s="144">
        <v>26.846</v>
      </c>
      <c r="AL9" s="144">
        <v>27.698</v>
      </c>
      <c r="AM9" s="144">
        <v>28.545000000000002</v>
      </c>
      <c r="AN9" s="144">
        <v>29.385999999999999</v>
      </c>
      <c r="AO9" s="144">
        <v>30.222999999999999</v>
      </c>
      <c r="AP9" s="144">
        <v>31.055</v>
      </c>
      <c r="AQ9" s="144">
        <v>31.882000000000001</v>
      </c>
      <c r="AR9" s="144">
        <v>32.703000000000003</v>
      </c>
      <c r="AS9" s="144">
        <v>33.520000000000003</v>
      </c>
      <c r="AT9" s="144">
        <v>34.331000000000003</v>
      </c>
      <c r="AU9" s="144">
        <v>35.136000000000003</v>
      </c>
      <c r="AV9" s="144">
        <v>35.936</v>
      </c>
      <c r="AW9" s="144">
        <v>36.729999999999997</v>
      </c>
      <c r="AX9" s="144">
        <v>37.518999999999998</v>
      </c>
      <c r="AY9" s="144">
        <v>38.302</v>
      </c>
      <c r="AZ9" s="144">
        <v>39.079000000000001</v>
      </c>
      <c r="BA9" s="144">
        <v>39.848999999999997</v>
      </c>
      <c r="BB9" s="144">
        <v>40.613</v>
      </c>
      <c r="BC9" s="144">
        <v>41.37</v>
      </c>
      <c r="BD9" s="144">
        <v>42.121000000000002</v>
      </c>
      <c r="BE9" s="144">
        <v>42.865000000000002</v>
      </c>
      <c r="BF9" s="144">
        <v>43.600999999999999</v>
      </c>
      <c r="BG9" s="144">
        <v>44.33</v>
      </c>
      <c r="BH9" s="144">
        <v>45.051000000000002</v>
      </c>
      <c r="BI9" s="144">
        <v>45.765000000000001</v>
      </c>
      <c r="BJ9" s="144">
        <v>46.47</v>
      </c>
      <c r="BK9" s="144">
        <v>47.165999999999997</v>
      </c>
      <c r="BL9" s="144">
        <v>47.853000000000002</v>
      </c>
      <c r="BM9" s="144">
        <v>48.530999999999999</v>
      </c>
      <c r="BN9" s="144">
        <v>49.198999999999998</v>
      </c>
      <c r="BO9" s="144">
        <v>49.856999999999999</v>
      </c>
      <c r="BP9" s="144">
        <v>50.505000000000003</v>
      </c>
      <c r="BQ9" s="144">
        <v>51.142000000000003</v>
      </c>
      <c r="BR9" s="144">
        <v>51.767000000000003</v>
      </c>
      <c r="BS9" s="144">
        <v>52.381999999999998</v>
      </c>
      <c r="BT9" s="144">
        <v>52.984000000000002</v>
      </c>
      <c r="BU9" s="144">
        <v>53.573999999999998</v>
      </c>
      <c r="BV9" s="144">
        <v>54.152000000000001</v>
      </c>
      <c r="BW9" s="144">
        <v>54.716000000000001</v>
      </c>
      <c r="BX9" s="144">
        <v>55.267000000000003</v>
      </c>
      <c r="BY9" s="144">
        <v>55.802999999999997</v>
      </c>
      <c r="BZ9" s="144">
        <v>56.323</v>
      </c>
      <c r="CA9" s="144">
        <v>56.828000000000003</v>
      </c>
      <c r="CB9" s="144">
        <v>57.314999999999998</v>
      </c>
      <c r="CC9" s="144">
        <v>57.783999999999999</v>
      </c>
      <c r="CD9" s="144">
        <v>58.234000000000002</v>
      </c>
      <c r="CE9" s="144">
        <v>58.664000000000001</v>
      </c>
      <c r="CF9" s="144">
        <v>59.072000000000003</v>
      </c>
      <c r="CG9" s="144">
        <v>59.457000000000001</v>
      </c>
      <c r="CH9" s="144">
        <v>59.817</v>
      </c>
      <c r="CI9" s="144">
        <v>60.152000000000001</v>
      </c>
      <c r="CJ9" s="144">
        <v>60.459000000000003</v>
      </c>
      <c r="CK9" s="144">
        <v>60.738</v>
      </c>
      <c r="CL9" s="144">
        <v>60.988</v>
      </c>
      <c r="CM9" s="144">
        <v>61.209000000000003</v>
      </c>
      <c r="CN9" s="144">
        <v>61.399000000000001</v>
      </c>
      <c r="CO9" s="144">
        <v>61.561</v>
      </c>
      <c r="CP9" s="144">
        <v>61.695</v>
      </c>
      <c r="CQ9" s="144">
        <v>61.802999999999997</v>
      </c>
      <c r="CR9" s="144">
        <v>61.889000000000003</v>
      </c>
      <c r="CS9" s="144">
        <v>61.954999999999998</v>
      </c>
      <c r="CT9" s="144">
        <v>62.003999999999998</v>
      </c>
      <c r="CU9" s="144">
        <v>62.039000000000001</v>
      </c>
      <c r="CV9" s="144">
        <v>62.063000000000002</v>
      </c>
      <c r="CW9" s="144">
        <v>62.08</v>
      </c>
      <c r="CX9" s="144">
        <v>62.091000000000001</v>
      </c>
      <c r="CY9" s="144">
        <v>62.097000000000001</v>
      </c>
      <c r="CZ9" s="144">
        <v>62.100999999999999</v>
      </c>
      <c r="DA9" s="144">
        <v>62.103999999999999</v>
      </c>
      <c r="DB9" s="144">
        <v>62.103999999999999</v>
      </c>
      <c r="DC9" s="144">
        <v>62.103999999999999</v>
      </c>
      <c r="DD9" s="144">
        <v>62.103999999999999</v>
      </c>
      <c r="DE9" s="144">
        <v>62.103999999999999</v>
      </c>
      <c r="DF9" s="144">
        <v>62.103999999999999</v>
      </c>
      <c r="DG9" s="144">
        <v>62.103999999999999</v>
      </c>
      <c r="DH9" s="144">
        <v>62.103999999999999</v>
      </c>
      <c r="DI9" s="144">
        <v>62.103999999999999</v>
      </c>
      <c r="DJ9" s="144">
        <v>62.103999999999999</v>
      </c>
      <c r="DK9" s="144">
        <v>62.103999999999999</v>
      </c>
      <c r="DL9" s="144">
        <v>62.103999999999999</v>
      </c>
      <c r="DM9" s="144">
        <v>62.103999999999999</v>
      </c>
      <c r="DN9" s="144">
        <v>62.103999999999999</v>
      </c>
      <c r="DO9" s="144">
        <v>62.103999999999999</v>
      </c>
      <c r="DP9" s="144">
        <v>62.103999999999999</v>
      </c>
      <c r="DQ9" s="144">
        <v>62.103999999999999</v>
      </c>
      <c r="DR9" s="144">
        <v>62.103999999999999</v>
      </c>
      <c r="DS9" s="144">
        <v>62.103999999999999</v>
      </c>
      <c r="DT9" s="144">
        <v>62.103999999999999</v>
      </c>
      <c r="DU9" s="144">
        <v>62.103999999999999</v>
      </c>
      <c r="DV9" s="144">
        <v>62.103999999999999</v>
      </c>
      <c r="DW9" s="144">
        <v>62.103999999999999</v>
      </c>
      <c r="DX9" s="144">
        <v>62.103999999999999</v>
      </c>
      <c r="DY9" s="144">
        <v>62.103999999999999</v>
      </c>
      <c r="DZ9" s="144">
        <v>62.103999999999999</v>
      </c>
      <c r="EA9" s="144">
        <v>62.103999999999999</v>
      </c>
    </row>
    <row r="10" spans="1:131" ht="15" customHeight="1" x14ac:dyDescent="0.25">
      <c r="A10" s="43">
        <v>8</v>
      </c>
      <c r="B10" s="144"/>
      <c r="C10" s="144"/>
      <c r="D10" s="144"/>
      <c r="E10" s="144"/>
      <c r="F10" s="144"/>
      <c r="G10" s="144"/>
      <c r="H10" s="144"/>
      <c r="I10" s="144"/>
      <c r="J10" s="144">
        <v>0.995</v>
      </c>
      <c r="K10" s="144">
        <v>1.9850000000000001</v>
      </c>
      <c r="L10" s="144">
        <v>2.97</v>
      </c>
      <c r="M10" s="144">
        <v>3.95</v>
      </c>
      <c r="N10" s="144">
        <v>4.9249999999999998</v>
      </c>
      <c r="O10" s="144">
        <v>5.8949999999999996</v>
      </c>
      <c r="P10" s="144">
        <v>6.86</v>
      </c>
      <c r="Q10" s="144">
        <v>7.82</v>
      </c>
      <c r="R10" s="144">
        <v>8.7759999999999998</v>
      </c>
      <c r="S10" s="144">
        <v>9.7260000000000009</v>
      </c>
      <c r="T10" s="144">
        <v>10.670999999999999</v>
      </c>
      <c r="U10" s="144">
        <v>11.612</v>
      </c>
      <c r="V10" s="144">
        <v>12.547000000000001</v>
      </c>
      <c r="W10" s="144">
        <v>13.477</v>
      </c>
      <c r="X10" s="144">
        <v>14.401999999999999</v>
      </c>
      <c r="Y10" s="144">
        <v>15.323</v>
      </c>
      <c r="Z10" s="144">
        <v>16.238</v>
      </c>
      <c r="AA10" s="144">
        <v>17.148</v>
      </c>
      <c r="AB10" s="144">
        <v>18.053999999999998</v>
      </c>
      <c r="AC10" s="144">
        <v>18.954000000000001</v>
      </c>
      <c r="AD10" s="144">
        <v>19.850000000000001</v>
      </c>
      <c r="AE10" s="144">
        <v>20.741</v>
      </c>
      <c r="AF10" s="144">
        <v>21.626000000000001</v>
      </c>
      <c r="AG10" s="144">
        <v>22.507000000000001</v>
      </c>
      <c r="AH10" s="144">
        <v>23.382999999999999</v>
      </c>
      <c r="AI10" s="144">
        <v>24.254000000000001</v>
      </c>
      <c r="AJ10" s="144">
        <v>25.120999999999999</v>
      </c>
      <c r="AK10" s="144">
        <v>25.981999999999999</v>
      </c>
      <c r="AL10" s="144">
        <v>26.838000000000001</v>
      </c>
      <c r="AM10" s="144">
        <v>27.689</v>
      </c>
      <c r="AN10" s="144">
        <v>28.535</v>
      </c>
      <c r="AO10" s="144">
        <v>29.376999999999999</v>
      </c>
      <c r="AP10" s="144">
        <v>30.213000000000001</v>
      </c>
      <c r="AQ10" s="144">
        <v>31.044</v>
      </c>
      <c r="AR10" s="144">
        <v>31.869</v>
      </c>
      <c r="AS10" s="144">
        <v>32.69</v>
      </c>
      <c r="AT10" s="144">
        <v>33.505000000000003</v>
      </c>
      <c r="AU10" s="144">
        <v>34.314</v>
      </c>
      <c r="AV10" s="144">
        <v>35.118000000000002</v>
      </c>
      <c r="AW10" s="144">
        <v>35.917000000000002</v>
      </c>
      <c r="AX10" s="144">
        <v>36.709000000000003</v>
      </c>
      <c r="AY10" s="144">
        <v>37.496000000000002</v>
      </c>
      <c r="AZ10" s="144">
        <v>38.277000000000001</v>
      </c>
      <c r="BA10" s="144">
        <v>39.051000000000002</v>
      </c>
      <c r="BB10" s="144">
        <v>39.819000000000003</v>
      </c>
      <c r="BC10" s="144">
        <v>40.58</v>
      </c>
      <c r="BD10" s="144">
        <v>41.335000000000001</v>
      </c>
      <c r="BE10" s="144">
        <v>42.082000000000001</v>
      </c>
      <c r="BF10" s="144">
        <v>42.822000000000003</v>
      </c>
      <c r="BG10" s="144">
        <v>43.555</v>
      </c>
      <c r="BH10" s="144">
        <v>44.28</v>
      </c>
      <c r="BI10" s="144">
        <v>44.997</v>
      </c>
      <c r="BJ10" s="144">
        <v>45.704999999999998</v>
      </c>
      <c r="BK10" s="144">
        <v>46.405000000000001</v>
      </c>
      <c r="BL10" s="144">
        <v>47.095999999999997</v>
      </c>
      <c r="BM10" s="144">
        <v>47.777000000000001</v>
      </c>
      <c r="BN10" s="144">
        <v>48.448999999999998</v>
      </c>
      <c r="BO10" s="144">
        <v>49.11</v>
      </c>
      <c r="BP10" s="144">
        <v>49.761000000000003</v>
      </c>
      <c r="BQ10" s="144">
        <v>50.401000000000003</v>
      </c>
      <c r="BR10" s="144">
        <v>51.03</v>
      </c>
      <c r="BS10" s="144">
        <v>51.646999999999998</v>
      </c>
      <c r="BT10" s="144">
        <v>52.253</v>
      </c>
      <c r="BU10" s="144">
        <v>52.845999999999997</v>
      </c>
      <c r="BV10" s="144">
        <v>53.426000000000002</v>
      </c>
      <c r="BW10" s="144">
        <v>53.994</v>
      </c>
      <c r="BX10" s="144">
        <v>54.546999999999997</v>
      </c>
      <c r="BY10" s="144">
        <v>55.085999999999999</v>
      </c>
      <c r="BZ10" s="144">
        <v>55.609000000000002</v>
      </c>
      <c r="CA10" s="144">
        <v>56.116</v>
      </c>
      <c r="CB10" s="144">
        <v>56.606000000000002</v>
      </c>
      <c r="CC10" s="144">
        <v>57.076999999999998</v>
      </c>
      <c r="CD10" s="144">
        <v>57.53</v>
      </c>
      <c r="CE10" s="144">
        <v>57.960999999999999</v>
      </c>
      <c r="CF10" s="144">
        <v>58.372</v>
      </c>
      <c r="CG10" s="144">
        <v>58.758000000000003</v>
      </c>
      <c r="CH10" s="144">
        <v>59.121000000000002</v>
      </c>
      <c r="CI10" s="144">
        <v>59.457000000000001</v>
      </c>
      <c r="CJ10" s="144">
        <v>59.765999999999998</v>
      </c>
      <c r="CK10" s="144">
        <v>60.045999999999999</v>
      </c>
      <c r="CL10" s="144">
        <v>60.298000000000002</v>
      </c>
      <c r="CM10" s="144">
        <v>60.518999999999998</v>
      </c>
      <c r="CN10" s="144">
        <v>60.710999999999999</v>
      </c>
      <c r="CO10" s="144">
        <v>60.872999999999998</v>
      </c>
      <c r="CP10" s="144">
        <v>61.008000000000003</v>
      </c>
      <c r="CQ10" s="144">
        <v>61.116999999999997</v>
      </c>
      <c r="CR10" s="144">
        <v>61.203000000000003</v>
      </c>
      <c r="CS10" s="144">
        <v>61.268999999999998</v>
      </c>
      <c r="CT10" s="144">
        <v>61.317999999999998</v>
      </c>
      <c r="CU10" s="144">
        <v>61.353000000000002</v>
      </c>
      <c r="CV10" s="144">
        <v>61.378</v>
      </c>
      <c r="CW10" s="144">
        <v>61.395000000000003</v>
      </c>
      <c r="CX10" s="144">
        <v>61.405999999999999</v>
      </c>
      <c r="CY10" s="144">
        <v>61.411999999999999</v>
      </c>
      <c r="CZ10" s="144">
        <v>61.415999999999997</v>
      </c>
      <c r="DA10" s="144">
        <v>61.418999999999997</v>
      </c>
      <c r="DB10" s="144">
        <v>61.418999999999997</v>
      </c>
      <c r="DC10" s="144">
        <v>61.418999999999997</v>
      </c>
      <c r="DD10" s="144">
        <v>61.418999999999997</v>
      </c>
      <c r="DE10" s="144">
        <v>61.418999999999997</v>
      </c>
      <c r="DF10" s="144">
        <v>61.418999999999997</v>
      </c>
      <c r="DG10" s="144">
        <v>61.418999999999997</v>
      </c>
      <c r="DH10" s="144">
        <v>61.418999999999997</v>
      </c>
      <c r="DI10" s="144">
        <v>61.418999999999997</v>
      </c>
      <c r="DJ10" s="144">
        <v>61.418999999999997</v>
      </c>
      <c r="DK10" s="144">
        <v>61.418999999999997</v>
      </c>
      <c r="DL10" s="144">
        <v>61.418999999999997</v>
      </c>
      <c r="DM10" s="144">
        <v>61.418999999999997</v>
      </c>
      <c r="DN10" s="144">
        <v>61.418999999999997</v>
      </c>
      <c r="DO10" s="144">
        <v>61.418999999999997</v>
      </c>
      <c r="DP10" s="144">
        <v>61.418999999999997</v>
      </c>
      <c r="DQ10" s="144">
        <v>61.418999999999997</v>
      </c>
      <c r="DR10" s="144">
        <v>61.418999999999997</v>
      </c>
      <c r="DS10" s="144">
        <v>61.418999999999997</v>
      </c>
      <c r="DT10" s="144">
        <v>61.418999999999997</v>
      </c>
      <c r="DU10" s="144">
        <v>61.418999999999997</v>
      </c>
      <c r="DV10" s="144">
        <v>61.418999999999997</v>
      </c>
      <c r="DW10" s="144">
        <v>61.418999999999997</v>
      </c>
      <c r="DX10" s="144">
        <v>61.418999999999997</v>
      </c>
      <c r="DY10" s="144">
        <v>61.418999999999997</v>
      </c>
      <c r="DZ10" s="144">
        <v>61.418999999999997</v>
      </c>
      <c r="EA10" s="144">
        <v>61.418999999999997</v>
      </c>
    </row>
    <row r="11" spans="1:131" ht="15" customHeight="1" x14ac:dyDescent="0.25">
      <c r="A11" s="43">
        <v>9</v>
      </c>
      <c r="B11" s="144"/>
      <c r="C11" s="144"/>
      <c r="D11" s="144"/>
      <c r="E11" s="144"/>
      <c r="F11" s="144"/>
      <c r="G11" s="144"/>
      <c r="H11" s="144"/>
      <c r="I11" s="144"/>
      <c r="J11" s="144"/>
      <c r="K11" s="144">
        <v>0.995</v>
      </c>
      <c r="L11" s="144">
        <v>1.9850000000000001</v>
      </c>
      <c r="M11" s="144">
        <v>2.97</v>
      </c>
      <c r="N11" s="144">
        <v>3.95</v>
      </c>
      <c r="O11" s="144">
        <v>4.9249999999999998</v>
      </c>
      <c r="P11" s="144">
        <v>5.8949999999999996</v>
      </c>
      <c r="Q11" s="144">
        <v>6.86</v>
      </c>
      <c r="R11" s="144">
        <v>7.82</v>
      </c>
      <c r="S11" s="144">
        <v>8.7750000000000004</v>
      </c>
      <c r="T11" s="144">
        <v>9.7249999999999996</v>
      </c>
      <c r="U11" s="144">
        <v>10.67</v>
      </c>
      <c r="V11" s="144">
        <v>11.61</v>
      </c>
      <c r="W11" s="144">
        <v>12.545</v>
      </c>
      <c r="X11" s="144">
        <v>13.475</v>
      </c>
      <c r="Y11" s="144">
        <v>14.4</v>
      </c>
      <c r="Z11" s="144">
        <v>15.32</v>
      </c>
      <c r="AA11" s="144">
        <v>16.234999999999999</v>
      </c>
      <c r="AB11" s="144">
        <v>17.145</v>
      </c>
      <c r="AC11" s="144">
        <v>18.05</v>
      </c>
      <c r="AD11" s="144">
        <v>18.95</v>
      </c>
      <c r="AE11" s="144">
        <v>19.846</v>
      </c>
      <c r="AF11" s="144">
        <v>20.736000000000001</v>
      </c>
      <c r="AG11" s="144">
        <v>21.620999999999999</v>
      </c>
      <c r="AH11" s="144">
        <v>22.501999999999999</v>
      </c>
      <c r="AI11" s="144">
        <v>23.376999999999999</v>
      </c>
      <c r="AJ11" s="144">
        <v>24.248000000000001</v>
      </c>
      <c r="AK11" s="144">
        <v>25.113</v>
      </c>
      <c r="AL11" s="144">
        <v>25.974</v>
      </c>
      <c r="AM11" s="144">
        <v>26.829000000000001</v>
      </c>
      <c r="AN11" s="144">
        <v>27.68</v>
      </c>
      <c r="AO11" s="144">
        <v>28.524999999999999</v>
      </c>
      <c r="AP11" s="144">
        <v>29.366</v>
      </c>
      <c r="AQ11" s="144">
        <v>30.201000000000001</v>
      </c>
      <c r="AR11" s="144">
        <v>31.03</v>
      </c>
      <c r="AS11" s="144">
        <v>31.855</v>
      </c>
      <c r="AT11" s="144">
        <v>32.673999999999999</v>
      </c>
      <c r="AU11" s="144">
        <v>33.488</v>
      </c>
      <c r="AV11" s="144">
        <v>34.295999999999999</v>
      </c>
      <c r="AW11" s="144">
        <v>35.097999999999999</v>
      </c>
      <c r="AX11" s="144">
        <v>35.895000000000003</v>
      </c>
      <c r="AY11" s="144">
        <v>36.686</v>
      </c>
      <c r="AZ11" s="144">
        <v>37.47</v>
      </c>
      <c r="BA11" s="144">
        <v>38.249000000000002</v>
      </c>
      <c r="BB11" s="144">
        <v>39.020000000000003</v>
      </c>
      <c r="BC11" s="144">
        <v>39.786000000000001</v>
      </c>
      <c r="BD11" s="144">
        <v>40.543999999999997</v>
      </c>
      <c r="BE11" s="144">
        <v>41.295000000000002</v>
      </c>
      <c r="BF11" s="144">
        <v>42.039000000000001</v>
      </c>
      <c r="BG11" s="144">
        <v>42.774999999999999</v>
      </c>
      <c r="BH11" s="144">
        <v>43.503999999999998</v>
      </c>
      <c r="BI11" s="144">
        <v>44.223999999999997</v>
      </c>
      <c r="BJ11" s="144">
        <v>44.936999999999998</v>
      </c>
      <c r="BK11" s="144">
        <v>45.64</v>
      </c>
      <c r="BL11" s="144">
        <v>46.334000000000003</v>
      </c>
      <c r="BM11" s="144">
        <v>47.018999999999998</v>
      </c>
      <c r="BN11" s="144">
        <v>47.694000000000003</v>
      </c>
      <c r="BO11" s="144">
        <v>48.359000000000002</v>
      </c>
      <c r="BP11" s="144">
        <v>49.012999999999998</v>
      </c>
      <c r="BQ11" s="144">
        <v>49.655999999999999</v>
      </c>
      <c r="BR11" s="144">
        <v>50.287999999999997</v>
      </c>
      <c r="BS11" s="144">
        <v>50.908999999999999</v>
      </c>
      <c r="BT11" s="144">
        <v>51.517000000000003</v>
      </c>
      <c r="BU11" s="144">
        <v>52.113</v>
      </c>
      <c r="BV11" s="144">
        <v>52.697000000000003</v>
      </c>
      <c r="BW11" s="144">
        <v>53.267000000000003</v>
      </c>
      <c r="BX11" s="144">
        <v>53.823</v>
      </c>
      <c r="BY11" s="144">
        <v>54.363999999999997</v>
      </c>
      <c r="BZ11" s="144">
        <v>54.89</v>
      </c>
      <c r="CA11" s="144">
        <v>55.4</v>
      </c>
      <c r="CB11" s="144">
        <v>55.892000000000003</v>
      </c>
      <c r="CC11" s="144">
        <v>56.366</v>
      </c>
      <c r="CD11" s="144">
        <v>56.820999999999998</v>
      </c>
      <c r="CE11" s="144">
        <v>57.255000000000003</v>
      </c>
      <c r="CF11" s="144">
        <v>57.667000000000002</v>
      </c>
      <c r="CG11" s="144">
        <v>58.055999999999997</v>
      </c>
      <c r="CH11" s="144">
        <v>58.42</v>
      </c>
      <c r="CI11" s="144">
        <v>58.758000000000003</v>
      </c>
      <c r="CJ11" s="144">
        <v>59.067999999999998</v>
      </c>
      <c r="CK11" s="144">
        <v>59.35</v>
      </c>
      <c r="CL11" s="144">
        <v>59.603000000000002</v>
      </c>
      <c r="CM11" s="144">
        <v>59.825000000000003</v>
      </c>
      <c r="CN11" s="144">
        <v>60.018000000000001</v>
      </c>
      <c r="CO11" s="144">
        <v>60.180999999999997</v>
      </c>
      <c r="CP11" s="144">
        <v>60.316000000000003</v>
      </c>
      <c r="CQ11" s="144">
        <v>60.426000000000002</v>
      </c>
      <c r="CR11" s="144">
        <v>60.512999999999998</v>
      </c>
      <c r="CS11" s="144">
        <v>60.579000000000001</v>
      </c>
      <c r="CT11" s="144">
        <v>60.628</v>
      </c>
      <c r="CU11" s="144">
        <v>60.664000000000001</v>
      </c>
      <c r="CV11" s="144">
        <v>60.689</v>
      </c>
      <c r="CW11" s="144">
        <v>60.704999999999998</v>
      </c>
      <c r="CX11" s="144">
        <v>60.716000000000001</v>
      </c>
      <c r="CY11" s="144">
        <v>60.722999999999999</v>
      </c>
      <c r="CZ11" s="144">
        <v>60.726999999999997</v>
      </c>
      <c r="DA11" s="144">
        <v>60.73</v>
      </c>
      <c r="DB11" s="144">
        <v>60.73</v>
      </c>
      <c r="DC11" s="144">
        <v>60.73</v>
      </c>
      <c r="DD11" s="144">
        <v>60.73</v>
      </c>
      <c r="DE11" s="144">
        <v>60.73</v>
      </c>
      <c r="DF11" s="144">
        <v>60.73</v>
      </c>
      <c r="DG11" s="144">
        <v>60.73</v>
      </c>
      <c r="DH11" s="144">
        <v>60.73</v>
      </c>
      <c r="DI11" s="144">
        <v>60.73</v>
      </c>
      <c r="DJ11" s="144">
        <v>60.73</v>
      </c>
      <c r="DK11" s="144">
        <v>60.73</v>
      </c>
      <c r="DL11" s="144">
        <v>60.73</v>
      </c>
      <c r="DM11" s="144">
        <v>60.73</v>
      </c>
      <c r="DN11" s="144">
        <v>60.73</v>
      </c>
      <c r="DO11" s="144">
        <v>60.73</v>
      </c>
      <c r="DP11" s="144">
        <v>60.73</v>
      </c>
      <c r="DQ11" s="144">
        <v>60.73</v>
      </c>
      <c r="DR11" s="144">
        <v>60.73</v>
      </c>
      <c r="DS11" s="144">
        <v>60.73</v>
      </c>
      <c r="DT11" s="144">
        <v>60.73</v>
      </c>
      <c r="DU11" s="144">
        <v>60.73</v>
      </c>
      <c r="DV11" s="144">
        <v>60.73</v>
      </c>
      <c r="DW11" s="144">
        <v>60.73</v>
      </c>
      <c r="DX11" s="144">
        <v>60.73</v>
      </c>
      <c r="DY11" s="144">
        <v>60.73</v>
      </c>
      <c r="DZ11" s="144">
        <v>60.73</v>
      </c>
      <c r="EA11" s="144">
        <v>60.73</v>
      </c>
    </row>
    <row r="12" spans="1:131" ht="15" customHeight="1" x14ac:dyDescent="0.25">
      <c r="A12" s="43">
        <v>10</v>
      </c>
      <c r="B12" s="144"/>
      <c r="C12" s="144"/>
      <c r="D12" s="144"/>
      <c r="E12" s="144"/>
      <c r="F12" s="144"/>
      <c r="G12" s="144"/>
      <c r="H12" s="144"/>
      <c r="I12" s="144"/>
      <c r="J12" s="144"/>
      <c r="K12" s="144"/>
      <c r="L12" s="144">
        <v>0.995</v>
      </c>
      <c r="M12" s="144">
        <v>1.9850000000000001</v>
      </c>
      <c r="N12" s="144">
        <v>2.97</v>
      </c>
      <c r="O12" s="144">
        <v>3.95</v>
      </c>
      <c r="P12" s="144">
        <v>4.9249999999999998</v>
      </c>
      <c r="Q12" s="144">
        <v>5.8949999999999996</v>
      </c>
      <c r="R12" s="144">
        <v>6.86</v>
      </c>
      <c r="S12" s="144">
        <v>7.82</v>
      </c>
      <c r="T12" s="144">
        <v>8.7750000000000004</v>
      </c>
      <c r="U12" s="144">
        <v>9.7240000000000002</v>
      </c>
      <c r="V12" s="144">
        <v>10.669</v>
      </c>
      <c r="W12" s="144">
        <v>11.609</v>
      </c>
      <c r="X12" s="144">
        <v>12.544</v>
      </c>
      <c r="Y12" s="144">
        <v>13.473000000000001</v>
      </c>
      <c r="Z12" s="144">
        <v>14.398</v>
      </c>
      <c r="AA12" s="144">
        <v>15.317</v>
      </c>
      <c r="AB12" s="144">
        <v>16.231999999999999</v>
      </c>
      <c r="AC12" s="144">
        <v>17.141999999999999</v>
      </c>
      <c r="AD12" s="144">
        <v>18.045999999999999</v>
      </c>
      <c r="AE12" s="144">
        <v>18.946000000000002</v>
      </c>
      <c r="AF12" s="144">
        <v>19.841000000000001</v>
      </c>
      <c r="AG12" s="144">
        <v>20.731000000000002</v>
      </c>
      <c r="AH12" s="144">
        <v>21.616</v>
      </c>
      <c r="AI12" s="144">
        <v>22.495999999999999</v>
      </c>
      <c r="AJ12" s="144">
        <v>23.370999999999999</v>
      </c>
      <c r="AK12" s="144">
        <v>24.241</v>
      </c>
      <c r="AL12" s="144">
        <v>25.106000000000002</v>
      </c>
      <c r="AM12" s="144">
        <v>25.965</v>
      </c>
      <c r="AN12" s="144">
        <v>26.82</v>
      </c>
      <c r="AO12" s="144">
        <v>27.67</v>
      </c>
      <c r="AP12" s="144">
        <v>28.513999999999999</v>
      </c>
      <c r="AQ12" s="144">
        <v>29.353999999999999</v>
      </c>
      <c r="AR12" s="144">
        <v>30.187999999999999</v>
      </c>
      <c r="AS12" s="144">
        <v>31.015999999999998</v>
      </c>
      <c r="AT12" s="144">
        <v>31.84</v>
      </c>
      <c r="AU12" s="144">
        <v>32.658000000000001</v>
      </c>
      <c r="AV12" s="144">
        <v>33.47</v>
      </c>
      <c r="AW12" s="144">
        <v>34.276000000000003</v>
      </c>
      <c r="AX12" s="144">
        <v>35.076999999999998</v>
      </c>
      <c r="AY12" s="144">
        <v>35.872</v>
      </c>
      <c r="AZ12" s="144">
        <v>36.659999999999997</v>
      </c>
      <c r="BA12" s="144">
        <v>37.442999999999998</v>
      </c>
      <c r="BB12" s="144">
        <v>38.218000000000004</v>
      </c>
      <c r="BC12" s="144">
        <v>38.987000000000002</v>
      </c>
      <c r="BD12" s="144">
        <v>39.749000000000002</v>
      </c>
      <c r="BE12" s="144">
        <v>40.503999999999998</v>
      </c>
      <c r="BF12" s="144">
        <v>41.252000000000002</v>
      </c>
      <c r="BG12" s="144">
        <v>41.991999999999997</v>
      </c>
      <c r="BH12" s="144">
        <v>42.725000000000001</v>
      </c>
      <c r="BI12" s="144">
        <v>43.448999999999998</v>
      </c>
      <c r="BJ12" s="144">
        <v>44.164000000000001</v>
      </c>
      <c r="BK12" s="144">
        <v>44.871000000000002</v>
      </c>
      <c r="BL12" s="144">
        <v>45.569000000000003</v>
      </c>
      <c r="BM12" s="144">
        <v>46.256999999999998</v>
      </c>
      <c r="BN12" s="144">
        <v>46.936</v>
      </c>
      <c r="BO12" s="144">
        <v>47.603999999999999</v>
      </c>
      <c r="BP12" s="144">
        <v>48.261000000000003</v>
      </c>
      <c r="BQ12" s="144">
        <v>48.908000000000001</v>
      </c>
      <c r="BR12" s="144">
        <v>49.542999999999999</v>
      </c>
      <c r="BS12" s="144">
        <v>50.167000000000002</v>
      </c>
      <c r="BT12" s="144">
        <v>50.777999999999999</v>
      </c>
      <c r="BU12" s="144">
        <v>51.378</v>
      </c>
      <c r="BV12" s="144">
        <v>51.963999999999999</v>
      </c>
      <c r="BW12" s="144">
        <v>52.536999999999999</v>
      </c>
      <c r="BX12" s="144">
        <v>53.095999999999997</v>
      </c>
      <c r="BY12" s="144">
        <v>53.64</v>
      </c>
      <c r="BZ12" s="144">
        <v>54.168999999999997</v>
      </c>
      <c r="CA12" s="144">
        <v>54.680999999999997</v>
      </c>
      <c r="CB12" s="144">
        <v>55.174999999999997</v>
      </c>
      <c r="CC12" s="144">
        <v>55.652000000000001</v>
      </c>
      <c r="CD12" s="144">
        <v>56.109000000000002</v>
      </c>
      <c r="CE12" s="144">
        <v>56.545000000000002</v>
      </c>
      <c r="CF12" s="144">
        <v>56.959000000000003</v>
      </c>
      <c r="CG12" s="144">
        <v>57.35</v>
      </c>
      <c r="CH12" s="144">
        <v>57.716000000000001</v>
      </c>
      <c r="CI12" s="144">
        <v>58.055999999999997</v>
      </c>
      <c r="CJ12" s="144">
        <v>58.368000000000002</v>
      </c>
      <c r="CK12" s="144">
        <v>58.651000000000003</v>
      </c>
      <c r="CL12" s="144">
        <v>58.905000000000001</v>
      </c>
      <c r="CM12" s="144">
        <v>59.128999999999998</v>
      </c>
      <c r="CN12" s="144">
        <v>59.322000000000003</v>
      </c>
      <c r="CO12" s="144">
        <v>59.485999999999997</v>
      </c>
      <c r="CP12" s="144">
        <v>59.622</v>
      </c>
      <c r="CQ12" s="144">
        <v>59.731999999999999</v>
      </c>
      <c r="CR12" s="144">
        <v>59.819000000000003</v>
      </c>
      <c r="CS12" s="144">
        <v>59.886000000000003</v>
      </c>
      <c r="CT12" s="144">
        <v>59.936</v>
      </c>
      <c r="CU12" s="144">
        <v>59.970999999999997</v>
      </c>
      <c r="CV12" s="144">
        <v>59.996000000000002</v>
      </c>
      <c r="CW12" s="144">
        <v>60.012999999999998</v>
      </c>
      <c r="CX12" s="144">
        <v>60.024000000000001</v>
      </c>
      <c r="CY12" s="144">
        <v>60.030999999999999</v>
      </c>
      <c r="CZ12" s="144">
        <v>60.034999999999997</v>
      </c>
      <c r="DA12" s="144">
        <v>60.037999999999997</v>
      </c>
      <c r="DB12" s="144">
        <v>60.037999999999997</v>
      </c>
      <c r="DC12" s="144">
        <v>60.037999999999997</v>
      </c>
      <c r="DD12" s="144">
        <v>60.037999999999997</v>
      </c>
      <c r="DE12" s="144">
        <v>60.037999999999997</v>
      </c>
      <c r="DF12" s="144">
        <v>60.037999999999997</v>
      </c>
      <c r="DG12" s="144">
        <v>60.037999999999997</v>
      </c>
      <c r="DH12" s="144">
        <v>60.037999999999997</v>
      </c>
      <c r="DI12" s="144">
        <v>60.037999999999997</v>
      </c>
      <c r="DJ12" s="144">
        <v>60.037999999999997</v>
      </c>
      <c r="DK12" s="144">
        <v>60.037999999999997</v>
      </c>
      <c r="DL12" s="144">
        <v>60.037999999999997</v>
      </c>
      <c r="DM12" s="144">
        <v>60.037999999999997</v>
      </c>
      <c r="DN12" s="144">
        <v>60.037999999999997</v>
      </c>
      <c r="DO12" s="144">
        <v>60.037999999999997</v>
      </c>
      <c r="DP12" s="144">
        <v>60.037999999999997</v>
      </c>
      <c r="DQ12" s="144">
        <v>60.037999999999997</v>
      </c>
      <c r="DR12" s="144">
        <v>60.037999999999997</v>
      </c>
      <c r="DS12" s="144">
        <v>60.037999999999997</v>
      </c>
      <c r="DT12" s="144">
        <v>60.037999999999997</v>
      </c>
      <c r="DU12" s="144">
        <v>60.037999999999997</v>
      </c>
      <c r="DV12" s="144">
        <v>60.037999999999997</v>
      </c>
      <c r="DW12" s="144">
        <v>60.037999999999997</v>
      </c>
      <c r="DX12" s="144">
        <v>60.037999999999997</v>
      </c>
      <c r="DY12" s="144">
        <v>60.037999999999997</v>
      </c>
      <c r="DZ12" s="144">
        <v>60.037999999999997</v>
      </c>
      <c r="EA12" s="144">
        <v>60.037999999999997</v>
      </c>
    </row>
    <row r="13" spans="1:131" ht="15" customHeight="1" x14ac:dyDescent="0.25">
      <c r="A13" s="43">
        <v>11</v>
      </c>
      <c r="B13" s="144"/>
      <c r="C13" s="144"/>
      <c r="D13" s="144"/>
      <c r="E13" s="144"/>
      <c r="F13" s="144"/>
      <c r="G13" s="144"/>
      <c r="H13" s="144"/>
      <c r="I13" s="144"/>
      <c r="J13" s="144"/>
      <c r="K13" s="144"/>
      <c r="L13" s="144"/>
      <c r="M13" s="144">
        <v>0.995</v>
      </c>
      <c r="N13" s="144">
        <v>1.9850000000000001</v>
      </c>
      <c r="O13" s="144">
        <v>2.97</v>
      </c>
      <c r="P13" s="144">
        <v>3.95</v>
      </c>
      <c r="Q13" s="144">
        <v>4.9249999999999998</v>
      </c>
      <c r="R13" s="144">
        <v>5.8940000000000001</v>
      </c>
      <c r="S13" s="144">
        <v>6.859</v>
      </c>
      <c r="T13" s="144">
        <v>7.819</v>
      </c>
      <c r="U13" s="144">
        <v>8.7739999999999991</v>
      </c>
      <c r="V13" s="144">
        <v>9.7230000000000008</v>
      </c>
      <c r="W13" s="144">
        <v>10.667999999999999</v>
      </c>
      <c r="X13" s="144">
        <v>11.606999999999999</v>
      </c>
      <c r="Y13" s="144">
        <v>12.541</v>
      </c>
      <c r="Z13" s="144">
        <v>13.471</v>
      </c>
      <c r="AA13" s="144">
        <v>14.395</v>
      </c>
      <c r="AB13" s="144">
        <v>15.314</v>
      </c>
      <c r="AC13" s="144">
        <v>16.228000000000002</v>
      </c>
      <c r="AD13" s="144">
        <v>17.138000000000002</v>
      </c>
      <c r="AE13" s="144">
        <v>18.042000000000002</v>
      </c>
      <c r="AF13" s="144">
        <v>18.940999999999999</v>
      </c>
      <c r="AG13" s="144">
        <v>19.835999999999999</v>
      </c>
      <c r="AH13" s="144">
        <v>20.725000000000001</v>
      </c>
      <c r="AI13" s="144">
        <v>21.61</v>
      </c>
      <c r="AJ13" s="144">
        <v>22.489000000000001</v>
      </c>
      <c r="AK13" s="144">
        <v>23.363</v>
      </c>
      <c r="AL13" s="144">
        <v>24.233000000000001</v>
      </c>
      <c r="AM13" s="144">
        <v>25.097000000000001</v>
      </c>
      <c r="AN13" s="144">
        <v>25.956</v>
      </c>
      <c r="AO13" s="144">
        <v>26.81</v>
      </c>
      <c r="AP13" s="144">
        <v>27.658999999999999</v>
      </c>
      <c r="AQ13" s="144">
        <v>28.501999999999999</v>
      </c>
      <c r="AR13" s="144">
        <v>29.341000000000001</v>
      </c>
      <c r="AS13" s="144">
        <v>30.172999999999998</v>
      </c>
      <c r="AT13" s="144">
        <v>31.001000000000001</v>
      </c>
      <c r="AU13" s="144">
        <v>31.823</v>
      </c>
      <c r="AV13" s="144">
        <v>32.639000000000003</v>
      </c>
      <c r="AW13" s="144">
        <v>33.450000000000003</v>
      </c>
      <c r="AX13" s="144">
        <v>34.255000000000003</v>
      </c>
      <c r="AY13" s="144">
        <v>35.052999999999997</v>
      </c>
      <c r="AZ13" s="144">
        <v>35.845999999999997</v>
      </c>
      <c r="BA13" s="144">
        <v>36.631999999999998</v>
      </c>
      <c r="BB13" s="144">
        <v>37.411999999999999</v>
      </c>
      <c r="BC13" s="144">
        <v>38.185000000000002</v>
      </c>
      <c r="BD13" s="144">
        <v>38.951000000000001</v>
      </c>
      <c r="BE13" s="144">
        <v>39.709000000000003</v>
      </c>
      <c r="BF13" s="144">
        <v>40.460999999999999</v>
      </c>
      <c r="BG13" s="144">
        <v>41.204999999999998</v>
      </c>
      <c r="BH13" s="144">
        <v>41.941000000000003</v>
      </c>
      <c r="BI13" s="144">
        <v>42.668999999999997</v>
      </c>
      <c r="BJ13" s="144">
        <v>43.387999999999998</v>
      </c>
      <c r="BK13" s="144">
        <v>44.097999999999999</v>
      </c>
      <c r="BL13" s="144">
        <v>44.8</v>
      </c>
      <c r="BM13" s="144">
        <v>45.491</v>
      </c>
      <c r="BN13" s="144">
        <v>46.173000000000002</v>
      </c>
      <c r="BO13" s="144">
        <v>46.844999999999999</v>
      </c>
      <c r="BP13" s="144">
        <v>47.505000000000003</v>
      </c>
      <c r="BQ13" s="144">
        <v>48.155000000000001</v>
      </c>
      <c r="BR13" s="144">
        <v>48.793999999999997</v>
      </c>
      <c r="BS13" s="144">
        <v>49.420999999999999</v>
      </c>
      <c r="BT13" s="144">
        <v>50.034999999999997</v>
      </c>
      <c r="BU13" s="144">
        <v>50.637999999999998</v>
      </c>
      <c r="BV13" s="144">
        <v>51.226999999999997</v>
      </c>
      <c r="BW13" s="144">
        <v>51.802999999999997</v>
      </c>
      <c r="BX13" s="144">
        <v>52.365000000000002</v>
      </c>
      <c r="BY13" s="144">
        <v>52.911999999999999</v>
      </c>
      <c r="BZ13" s="144">
        <v>53.442999999999998</v>
      </c>
      <c r="CA13" s="144">
        <v>53.957000000000001</v>
      </c>
      <c r="CB13" s="144">
        <v>54.454999999999998</v>
      </c>
      <c r="CC13" s="144">
        <v>54.933999999999997</v>
      </c>
      <c r="CD13" s="144">
        <v>55.393000000000001</v>
      </c>
      <c r="CE13" s="144">
        <v>55.831000000000003</v>
      </c>
      <c r="CF13" s="144">
        <v>56.247999999999998</v>
      </c>
      <c r="CG13" s="144">
        <v>56.64</v>
      </c>
      <c r="CH13" s="144">
        <v>57.008000000000003</v>
      </c>
      <c r="CI13" s="144">
        <v>57.35</v>
      </c>
      <c r="CJ13" s="144">
        <v>57.662999999999997</v>
      </c>
      <c r="CK13" s="144">
        <v>57.948</v>
      </c>
      <c r="CL13" s="144">
        <v>58.203000000000003</v>
      </c>
      <c r="CM13" s="144">
        <v>58.427999999999997</v>
      </c>
      <c r="CN13" s="144">
        <v>58.622</v>
      </c>
      <c r="CO13" s="144">
        <v>58.786999999999999</v>
      </c>
      <c r="CP13" s="144">
        <v>58.923999999999999</v>
      </c>
      <c r="CQ13" s="144">
        <v>59.034999999999997</v>
      </c>
      <c r="CR13" s="144">
        <v>59.122</v>
      </c>
      <c r="CS13" s="144">
        <v>59.189</v>
      </c>
      <c r="CT13" s="144">
        <v>59.238999999999997</v>
      </c>
      <c r="CU13" s="144">
        <v>59.274999999999999</v>
      </c>
      <c r="CV13" s="144">
        <v>59.3</v>
      </c>
      <c r="CW13" s="144">
        <v>59.317</v>
      </c>
      <c r="CX13" s="144">
        <v>59.328000000000003</v>
      </c>
      <c r="CY13" s="144">
        <v>59.335000000000001</v>
      </c>
      <c r="CZ13" s="144">
        <v>59.338999999999999</v>
      </c>
      <c r="DA13" s="144">
        <v>59.341000000000001</v>
      </c>
      <c r="DB13" s="144">
        <v>59.341000000000001</v>
      </c>
      <c r="DC13" s="144">
        <v>59.341000000000001</v>
      </c>
      <c r="DD13" s="144">
        <v>59.341000000000001</v>
      </c>
      <c r="DE13" s="144">
        <v>59.341000000000001</v>
      </c>
      <c r="DF13" s="144">
        <v>59.341000000000001</v>
      </c>
      <c r="DG13" s="144">
        <v>59.341000000000001</v>
      </c>
      <c r="DH13" s="144">
        <v>59.341000000000001</v>
      </c>
      <c r="DI13" s="144">
        <v>59.341000000000001</v>
      </c>
      <c r="DJ13" s="144">
        <v>59.341000000000001</v>
      </c>
      <c r="DK13" s="144">
        <v>59.341000000000001</v>
      </c>
      <c r="DL13" s="144">
        <v>59.341000000000001</v>
      </c>
      <c r="DM13" s="144">
        <v>59.341000000000001</v>
      </c>
      <c r="DN13" s="144">
        <v>59.341000000000001</v>
      </c>
      <c r="DO13" s="144">
        <v>59.341000000000001</v>
      </c>
      <c r="DP13" s="144">
        <v>59.341000000000001</v>
      </c>
      <c r="DQ13" s="144">
        <v>59.341000000000001</v>
      </c>
      <c r="DR13" s="144">
        <v>59.341000000000001</v>
      </c>
      <c r="DS13" s="144">
        <v>59.341000000000001</v>
      </c>
      <c r="DT13" s="144">
        <v>59.341000000000001</v>
      </c>
      <c r="DU13" s="144">
        <v>59.341000000000001</v>
      </c>
      <c r="DV13" s="144">
        <v>59.341000000000001</v>
      </c>
      <c r="DW13" s="144">
        <v>59.341000000000001</v>
      </c>
      <c r="DX13" s="144">
        <v>59.341000000000001</v>
      </c>
      <c r="DY13" s="144">
        <v>59.341000000000001</v>
      </c>
      <c r="DZ13" s="144">
        <v>59.341000000000001</v>
      </c>
      <c r="EA13" s="144">
        <v>59.341000000000001</v>
      </c>
    </row>
    <row r="14" spans="1:131" ht="15" customHeight="1" x14ac:dyDescent="0.25">
      <c r="A14" s="43">
        <v>12</v>
      </c>
      <c r="B14" s="144"/>
      <c r="C14" s="144"/>
      <c r="D14" s="144"/>
      <c r="E14" s="144"/>
      <c r="F14" s="144"/>
      <c r="G14" s="144"/>
      <c r="H14" s="144"/>
      <c r="I14" s="144"/>
      <c r="J14" s="144"/>
      <c r="K14" s="144"/>
      <c r="L14" s="144"/>
      <c r="M14" s="144"/>
      <c r="N14" s="144">
        <v>0.995</v>
      </c>
      <c r="O14" s="144">
        <v>1.9850000000000001</v>
      </c>
      <c r="P14" s="144">
        <v>2.97</v>
      </c>
      <c r="Q14" s="144">
        <v>3.9489999999999998</v>
      </c>
      <c r="R14" s="144">
        <v>4.9240000000000004</v>
      </c>
      <c r="S14" s="144">
        <v>5.8940000000000001</v>
      </c>
      <c r="T14" s="144">
        <v>6.859</v>
      </c>
      <c r="U14" s="144">
        <v>7.8179999999999996</v>
      </c>
      <c r="V14" s="144">
        <v>8.7720000000000002</v>
      </c>
      <c r="W14" s="144">
        <v>9.7219999999999995</v>
      </c>
      <c r="X14" s="144">
        <v>10.666</v>
      </c>
      <c r="Y14" s="144">
        <v>11.605</v>
      </c>
      <c r="Z14" s="144">
        <v>12.539</v>
      </c>
      <c r="AA14" s="144">
        <v>13.468</v>
      </c>
      <c r="AB14" s="144">
        <v>14.391999999999999</v>
      </c>
      <c r="AC14" s="144">
        <v>15.311</v>
      </c>
      <c r="AD14" s="144">
        <v>16.225000000000001</v>
      </c>
      <c r="AE14" s="144">
        <v>17.134</v>
      </c>
      <c r="AF14" s="144">
        <v>18.036999999999999</v>
      </c>
      <c r="AG14" s="144">
        <v>18.936</v>
      </c>
      <c r="AH14" s="144">
        <v>19.829999999999998</v>
      </c>
      <c r="AI14" s="144">
        <v>20.719000000000001</v>
      </c>
      <c r="AJ14" s="144">
        <v>21.603000000000002</v>
      </c>
      <c r="AK14" s="144">
        <v>22.481999999999999</v>
      </c>
      <c r="AL14" s="144">
        <v>23.355</v>
      </c>
      <c r="AM14" s="144">
        <v>24.224</v>
      </c>
      <c r="AN14" s="144">
        <v>25.088000000000001</v>
      </c>
      <c r="AO14" s="144">
        <v>25.946000000000002</v>
      </c>
      <c r="AP14" s="144">
        <v>26.798999999999999</v>
      </c>
      <c r="AQ14" s="144">
        <v>27.646999999999998</v>
      </c>
      <c r="AR14" s="144">
        <v>28.489000000000001</v>
      </c>
      <c r="AS14" s="144">
        <v>29.326000000000001</v>
      </c>
      <c r="AT14" s="144">
        <v>30.158000000000001</v>
      </c>
      <c r="AU14" s="144">
        <v>30.984000000000002</v>
      </c>
      <c r="AV14" s="144">
        <v>31.805</v>
      </c>
      <c r="AW14" s="144">
        <v>32.619999999999997</v>
      </c>
      <c r="AX14" s="144">
        <v>33.427999999999997</v>
      </c>
      <c r="AY14" s="144">
        <v>34.231000000000002</v>
      </c>
      <c r="AZ14" s="144">
        <v>35.027999999999999</v>
      </c>
      <c r="BA14" s="144">
        <v>35.817999999999998</v>
      </c>
      <c r="BB14" s="144">
        <v>36.600999999999999</v>
      </c>
      <c r="BC14" s="144">
        <v>37.378</v>
      </c>
      <c r="BD14" s="144">
        <v>38.148000000000003</v>
      </c>
      <c r="BE14" s="144">
        <v>38.911000000000001</v>
      </c>
      <c r="BF14" s="144">
        <v>39.665999999999997</v>
      </c>
      <c r="BG14" s="144">
        <v>40.414000000000001</v>
      </c>
      <c r="BH14" s="144">
        <v>41.152999999999999</v>
      </c>
      <c r="BI14" s="144">
        <v>41.884999999999998</v>
      </c>
      <c r="BJ14" s="144">
        <v>42.607999999999997</v>
      </c>
      <c r="BK14" s="144">
        <v>43.322000000000003</v>
      </c>
      <c r="BL14" s="144">
        <v>44.027000000000001</v>
      </c>
      <c r="BM14" s="144">
        <v>44.722000000000001</v>
      </c>
      <c r="BN14" s="144">
        <v>45.406999999999996</v>
      </c>
      <c r="BO14" s="144">
        <v>46.082000000000001</v>
      </c>
      <c r="BP14" s="144">
        <v>46.746000000000002</v>
      </c>
      <c r="BQ14" s="144">
        <v>47.399000000000001</v>
      </c>
      <c r="BR14" s="144">
        <v>48.040999999999997</v>
      </c>
      <c r="BS14" s="144">
        <v>48.670999999999999</v>
      </c>
      <c r="BT14" s="144">
        <v>49.289000000000001</v>
      </c>
      <c r="BU14" s="144">
        <v>49.893999999999998</v>
      </c>
      <c r="BV14" s="144">
        <v>50.487000000000002</v>
      </c>
      <c r="BW14" s="144">
        <v>51.066000000000003</v>
      </c>
      <c r="BX14" s="144">
        <v>51.63</v>
      </c>
      <c r="BY14" s="144">
        <v>52.18</v>
      </c>
      <c r="BZ14" s="144">
        <v>52.713999999999999</v>
      </c>
      <c r="CA14" s="144">
        <v>53.231000000000002</v>
      </c>
      <c r="CB14" s="144">
        <v>53.731000000000002</v>
      </c>
      <c r="CC14" s="144">
        <v>54.212000000000003</v>
      </c>
      <c r="CD14" s="144">
        <v>54.673999999999999</v>
      </c>
      <c r="CE14" s="144">
        <v>55.113999999999997</v>
      </c>
      <c r="CF14" s="144">
        <v>55.533000000000001</v>
      </c>
      <c r="CG14" s="144">
        <v>55.927999999999997</v>
      </c>
      <c r="CH14" s="144">
        <v>56.296999999999997</v>
      </c>
      <c r="CI14" s="144">
        <v>56.64</v>
      </c>
      <c r="CJ14" s="144">
        <v>56.956000000000003</v>
      </c>
      <c r="CK14" s="144">
        <v>57.241999999999997</v>
      </c>
      <c r="CL14" s="144">
        <v>57.497999999999998</v>
      </c>
      <c r="CM14" s="144">
        <v>57.723999999999997</v>
      </c>
      <c r="CN14" s="144">
        <v>57.92</v>
      </c>
      <c r="CO14" s="144">
        <v>58.085000000000001</v>
      </c>
      <c r="CP14" s="144">
        <v>58.222999999999999</v>
      </c>
      <c r="CQ14" s="144">
        <v>58.334000000000003</v>
      </c>
      <c r="CR14" s="144">
        <v>58.421999999999997</v>
      </c>
      <c r="CS14" s="144">
        <v>58.488999999999997</v>
      </c>
      <c r="CT14" s="144">
        <v>58.539000000000001</v>
      </c>
      <c r="CU14" s="144">
        <v>58.575000000000003</v>
      </c>
      <c r="CV14" s="144">
        <v>58.600999999999999</v>
      </c>
      <c r="CW14" s="144">
        <v>58.618000000000002</v>
      </c>
      <c r="CX14" s="144">
        <v>58.628999999999998</v>
      </c>
      <c r="CY14" s="144">
        <v>58.636000000000003</v>
      </c>
      <c r="CZ14" s="144">
        <v>58.64</v>
      </c>
      <c r="DA14" s="144">
        <v>58.642000000000003</v>
      </c>
      <c r="DB14" s="144">
        <v>58.642000000000003</v>
      </c>
      <c r="DC14" s="144">
        <v>58.642000000000003</v>
      </c>
      <c r="DD14" s="144">
        <v>58.642000000000003</v>
      </c>
      <c r="DE14" s="144">
        <v>58.642000000000003</v>
      </c>
      <c r="DF14" s="144">
        <v>58.642000000000003</v>
      </c>
      <c r="DG14" s="144">
        <v>58.642000000000003</v>
      </c>
      <c r="DH14" s="144">
        <v>58.642000000000003</v>
      </c>
      <c r="DI14" s="144">
        <v>58.642000000000003</v>
      </c>
      <c r="DJ14" s="144">
        <v>58.642000000000003</v>
      </c>
      <c r="DK14" s="144">
        <v>58.642000000000003</v>
      </c>
      <c r="DL14" s="144">
        <v>58.642000000000003</v>
      </c>
      <c r="DM14" s="144">
        <v>58.642000000000003</v>
      </c>
      <c r="DN14" s="144">
        <v>58.642000000000003</v>
      </c>
      <c r="DO14" s="144">
        <v>58.642000000000003</v>
      </c>
      <c r="DP14" s="144">
        <v>58.642000000000003</v>
      </c>
      <c r="DQ14" s="144">
        <v>58.642000000000003</v>
      </c>
      <c r="DR14" s="144">
        <v>58.642000000000003</v>
      </c>
      <c r="DS14" s="144">
        <v>58.642000000000003</v>
      </c>
      <c r="DT14" s="144">
        <v>58.642000000000003</v>
      </c>
      <c r="DU14" s="144">
        <v>58.642000000000003</v>
      </c>
      <c r="DV14" s="144">
        <v>58.642000000000003</v>
      </c>
      <c r="DW14" s="144">
        <v>58.642000000000003</v>
      </c>
      <c r="DX14" s="144">
        <v>58.642000000000003</v>
      </c>
      <c r="DY14" s="144">
        <v>58.642000000000003</v>
      </c>
      <c r="DZ14" s="144">
        <v>58.642000000000003</v>
      </c>
      <c r="EA14" s="144">
        <v>58.642000000000003</v>
      </c>
    </row>
    <row r="15" spans="1:131" ht="15" customHeight="1" x14ac:dyDescent="0.25">
      <c r="A15" s="43">
        <v>13</v>
      </c>
      <c r="B15" s="144"/>
      <c r="C15" s="144"/>
      <c r="D15" s="144"/>
      <c r="E15" s="144"/>
      <c r="F15" s="144"/>
      <c r="G15" s="144"/>
      <c r="H15" s="144"/>
      <c r="I15" s="144"/>
      <c r="J15" s="144"/>
      <c r="K15" s="144"/>
      <c r="L15" s="144"/>
      <c r="M15" s="144"/>
      <c r="N15" s="144"/>
      <c r="O15" s="144">
        <v>0.995</v>
      </c>
      <c r="P15" s="144">
        <v>1.9850000000000001</v>
      </c>
      <c r="Q15" s="144">
        <v>2.97</v>
      </c>
      <c r="R15" s="144">
        <v>3.9489999999999998</v>
      </c>
      <c r="S15" s="144">
        <v>4.9240000000000004</v>
      </c>
      <c r="T15" s="144">
        <v>5.8940000000000001</v>
      </c>
      <c r="U15" s="144">
        <v>6.8579999999999997</v>
      </c>
      <c r="V15" s="144">
        <v>7.8170000000000002</v>
      </c>
      <c r="W15" s="144">
        <v>8.7710000000000008</v>
      </c>
      <c r="X15" s="144">
        <v>9.7200000000000006</v>
      </c>
      <c r="Y15" s="144">
        <v>10.664</v>
      </c>
      <c r="Z15" s="144">
        <v>11.603</v>
      </c>
      <c r="AA15" s="144">
        <v>12.536</v>
      </c>
      <c r="AB15" s="144">
        <v>13.465</v>
      </c>
      <c r="AC15" s="144">
        <v>14.388999999999999</v>
      </c>
      <c r="AD15" s="144">
        <v>15.307</v>
      </c>
      <c r="AE15" s="144">
        <v>16.221</v>
      </c>
      <c r="AF15" s="144">
        <v>17.129000000000001</v>
      </c>
      <c r="AG15" s="144">
        <v>18.033000000000001</v>
      </c>
      <c r="AH15" s="144">
        <v>18.931000000000001</v>
      </c>
      <c r="AI15" s="144">
        <v>19.824999999999999</v>
      </c>
      <c r="AJ15" s="144">
        <v>20.713000000000001</v>
      </c>
      <c r="AK15" s="144">
        <v>21.596</v>
      </c>
      <c r="AL15" s="144">
        <v>22.474</v>
      </c>
      <c r="AM15" s="144">
        <v>23.347000000000001</v>
      </c>
      <c r="AN15" s="144">
        <v>24.215</v>
      </c>
      <c r="AO15" s="144">
        <v>25.077999999999999</v>
      </c>
      <c r="AP15" s="144">
        <v>25.934999999999999</v>
      </c>
      <c r="AQ15" s="144">
        <v>26.788</v>
      </c>
      <c r="AR15" s="144">
        <v>27.634</v>
      </c>
      <c r="AS15" s="144">
        <v>28.475999999999999</v>
      </c>
      <c r="AT15" s="144">
        <v>29.312000000000001</v>
      </c>
      <c r="AU15" s="144">
        <v>30.141999999999999</v>
      </c>
      <c r="AV15" s="144">
        <v>30.966999999999999</v>
      </c>
      <c r="AW15" s="144">
        <v>31.786000000000001</v>
      </c>
      <c r="AX15" s="144">
        <v>32.598999999999997</v>
      </c>
      <c r="AY15" s="144">
        <v>33.405000000000001</v>
      </c>
      <c r="AZ15" s="144">
        <v>34.206000000000003</v>
      </c>
      <c r="BA15" s="144">
        <v>35</v>
      </c>
      <c r="BB15" s="144">
        <v>35.787999999999997</v>
      </c>
      <c r="BC15" s="144">
        <v>36.569000000000003</v>
      </c>
      <c r="BD15" s="144">
        <v>37.341999999999999</v>
      </c>
      <c r="BE15" s="144">
        <v>38.109000000000002</v>
      </c>
      <c r="BF15" s="144">
        <v>38.868000000000002</v>
      </c>
      <c r="BG15" s="144">
        <v>39.619</v>
      </c>
      <c r="BH15" s="144">
        <v>40.363</v>
      </c>
      <c r="BI15" s="144">
        <v>41.097999999999999</v>
      </c>
      <c r="BJ15" s="144">
        <v>41.825000000000003</v>
      </c>
      <c r="BK15" s="144">
        <v>42.542999999999999</v>
      </c>
      <c r="BL15" s="144">
        <v>43.250999999999998</v>
      </c>
      <c r="BM15" s="144">
        <v>43.95</v>
      </c>
      <c r="BN15" s="144">
        <v>44.637999999999998</v>
      </c>
      <c r="BO15" s="144">
        <v>45.317</v>
      </c>
      <c r="BP15" s="144">
        <v>45.984000000000002</v>
      </c>
      <c r="BQ15" s="144">
        <v>46.640999999999998</v>
      </c>
      <c r="BR15" s="144">
        <v>47.286000000000001</v>
      </c>
      <c r="BS15" s="144">
        <v>47.918999999999997</v>
      </c>
      <c r="BT15" s="144">
        <v>48.54</v>
      </c>
      <c r="BU15" s="144">
        <v>49.148000000000003</v>
      </c>
      <c r="BV15" s="144">
        <v>49.744</v>
      </c>
      <c r="BW15" s="144">
        <v>50.326000000000001</v>
      </c>
      <c r="BX15" s="144">
        <v>50.893000000000001</v>
      </c>
      <c r="BY15" s="144">
        <v>51.445999999999998</v>
      </c>
      <c r="BZ15" s="144">
        <v>51.981999999999999</v>
      </c>
      <c r="CA15" s="144">
        <v>52.502000000000002</v>
      </c>
      <c r="CB15" s="144">
        <v>53.003999999999998</v>
      </c>
      <c r="CC15" s="144">
        <v>53.488</v>
      </c>
      <c r="CD15" s="144">
        <v>53.951999999999998</v>
      </c>
      <c r="CE15" s="144">
        <v>54.395000000000003</v>
      </c>
      <c r="CF15" s="144">
        <v>54.814999999999998</v>
      </c>
      <c r="CG15" s="144">
        <v>55.212000000000003</v>
      </c>
      <c r="CH15" s="144">
        <v>55.584000000000003</v>
      </c>
      <c r="CI15" s="144">
        <v>55.929000000000002</v>
      </c>
      <c r="CJ15" s="144">
        <v>56.246000000000002</v>
      </c>
      <c r="CK15" s="144">
        <v>56.533000000000001</v>
      </c>
      <c r="CL15" s="144">
        <v>56.790999999999997</v>
      </c>
      <c r="CM15" s="144">
        <v>57.018000000000001</v>
      </c>
      <c r="CN15" s="144">
        <v>57.215000000000003</v>
      </c>
      <c r="CO15" s="144">
        <v>57.381</v>
      </c>
      <c r="CP15" s="144">
        <v>57.518999999999998</v>
      </c>
      <c r="CQ15" s="144">
        <v>57.631</v>
      </c>
      <c r="CR15" s="144">
        <v>57.719000000000001</v>
      </c>
      <c r="CS15" s="144">
        <v>57.786999999999999</v>
      </c>
      <c r="CT15" s="144">
        <v>57.837000000000003</v>
      </c>
      <c r="CU15" s="144">
        <v>57.874000000000002</v>
      </c>
      <c r="CV15" s="144">
        <v>57.899000000000001</v>
      </c>
      <c r="CW15" s="144">
        <v>57.915999999999997</v>
      </c>
      <c r="CX15" s="144">
        <v>57.927</v>
      </c>
      <c r="CY15" s="144">
        <v>57.933999999999997</v>
      </c>
      <c r="CZ15" s="144">
        <v>57.938000000000002</v>
      </c>
      <c r="DA15" s="144">
        <v>57.941000000000003</v>
      </c>
      <c r="DB15" s="144">
        <v>57.941000000000003</v>
      </c>
      <c r="DC15" s="144">
        <v>57.941000000000003</v>
      </c>
      <c r="DD15" s="144">
        <v>57.941000000000003</v>
      </c>
      <c r="DE15" s="144">
        <v>57.941000000000003</v>
      </c>
      <c r="DF15" s="144">
        <v>57.941000000000003</v>
      </c>
      <c r="DG15" s="144">
        <v>57.941000000000003</v>
      </c>
      <c r="DH15" s="144">
        <v>57.941000000000003</v>
      </c>
      <c r="DI15" s="144">
        <v>57.941000000000003</v>
      </c>
      <c r="DJ15" s="144">
        <v>57.941000000000003</v>
      </c>
      <c r="DK15" s="144">
        <v>57.941000000000003</v>
      </c>
      <c r="DL15" s="144">
        <v>57.941000000000003</v>
      </c>
      <c r="DM15" s="144">
        <v>57.941000000000003</v>
      </c>
      <c r="DN15" s="144">
        <v>57.941000000000003</v>
      </c>
      <c r="DO15" s="144">
        <v>57.941000000000003</v>
      </c>
      <c r="DP15" s="144">
        <v>57.941000000000003</v>
      </c>
      <c r="DQ15" s="144">
        <v>57.941000000000003</v>
      </c>
      <c r="DR15" s="144">
        <v>57.941000000000003</v>
      </c>
      <c r="DS15" s="144">
        <v>57.941000000000003</v>
      </c>
      <c r="DT15" s="144">
        <v>57.941000000000003</v>
      </c>
      <c r="DU15" s="144">
        <v>57.941000000000003</v>
      </c>
      <c r="DV15" s="144">
        <v>57.941000000000003</v>
      </c>
      <c r="DW15" s="144">
        <v>57.941000000000003</v>
      </c>
      <c r="DX15" s="144">
        <v>57.941000000000003</v>
      </c>
      <c r="DY15" s="144">
        <v>57.941000000000003</v>
      </c>
      <c r="DZ15" s="144">
        <v>57.941000000000003</v>
      </c>
      <c r="EA15" s="144">
        <v>57.941000000000003</v>
      </c>
    </row>
    <row r="16" spans="1:131" ht="15" customHeight="1" x14ac:dyDescent="0.25">
      <c r="A16" s="43">
        <v>14</v>
      </c>
      <c r="B16" s="144"/>
      <c r="C16" s="144"/>
      <c r="D16" s="144"/>
      <c r="E16" s="144"/>
      <c r="F16" s="144"/>
      <c r="G16" s="144"/>
      <c r="H16" s="144"/>
      <c r="I16" s="144"/>
      <c r="J16" s="144"/>
      <c r="K16" s="144"/>
      <c r="L16" s="144"/>
      <c r="M16" s="144"/>
      <c r="N16" s="144"/>
      <c r="O16" s="144"/>
      <c r="P16" s="144">
        <v>0.995</v>
      </c>
      <c r="Q16" s="144">
        <v>1.9850000000000001</v>
      </c>
      <c r="R16" s="144">
        <v>2.9689999999999999</v>
      </c>
      <c r="S16" s="144">
        <v>3.9489999999999998</v>
      </c>
      <c r="T16" s="144">
        <v>4.9240000000000004</v>
      </c>
      <c r="U16" s="144">
        <v>5.8929999999999998</v>
      </c>
      <c r="V16" s="144">
        <v>6.8570000000000002</v>
      </c>
      <c r="W16" s="144">
        <v>7.8159999999999998</v>
      </c>
      <c r="X16" s="144">
        <v>8.77</v>
      </c>
      <c r="Y16" s="144">
        <v>9.718</v>
      </c>
      <c r="Z16" s="144">
        <v>10.662000000000001</v>
      </c>
      <c r="AA16" s="144">
        <v>11.6</v>
      </c>
      <c r="AB16" s="144">
        <v>12.534000000000001</v>
      </c>
      <c r="AC16" s="144">
        <v>13.462</v>
      </c>
      <c r="AD16" s="144">
        <v>14.385</v>
      </c>
      <c r="AE16" s="144">
        <v>15.304</v>
      </c>
      <c r="AF16" s="144">
        <v>16.216999999999999</v>
      </c>
      <c r="AG16" s="144">
        <v>17.125</v>
      </c>
      <c r="AH16" s="144">
        <v>18.027999999999999</v>
      </c>
      <c r="AI16" s="144">
        <v>18.925999999999998</v>
      </c>
      <c r="AJ16" s="144">
        <v>19.818999999999999</v>
      </c>
      <c r="AK16" s="144">
        <v>20.706</v>
      </c>
      <c r="AL16" s="144">
        <v>21.588999999999999</v>
      </c>
      <c r="AM16" s="144">
        <v>22.466000000000001</v>
      </c>
      <c r="AN16" s="144">
        <v>23.338999999999999</v>
      </c>
      <c r="AO16" s="144">
        <v>24.206</v>
      </c>
      <c r="AP16" s="144">
        <v>25.068000000000001</v>
      </c>
      <c r="AQ16" s="144">
        <v>25.923999999999999</v>
      </c>
      <c r="AR16" s="144">
        <v>26.774999999999999</v>
      </c>
      <c r="AS16" s="144">
        <v>27.620999999999999</v>
      </c>
      <c r="AT16" s="144">
        <v>28.460999999999999</v>
      </c>
      <c r="AU16" s="144">
        <v>29.295999999999999</v>
      </c>
      <c r="AV16" s="144">
        <v>30.125</v>
      </c>
      <c r="AW16" s="144">
        <v>30.948</v>
      </c>
      <c r="AX16" s="144">
        <v>31.765000000000001</v>
      </c>
      <c r="AY16" s="144">
        <v>32.576000000000001</v>
      </c>
      <c r="AZ16" s="144">
        <v>33.381</v>
      </c>
      <c r="BA16" s="144">
        <v>34.179000000000002</v>
      </c>
      <c r="BB16" s="144">
        <v>34.97</v>
      </c>
      <c r="BC16" s="144">
        <v>35.755000000000003</v>
      </c>
      <c r="BD16" s="144">
        <v>36.533000000000001</v>
      </c>
      <c r="BE16" s="144">
        <v>37.302999999999997</v>
      </c>
      <c r="BF16" s="144">
        <v>38.066000000000003</v>
      </c>
      <c r="BG16" s="144">
        <v>38.822000000000003</v>
      </c>
      <c r="BH16" s="144">
        <v>39.569000000000003</v>
      </c>
      <c r="BI16" s="144">
        <v>40.308</v>
      </c>
      <c r="BJ16" s="144">
        <v>41.037999999999997</v>
      </c>
      <c r="BK16" s="144">
        <v>41.76</v>
      </c>
      <c r="BL16" s="144">
        <v>42.472000000000001</v>
      </c>
      <c r="BM16" s="144">
        <v>43.173999999999999</v>
      </c>
      <c r="BN16" s="144">
        <v>43.866</v>
      </c>
      <c r="BO16" s="144">
        <v>44.548000000000002</v>
      </c>
      <c r="BP16" s="144">
        <v>45.219000000000001</v>
      </c>
      <c r="BQ16" s="144">
        <v>45.878999999999998</v>
      </c>
      <c r="BR16" s="144">
        <v>46.527000000000001</v>
      </c>
      <c r="BS16" s="144">
        <v>47.162999999999997</v>
      </c>
      <c r="BT16" s="144">
        <v>47.787999999999997</v>
      </c>
      <c r="BU16" s="144">
        <v>48.399000000000001</v>
      </c>
      <c r="BV16" s="144">
        <v>48.997999999999998</v>
      </c>
      <c r="BW16" s="144">
        <v>49.582000000000001</v>
      </c>
      <c r="BX16" s="144">
        <v>50.152999999999999</v>
      </c>
      <c r="BY16" s="144">
        <v>50.707999999999998</v>
      </c>
      <c r="BZ16" s="144">
        <v>51.247</v>
      </c>
      <c r="CA16" s="144">
        <v>51.77</v>
      </c>
      <c r="CB16" s="144">
        <v>52.274999999999999</v>
      </c>
      <c r="CC16" s="144">
        <v>52.761000000000003</v>
      </c>
      <c r="CD16" s="144">
        <v>53.226999999999997</v>
      </c>
      <c r="CE16" s="144">
        <v>53.671999999999997</v>
      </c>
      <c r="CF16" s="144">
        <v>54.094999999999999</v>
      </c>
      <c r="CG16" s="144">
        <v>54.494</v>
      </c>
      <c r="CH16" s="144">
        <v>54.866999999999997</v>
      </c>
      <c r="CI16" s="144">
        <v>55.213999999999999</v>
      </c>
      <c r="CJ16" s="144">
        <v>55.533000000000001</v>
      </c>
      <c r="CK16" s="144">
        <v>55.822000000000003</v>
      </c>
      <c r="CL16" s="144">
        <v>56.081000000000003</v>
      </c>
      <c r="CM16" s="144">
        <v>56.308999999999997</v>
      </c>
      <c r="CN16" s="144">
        <v>56.506</v>
      </c>
      <c r="CO16" s="144">
        <v>56.673999999999999</v>
      </c>
      <c r="CP16" s="144">
        <v>56.813000000000002</v>
      </c>
      <c r="CQ16" s="144">
        <v>56.924999999999997</v>
      </c>
      <c r="CR16" s="144">
        <v>57.014000000000003</v>
      </c>
      <c r="CS16" s="144">
        <v>57.082000000000001</v>
      </c>
      <c r="CT16" s="144">
        <v>57.131999999999998</v>
      </c>
      <c r="CU16" s="144">
        <v>57.168999999999997</v>
      </c>
      <c r="CV16" s="144">
        <v>57.194000000000003</v>
      </c>
      <c r="CW16" s="144">
        <v>57.212000000000003</v>
      </c>
      <c r="CX16" s="144">
        <v>57.222999999999999</v>
      </c>
      <c r="CY16" s="144">
        <v>57.23</v>
      </c>
      <c r="CZ16" s="144">
        <v>57.234000000000002</v>
      </c>
      <c r="DA16" s="144">
        <v>57.235999999999997</v>
      </c>
      <c r="DB16" s="144">
        <v>57.235999999999997</v>
      </c>
      <c r="DC16" s="144">
        <v>57.235999999999997</v>
      </c>
      <c r="DD16" s="144">
        <v>57.235999999999997</v>
      </c>
      <c r="DE16" s="144">
        <v>57.235999999999997</v>
      </c>
      <c r="DF16" s="144">
        <v>57.235999999999997</v>
      </c>
      <c r="DG16" s="144">
        <v>57.235999999999997</v>
      </c>
      <c r="DH16" s="144">
        <v>57.235999999999997</v>
      </c>
      <c r="DI16" s="144">
        <v>57.235999999999997</v>
      </c>
      <c r="DJ16" s="144">
        <v>57.235999999999997</v>
      </c>
      <c r="DK16" s="144">
        <v>57.235999999999997</v>
      </c>
      <c r="DL16" s="144">
        <v>57.235999999999997</v>
      </c>
      <c r="DM16" s="144">
        <v>57.235999999999997</v>
      </c>
      <c r="DN16" s="144">
        <v>57.235999999999997</v>
      </c>
      <c r="DO16" s="144">
        <v>57.235999999999997</v>
      </c>
      <c r="DP16" s="144">
        <v>57.235999999999997</v>
      </c>
      <c r="DQ16" s="144">
        <v>57.235999999999997</v>
      </c>
      <c r="DR16" s="144">
        <v>57.235999999999997</v>
      </c>
      <c r="DS16" s="144">
        <v>57.235999999999997</v>
      </c>
      <c r="DT16" s="144">
        <v>57.235999999999997</v>
      </c>
      <c r="DU16" s="144">
        <v>57.235999999999997</v>
      </c>
      <c r="DV16" s="144">
        <v>57.235999999999997</v>
      </c>
      <c r="DW16" s="144">
        <v>57.235999999999997</v>
      </c>
      <c r="DX16" s="144">
        <v>57.235999999999997</v>
      </c>
      <c r="DY16" s="144">
        <v>57.235999999999997</v>
      </c>
      <c r="DZ16" s="144">
        <v>57.235999999999997</v>
      </c>
      <c r="EA16" s="144">
        <v>57.235999999999997</v>
      </c>
    </row>
    <row r="17" spans="1:131" ht="15" customHeight="1" x14ac:dyDescent="0.25">
      <c r="A17" s="43">
        <v>15</v>
      </c>
      <c r="B17" s="144"/>
      <c r="C17" s="144"/>
      <c r="D17" s="144"/>
      <c r="E17" s="144"/>
      <c r="F17" s="144"/>
      <c r="G17" s="144"/>
      <c r="H17" s="144"/>
      <c r="I17" s="144"/>
      <c r="J17" s="144"/>
      <c r="K17" s="144"/>
      <c r="L17" s="144"/>
      <c r="M17" s="144"/>
      <c r="N17" s="144"/>
      <c r="O17" s="144"/>
      <c r="P17" s="144"/>
      <c r="Q17" s="144">
        <v>0.995</v>
      </c>
      <c r="R17" s="144">
        <v>1.9850000000000001</v>
      </c>
      <c r="S17" s="144">
        <v>2.9689999999999999</v>
      </c>
      <c r="T17" s="144">
        <v>3.9489999999999998</v>
      </c>
      <c r="U17" s="144">
        <v>4.923</v>
      </c>
      <c r="V17" s="144">
        <v>5.8920000000000003</v>
      </c>
      <c r="W17" s="144">
        <v>6.8559999999999999</v>
      </c>
      <c r="X17" s="144">
        <v>7.8150000000000004</v>
      </c>
      <c r="Y17" s="144">
        <v>8.7680000000000007</v>
      </c>
      <c r="Z17" s="144">
        <v>9.7170000000000005</v>
      </c>
      <c r="AA17" s="144">
        <v>10.66</v>
      </c>
      <c r="AB17" s="144">
        <v>11.598000000000001</v>
      </c>
      <c r="AC17" s="144">
        <v>12.531000000000001</v>
      </c>
      <c r="AD17" s="144">
        <v>13.459</v>
      </c>
      <c r="AE17" s="144">
        <v>14.382</v>
      </c>
      <c r="AF17" s="144">
        <v>15.3</v>
      </c>
      <c r="AG17" s="144">
        <v>16.212</v>
      </c>
      <c r="AH17" s="144">
        <v>17.12</v>
      </c>
      <c r="AI17" s="144">
        <v>18.023</v>
      </c>
      <c r="AJ17" s="144">
        <v>18.920000000000002</v>
      </c>
      <c r="AK17" s="144">
        <v>19.812000000000001</v>
      </c>
      <c r="AL17" s="144">
        <v>20.7</v>
      </c>
      <c r="AM17" s="144">
        <v>21.582000000000001</v>
      </c>
      <c r="AN17" s="144">
        <v>22.457999999999998</v>
      </c>
      <c r="AO17" s="144">
        <v>23.33</v>
      </c>
      <c r="AP17" s="144">
        <v>24.196000000000002</v>
      </c>
      <c r="AQ17" s="144">
        <v>25.056999999999999</v>
      </c>
      <c r="AR17" s="144">
        <v>25.911999999999999</v>
      </c>
      <c r="AS17" s="144">
        <v>26.762</v>
      </c>
      <c r="AT17" s="144">
        <v>27.606999999999999</v>
      </c>
      <c r="AU17" s="144">
        <v>28.446000000000002</v>
      </c>
      <c r="AV17" s="144">
        <v>29.279</v>
      </c>
      <c r="AW17" s="144">
        <v>30.106000000000002</v>
      </c>
      <c r="AX17" s="144">
        <v>30.927</v>
      </c>
      <c r="AY17" s="144">
        <v>31.742999999999999</v>
      </c>
      <c r="AZ17" s="144">
        <v>32.551000000000002</v>
      </c>
      <c r="BA17" s="144">
        <v>33.353999999999999</v>
      </c>
      <c r="BB17" s="144">
        <v>34.149000000000001</v>
      </c>
      <c r="BC17" s="144">
        <v>34.938000000000002</v>
      </c>
      <c r="BD17" s="144">
        <v>35.72</v>
      </c>
      <c r="BE17" s="144">
        <v>36.494</v>
      </c>
      <c r="BF17" s="144">
        <v>37.261000000000003</v>
      </c>
      <c r="BG17" s="144">
        <v>38.020000000000003</v>
      </c>
      <c r="BH17" s="144">
        <v>38.771000000000001</v>
      </c>
      <c r="BI17" s="144">
        <v>39.514000000000003</v>
      </c>
      <c r="BJ17" s="144">
        <v>40.247999999999998</v>
      </c>
      <c r="BK17" s="144">
        <v>40.972999999999999</v>
      </c>
      <c r="BL17" s="144">
        <v>41.689</v>
      </c>
      <c r="BM17" s="144">
        <v>42.395000000000003</v>
      </c>
      <c r="BN17" s="144">
        <v>43.091000000000001</v>
      </c>
      <c r="BO17" s="144">
        <v>43.776000000000003</v>
      </c>
      <c r="BP17" s="144">
        <v>44.45</v>
      </c>
      <c r="BQ17" s="144">
        <v>45.113999999999997</v>
      </c>
      <c r="BR17" s="144">
        <v>45.765000000000001</v>
      </c>
      <c r="BS17" s="144">
        <v>46.405000000000001</v>
      </c>
      <c r="BT17" s="144">
        <v>47.031999999999996</v>
      </c>
      <c r="BU17" s="144">
        <v>47.646999999999998</v>
      </c>
      <c r="BV17" s="144">
        <v>48.247999999999998</v>
      </c>
      <c r="BW17" s="144">
        <v>48.835999999999999</v>
      </c>
      <c r="BX17" s="144">
        <v>49.408999999999999</v>
      </c>
      <c r="BY17" s="144">
        <v>49.968000000000004</v>
      </c>
      <c r="BZ17" s="144">
        <v>50.51</v>
      </c>
      <c r="CA17" s="144">
        <v>51.034999999999997</v>
      </c>
      <c r="CB17" s="144">
        <v>51.542000000000002</v>
      </c>
      <c r="CC17" s="144">
        <v>52.030999999999999</v>
      </c>
      <c r="CD17" s="144">
        <v>52.5</v>
      </c>
      <c r="CE17" s="144">
        <v>52.947000000000003</v>
      </c>
      <c r="CF17" s="144">
        <v>53.372</v>
      </c>
      <c r="CG17" s="144">
        <v>53.773000000000003</v>
      </c>
      <c r="CH17" s="144">
        <v>54.148000000000003</v>
      </c>
      <c r="CI17" s="144">
        <v>54.497</v>
      </c>
      <c r="CJ17" s="144">
        <v>54.817</v>
      </c>
      <c r="CK17" s="144">
        <v>55.107999999999997</v>
      </c>
      <c r="CL17" s="144">
        <v>55.368000000000002</v>
      </c>
      <c r="CM17" s="144">
        <v>55.597000000000001</v>
      </c>
      <c r="CN17" s="144">
        <v>55.795999999999999</v>
      </c>
      <c r="CO17" s="144">
        <v>55.963999999999999</v>
      </c>
      <c r="CP17" s="144">
        <v>56.103999999999999</v>
      </c>
      <c r="CQ17" s="144">
        <v>56.216999999999999</v>
      </c>
      <c r="CR17" s="144">
        <v>56.305999999999997</v>
      </c>
      <c r="CS17" s="144">
        <v>56.374000000000002</v>
      </c>
      <c r="CT17" s="144">
        <v>56.424999999999997</v>
      </c>
      <c r="CU17" s="144">
        <v>56.462000000000003</v>
      </c>
      <c r="CV17" s="144">
        <v>56.487000000000002</v>
      </c>
      <c r="CW17" s="144">
        <v>56.505000000000003</v>
      </c>
      <c r="CX17" s="144">
        <v>56.515999999999998</v>
      </c>
      <c r="CY17" s="144">
        <v>56.523000000000003</v>
      </c>
      <c r="CZ17" s="144">
        <v>56.527000000000001</v>
      </c>
      <c r="DA17" s="144">
        <v>56.529000000000003</v>
      </c>
      <c r="DB17" s="144">
        <v>56.529000000000003</v>
      </c>
      <c r="DC17" s="144">
        <v>56.529000000000003</v>
      </c>
      <c r="DD17" s="144">
        <v>56.529000000000003</v>
      </c>
      <c r="DE17" s="144">
        <v>56.529000000000003</v>
      </c>
      <c r="DF17" s="144">
        <v>56.529000000000003</v>
      </c>
      <c r="DG17" s="144">
        <v>56.529000000000003</v>
      </c>
      <c r="DH17" s="144">
        <v>56.529000000000003</v>
      </c>
      <c r="DI17" s="144">
        <v>56.529000000000003</v>
      </c>
      <c r="DJ17" s="144">
        <v>56.529000000000003</v>
      </c>
      <c r="DK17" s="144">
        <v>56.529000000000003</v>
      </c>
      <c r="DL17" s="144">
        <v>56.529000000000003</v>
      </c>
      <c r="DM17" s="144">
        <v>56.529000000000003</v>
      </c>
      <c r="DN17" s="144">
        <v>56.529000000000003</v>
      </c>
      <c r="DO17" s="144">
        <v>56.529000000000003</v>
      </c>
      <c r="DP17" s="144">
        <v>56.529000000000003</v>
      </c>
      <c r="DQ17" s="144">
        <v>56.529000000000003</v>
      </c>
      <c r="DR17" s="144">
        <v>56.529000000000003</v>
      </c>
      <c r="DS17" s="144">
        <v>56.529000000000003</v>
      </c>
      <c r="DT17" s="144">
        <v>56.529000000000003</v>
      </c>
      <c r="DU17" s="144">
        <v>56.529000000000003</v>
      </c>
      <c r="DV17" s="144">
        <v>56.529000000000003</v>
      </c>
      <c r="DW17" s="144">
        <v>56.529000000000003</v>
      </c>
      <c r="DX17" s="144">
        <v>56.529000000000003</v>
      </c>
      <c r="DY17" s="144">
        <v>56.529000000000003</v>
      </c>
      <c r="DZ17" s="144">
        <v>56.529000000000003</v>
      </c>
      <c r="EA17" s="144">
        <v>56.529000000000003</v>
      </c>
    </row>
    <row r="18" spans="1:131" ht="15" customHeight="1" x14ac:dyDescent="0.25">
      <c r="A18" s="43">
        <v>16</v>
      </c>
      <c r="B18" s="144"/>
      <c r="C18" s="144"/>
      <c r="D18" s="144"/>
      <c r="E18" s="144"/>
      <c r="F18" s="144"/>
      <c r="G18" s="144"/>
      <c r="H18" s="144"/>
      <c r="I18" s="144"/>
      <c r="J18" s="144"/>
      <c r="K18" s="144"/>
      <c r="L18" s="144"/>
      <c r="M18" s="144"/>
      <c r="N18" s="144"/>
      <c r="O18" s="144"/>
      <c r="P18" s="144"/>
      <c r="Q18" s="144"/>
      <c r="R18" s="144">
        <v>0.995</v>
      </c>
      <c r="S18" s="144">
        <v>1.9850000000000001</v>
      </c>
      <c r="T18" s="144">
        <v>2.9689999999999999</v>
      </c>
      <c r="U18" s="144">
        <v>3.948</v>
      </c>
      <c r="V18" s="144">
        <v>4.9219999999999997</v>
      </c>
      <c r="W18" s="144">
        <v>5.891</v>
      </c>
      <c r="X18" s="144">
        <v>6.8550000000000004</v>
      </c>
      <c r="Y18" s="144">
        <v>7.8129999999999997</v>
      </c>
      <c r="Z18" s="144">
        <v>8.766</v>
      </c>
      <c r="AA18" s="144">
        <v>9.7149999999999999</v>
      </c>
      <c r="AB18" s="144">
        <v>10.657</v>
      </c>
      <c r="AC18" s="144">
        <v>11.595000000000001</v>
      </c>
      <c r="AD18" s="144">
        <v>12.528</v>
      </c>
      <c r="AE18" s="144">
        <v>13.456</v>
      </c>
      <c r="AF18" s="144">
        <v>14.378</v>
      </c>
      <c r="AG18" s="144">
        <v>15.295999999999999</v>
      </c>
      <c r="AH18" s="144">
        <v>16.207999999999998</v>
      </c>
      <c r="AI18" s="144">
        <v>17.114999999999998</v>
      </c>
      <c r="AJ18" s="144">
        <v>18.016999999999999</v>
      </c>
      <c r="AK18" s="144">
        <v>18.914000000000001</v>
      </c>
      <c r="AL18" s="144">
        <v>19.806000000000001</v>
      </c>
      <c r="AM18" s="144">
        <v>20.692</v>
      </c>
      <c r="AN18" s="144">
        <v>21.574000000000002</v>
      </c>
      <c r="AO18" s="144">
        <v>22.45</v>
      </c>
      <c r="AP18" s="144">
        <v>23.32</v>
      </c>
      <c r="AQ18" s="144">
        <v>24.186</v>
      </c>
      <c r="AR18" s="144">
        <v>25.045000000000002</v>
      </c>
      <c r="AS18" s="144">
        <v>25.9</v>
      </c>
      <c r="AT18" s="144">
        <v>26.748999999999999</v>
      </c>
      <c r="AU18" s="144">
        <v>27.591999999999999</v>
      </c>
      <c r="AV18" s="144">
        <v>28.428999999999998</v>
      </c>
      <c r="AW18" s="144">
        <v>29.260999999999999</v>
      </c>
      <c r="AX18" s="144">
        <v>30.085999999999999</v>
      </c>
      <c r="AY18" s="144">
        <v>30.905999999999999</v>
      </c>
      <c r="AZ18" s="144">
        <v>31.719000000000001</v>
      </c>
      <c r="BA18" s="144">
        <v>32.524999999999999</v>
      </c>
      <c r="BB18" s="144">
        <v>33.325000000000003</v>
      </c>
      <c r="BC18" s="144">
        <v>34.116999999999997</v>
      </c>
      <c r="BD18" s="144">
        <v>34.902999999999999</v>
      </c>
      <c r="BE18" s="144">
        <v>35.682000000000002</v>
      </c>
      <c r="BF18" s="144">
        <v>36.451999999999998</v>
      </c>
      <c r="BG18" s="144">
        <v>37.215000000000003</v>
      </c>
      <c r="BH18" s="144">
        <v>37.97</v>
      </c>
      <c r="BI18" s="144">
        <v>38.716999999999999</v>
      </c>
      <c r="BJ18" s="144">
        <v>39.454999999999998</v>
      </c>
      <c r="BK18" s="144">
        <v>40.183999999999997</v>
      </c>
      <c r="BL18" s="144">
        <v>40.902999999999999</v>
      </c>
      <c r="BM18" s="144">
        <v>41.613</v>
      </c>
      <c r="BN18" s="144">
        <v>42.311999999999998</v>
      </c>
      <c r="BO18" s="144">
        <v>43.000999999999998</v>
      </c>
      <c r="BP18" s="144">
        <v>43.679000000000002</v>
      </c>
      <c r="BQ18" s="144">
        <v>44.344999999999999</v>
      </c>
      <c r="BR18" s="144">
        <v>45</v>
      </c>
      <c r="BS18" s="144">
        <v>45.643000000000001</v>
      </c>
      <c r="BT18" s="144">
        <v>46.274000000000001</v>
      </c>
      <c r="BU18" s="144">
        <v>46.890999999999998</v>
      </c>
      <c r="BV18" s="144">
        <v>47.496000000000002</v>
      </c>
      <c r="BW18" s="144">
        <v>48.087000000000003</v>
      </c>
      <c r="BX18" s="144">
        <v>48.662999999999997</v>
      </c>
      <c r="BY18" s="144">
        <v>49.223999999999997</v>
      </c>
      <c r="BZ18" s="144">
        <v>49.768999999999998</v>
      </c>
      <c r="CA18" s="144">
        <v>50.296999999999997</v>
      </c>
      <c r="CB18" s="144">
        <v>50.807000000000002</v>
      </c>
      <c r="CC18" s="144">
        <v>51.298000000000002</v>
      </c>
      <c r="CD18" s="144">
        <v>51.768999999999998</v>
      </c>
      <c r="CE18" s="144">
        <v>52.219000000000001</v>
      </c>
      <c r="CF18" s="144">
        <v>52.646000000000001</v>
      </c>
      <c r="CG18" s="144">
        <v>53.048999999999999</v>
      </c>
      <c r="CH18" s="144">
        <v>53.426000000000002</v>
      </c>
      <c r="CI18" s="144">
        <v>53.776000000000003</v>
      </c>
      <c r="CJ18" s="144">
        <v>54.097999999999999</v>
      </c>
      <c r="CK18" s="144">
        <v>54.39</v>
      </c>
      <c r="CL18" s="144">
        <v>54.652000000000001</v>
      </c>
      <c r="CM18" s="144">
        <v>54.881999999999998</v>
      </c>
      <c r="CN18" s="144">
        <v>55.082000000000001</v>
      </c>
      <c r="CO18" s="144">
        <v>55.250999999999998</v>
      </c>
      <c r="CP18" s="144">
        <v>55.390999999999998</v>
      </c>
      <c r="CQ18" s="144">
        <v>55.505000000000003</v>
      </c>
      <c r="CR18" s="144">
        <v>55.594999999999999</v>
      </c>
      <c r="CS18" s="144">
        <v>55.662999999999997</v>
      </c>
      <c r="CT18" s="144">
        <v>55.715000000000003</v>
      </c>
      <c r="CU18" s="144">
        <v>55.750999999999998</v>
      </c>
      <c r="CV18" s="144">
        <v>55.777000000000001</v>
      </c>
      <c r="CW18" s="144">
        <v>55.793999999999997</v>
      </c>
      <c r="CX18" s="144">
        <v>55.805999999999997</v>
      </c>
      <c r="CY18" s="144">
        <v>55.813000000000002</v>
      </c>
      <c r="CZ18" s="144">
        <v>55.817</v>
      </c>
      <c r="DA18" s="144">
        <v>55.82</v>
      </c>
      <c r="DB18" s="144">
        <v>55.82</v>
      </c>
      <c r="DC18" s="144">
        <v>55.82</v>
      </c>
      <c r="DD18" s="144">
        <v>55.82</v>
      </c>
      <c r="DE18" s="144">
        <v>55.82</v>
      </c>
      <c r="DF18" s="144">
        <v>55.82</v>
      </c>
      <c r="DG18" s="144">
        <v>55.82</v>
      </c>
      <c r="DH18" s="144">
        <v>55.82</v>
      </c>
      <c r="DI18" s="144">
        <v>55.82</v>
      </c>
      <c r="DJ18" s="144">
        <v>55.82</v>
      </c>
      <c r="DK18" s="144">
        <v>55.82</v>
      </c>
      <c r="DL18" s="144">
        <v>55.82</v>
      </c>
      <c r="DM18" s="144">
        <v>55.82</v>
      </c>
      <c r="DN18" s="144">
        <v>55.82</v>
      </c>
      <c r="DO18" s="144">
        <v>55.82</v>
      </c>
      <c r="DP18" s="144">
        <v>55.82</v>
      </c>
      <c r="DQ18" s="144">
        <v>55.82</v>
      </c>
      <c r="DR18" s="144">
        <v>55.82</v>
      </c>
      <c r="DS18" s="144">
        <v>55.82</v>
      </c>
      <c r="DT18" s="144">
        <v>55.82</v>
      </c>
      <c r="DU18" s="144">
        <v>55.82</v>
      </c>
      <c r="DV18" s="144">
        <v>55.82</v>
      </c>
      <c r="DW18" s="144">
        <v>55.82</v>
      </c>
      <c r="DX18" s="144">
        <v>55.82</v>
      </c>
      <c r="DY18" s="144">
        <v>55.82</v>
      </c>
      <c r="DZ18" s="144">
        <v>55.82</v>
      </c>
      <c r="EA18" s="144">
        <v>55.82</v>
      </c>
    </row>
    <row r="19" spans="1:131" ht="15" customHeight="1" x14ac:dyDescent="0.25">
      <c r="A19" s="43">
        <v>17</v>
      </c>
      <c r="B19" s="144"/>
      <c r="C19" s="144"/>
      <c r="D19" s="144"/>
      <c r="E19" s="144"/>
      <c r="F19" s="144"/>
      <c r="G19" s="144"/>
      <c r="H19" s="144"/>
      <c r="I19" s="144"/>
      <c r="J19" s="144"/>
      <c r="K19" s="144"/>
      <c r="L19" s="144"/>
      <c r="M19" s="144"/>
      <c r="N19" s="144"/>
      <c r="O19" s="144"/>
      <c r="P19" s="144"/>
      <c r="Q19" s="144"/>
      <c r="R19" s="144"/>
      <c r="S19" s="144">
        <v>0.995</v>
      </c>
      <c r="T19" s="144">
        <v>1.984</v>
      </c>
      <c r="U19" s="144">
        <v>2.9689999999999999</v>
      </c>
      <c r="V19" s="144">
        <v>3.948</v>
      </c>
      <c r="W19" s="144">
        <v>4.9219999999999997</v>
      </c>
      <c r="X19" s="144">
        <v>5.89</v>
      </c>
      <c r="Y19" s="144">
        <v>6.8540000000000001</v>
      </c>
      <c r="Z19" s="144">
        <v>7.8120000000000003</v>
      </c>
      <c r="AA19" s="144">
        <v>8.7650000000000006</v>
      </c>
      <c r="AB19" s="144">
        <v>9.7129999999999992</v>
      </c>
      <c r="AC19" s="144">
        <v>10.654999999999999</v>
      </c>
      <c r="AD19" s="144">
        <v>11.593</v>
      </c>
      <c r="AE19" s="144">
        <v>12.525</v>
      </c>
      <c r="AF19" s="144">
        <v>13.452999999999999</v>
      </c>
      <c r="AG19" s="144">
        <v>14.375</v>
      </c>
      <c r="AH19" s="144">
        <v>15.292</v>
      </c>
      <c r="AI19" s="144">
        <v>16.204000000000001</v>
      </c>
      <c r="AJ19" s="144">
        <v>17.11</v>
      </c>
      <c r="AK19" s="144">
        <v>18.012</v>
      </c>
      <c r="AL19" s="144">
        <v>18.908000000000001</v>
      </c>
      <c r="AM19" s="144">
        <v>19.798999999999999</v>
      </c>
      <c r="AN19" s="144">
        <v>20.684999999999999</v>
      </c>
      <c r="AO19" s="144">
        <v>21.565999999999999</v>
      </c>
      <c r="AP19" s="144">
        <v>22.440999999999999</v>
      </c>
      <c r="AQ19" s="144">
        <v>23.311</v>
      </c>
      <c r="AR19" s="144">
        <v>24.175000000000001</v>
      </c>
      <c r="AS19" s="144">
        <v>25.033999999999999</v>
      </c>
      <c r="AT19" s="144">
        <v>25.887</v>
      </c>
      <c r="AU19" s="144">
        <v>26.734000000000002</v>
      </c>
      <c r="AV19" s="144">
        <v>27.576000000000001</v>
      </c>
      <c r="AW19" s="144">
        <v>28.411999999999999</v>
      </c>
      <c r="AX19" s="144">
        <v>29.242000000000001</v>
      </c>
      <c r="AY19" s="144">
        <v>30.065000000000001</v>
      </c>
      <c r="AZ19" s="144">
        <v>30.882999999999999</v>
      </c>
      <c r="BA19" s="144">
        <v>31.693000000000001</v>
      </c>
      <c r="BB19" s="144">
        <v>32.497</v>
      </c>
      <c r="BC19" s="144">
        <v>33.293999999999997</v>
      </c>
      <c r="BD19" s="144">
        <v>34.084000000000003</v>
      </c>
      <c r="BE19" s="144">
        <v>34.866</v>
      </c>
      <c r="BF19" s="144">
        <v>35.640999999999998</v>
      </c>
      <c r="BG19" s="144">
        <v>36.408000000000001</v>
      </c>
      <c r="BH19" s="144">
        <v>37.167000000000002</v>
      </c>
      <c r="BI19" s="144">
        <v>37.917000000000002</v>
      </c>
      <c r="BJ19" s="144">
        <v>38.658999999999999</v>
      </c>
      <c r="BK19" s="144">
        <v>39.392000000000003</v>
      </c>
      <c r="BL19" s="144">
        <v>40.115000000000002</v>
      </c>
      <c r="BM19" s="144">
        <v>40.828000000000003</v>
      </c>
      <c r="BN19" s="144">
        <v>41.530999999999999</v>
      </c>
      <c r="BO19" s="144">
        <v>42.222999999999999</v>
      </c>
      <c r="BP19" s="144">
        <v>42.904000000000003</v>
      </c>
      <c r="BQ19" s="144">
        <v>43.573999999999998</v>
      </c>
      <c r="BR19" s="144">
        <v>44.232999999999997</v>
      </c>
      <c r="BS19" s="144">
        <v>44.878999999999998</v>
      </c>
      <c r="BT19" s="144">
        <v>45.512999999999998</v>
      </c>
      <c r="BU19" s="144">
        <v>46.134</v>
      </c>
      <c r="BV19" s="144">
        <v>46.741999999999997</v>
      </c>
      <c r="BW19" s="144">
        <v>47.335000000000001</v>
      </c>
      <c r="BX19" s="144">
        <v>47.914999999999999</v>
      </c>
      <c r="BY19" s="144">
        <v>48.478999999999999</v>
      </c>
      <c r="BZ19" s="144">
        <v>49.026000000000003</v>
      </c>
      <c r="CA19" s="144">
        <v>49.557000000000002</v>
      </c>
      <c r="CB19" s="144">
        <v>50.07</v>
      </c>
      <c r="CC19" s="144">
        <v>50.563000000000002</v>
      </c>
      <c r="CD19" s="144">
        <v>51.036999999999999</v>
      </c>
      <c r="CE19" s="144">
        <v>51.488999999999997</v>
      </c>
      <c r="CF19" s="144">
        <v>51.917999999999999</v>
      </c>
      <c r="CG19" s="144">
        <v>52.323</v>
      </c>
      <c r="CH19" s="144">
        <v>52.701999999999998</v>
      </c>
      <c r="CI19" s="144">
        <v>53.055</v>
      </c>
      <c r="CJ19" s="144">
        <v>53.378</v>
      </c>
      <c r="CK19" s="144">
        <v>53.671999999999997</v>
      </c>
      <c r="CL19" s="144">
        <v>53.933999999999997</v>
      </c>
      <c r="CM19" s="144">
        <v>54.165999999999997</v>
      </c>
      <c r="CN19" s="144">
        <v>54.366999999999997</v>
      </c>
      <c r="CO19" s="144">
        <v>54.536999999999999</v>
      </c>
      <c r="CP19" s="144">
        <v>54.677999999999997</v>
      </c>
      <c r="CQ19" s="144">
        <v>54.792000000000002</v>
      </c>
      <c r="CR19" s="144">
        <v>54.881999999999998</v>
      </c>
      <c r="CS19" s="144">
        <v>54.951000000000001</v>
      </c>
      <c r="CT19" s="144">
        <v>55.003</v>
      </c>
      <c r="CU19" s="144">
        <v>55.04</v>
      </c>
      <c r="CV19" s="144">
        <v>55.066000000000003</v>
      </c>
      <c r="CW19" s="144">
        <v>55.082999999999998</v>
      </c>
      <c r="CX19" s="144">
        <v>55.094000000000001</v>
      </c>
      <c r="CY19" s="144">
        <v>55.100999999999999</v>
      </c>
      <c r="CZ19" s="144">
        <v>55.106000000000002</v>
      </c>
      <c r="DA19" s="144">
        <v>55.107999999999997</v>
      </c>
      <c r="DB19" s="144">
        <v>55.107999999999997</v>
      </c>
      <c r="DC19" s="144">
        <v>55.107999999999997</v>
      </c>
      <c r="DD19" s="144">
        <v>55.107999999999997</v>
      </c>
      <c r="DE19" s="144">
        <v>55.107999999999997</v>
      </c>
      <c r="DF19" s="144">
        <v>55.107999999999997</v>
      </c>
      <c r="DG19" s="144">
        <v>55.107999999999997</v>
      </c>
      <c r="DH19" s="144">
        <v>55.107999999999997</v>
      </c>
      <c r="DI19" s="144">
        <v>55.107999999999997</v>
      </c>
      <c r="DJ19" s="144">
        <v>55.107999999999997</v>
      </c>
      <c r="DK19" s="144">
        <v>55.107999999999997</v>
      </c>
      <c r="DL19" s="144">
        <v>55.107999999999997</v>
      </c>
      <c r="DM19" s="144">
        <v>55.107999999999997</v>
      </c>
      <c r="DN19" s="144">
        <v>55.107999999999997</v>
      </c>
      <c r="DO19" s="144">
        <v>55.107999999999997</v>
      </c>
      <c r="DP19" s="144">
        <v>55.107999999999997</v>
      </c>
      <c r="DQ19" s="144">
        <v>55.107999999999997</v>
      </c>
      <c r="DR19" s="144">
        <v>55.107999999999997</v>
      </c>
      <c r="DS19" s="144">
        <v>55.107999999999997</v>
      </c>
      <c r="DT19" s="144">
        <v>55.107999999999997</v>
      </c>
      <c r="DU19" s="144">
        <v>55.107999999999997</v>
      </c>
      <c r="DV19" s="144">
        <v>55.107999999999997</v>
      </c>
      <c r="DW19" s="144">
        <v>55.107999999999997</v>
      </c>
      <c r="DX19" s="144">
        <v>55.107999999999997</v>
      </c>
      <c r="DY19" s="144">
        <v>55.107999999999997</v>
      </c>
      <c r="DZ19" s="144">
        <v>55.107999999999997</v>
      </c>
      <c r="EA19" s="144">
        <v>55.107999999999997</v>
      </c>
    </row>
    <row r="20" spans="1:131" ht="15" customHeight="1" x14ac:dyDescent="0.25">
      <c r="A20" s="43">
        <v>18</v>
      </c>
      <c r="B20" s="144"/>
      <c r="C20" s="144"/>
      <c r="D20" s="144"/>
      <c r="E20" s="144"/>
      <c r="F20" s="144"/>
      <c r="G20" s="144"/>
      <c r="H20" s="144"/>
      <c r="I20" s="144"/>
      <c r="J20" s="144"/>
      <c r="K20" s="144"/>
      <c r="L20" s="144"/>
      <c r="M20" s="144"/>
      <c r="N20" s="144"/>
      <c r="O20" s="144"/>
      <c r="P20" s="144"/>
      <c r="Q20" s="144"/>
      <c r="R20" s="144"/>
      <c r="S20" s="144"/>
      <c r="T20" s="144">
        <v>0.995</v>
      </c>
      <c r="U20" s="144">
        <v>1.984</v>
      </c>
      <c r="V20" s="144">
        <v>2.968</v>
      </c>
      <c r="W20" s="144">
        <v>3.9470000000000001</v>
      </c>
      <c r="X20" s="144">
        <v>4.9210000000000003</v>
      </c>
      <c r="Y20" s="144">
        <v>5.8890000000000002</v>
      </c>
      <c r="Z20" s="144">
        <v>6.8520000000000003</v>
      </c>
      <c r="AA20" s="144">
        <v>7.81</v>
      </c>
      <c r="AB20" s="144">
        <v>8.7629999999999999</v>
      </c>
      <c r="AC20" s="144">
        <v>9.7110000000000003</v>
      </c>
      <c r="AD20" s="144">
        <v>10.653</v>
      </c>
      <c r="AE20" s="144">
        <v>11.59</v>
      </c>
      <c r="AF20" s="144">
        <v>12.523</v>
      </c>
      <c r="AG20" s="144">
        <v>13.45</v>
      </c>
      <c r="AH20" s="144">
        <v>14.371</v>
      </c>
      <c r="AI20" s="144">
        <v>15.288</v>
      </c>
      <c r="AJ20" s="144">
        <v>16.199000000000002</v>
      </c>
      <c r="AK20" s="144">
        <v>17.106000000000002</v>
      </c>
      <c r="AL20" s="144">
        <v>18.007000000000001</v>
      </c>
      <c r="AM20" s="144">
        <v>18.902000000000001</v>
      </c>
      <c r="AN20" s="144">
        <v>19.792999999999999</v>
      </c>
      <c r="AO20" s="144">
        <v>20.678000000000001</v>
      </c>
      <c r="AP20" s="144">
        <v>21.558</v>
      </c>
      <c r="AQ20" s="144">
        <v>22.431999999999999</v>
      </c>
      <c r="AR20" s="144">
        <v>23.300999999999998</v>
      </c>
      <c r="AS20" s="144">
        <v>24.164000000000001</v>
      </c>
      <c r="AT20" s="144">
        <v>25.021999999999998</v>
      </c>
      <c r="AU20" s="144">
        <v>25.873999999999999</v>
      </c>
      <c r="AV20" s="144">
        <v>26.72</v>
      </c>
      <c r="AW20" s="144">
        <v>27.56</v>
      </c>
      <c r="AX20" s="144">
        <v>28.393999999999998</v>
      </c>
      <c r="AY20" s="144">
        <v>29.222000000000001</v>
      </c>
      <c r="AZ20" s="144">
        <v>30.042999999999999</v>
      </c>
      <c r="BA20" s="144">
        <v>30.858000000000001</v>
      </c>
      <c r="BB20" s="144">
        <v>31.666</v>
      </c>
      <c r="BC20" s="144">
        <v>32.466999999999999</v>
      </c>
      <c r="BD20" s="144">
        <v>33.261000000000003</v>
      </c>
      <c r="BE20" s="144">
        <v>34.046999999999997</v>
      </c>
      <c r="BF20" s="144">
        <v>34.826000000000001</v>
      </c>
      <c r="BG20" s="144">
        <v>35.597000000000001</v>
      </c>
      <c r="BH20" s="144">
        <v>36.36</v>
      </c>
      <c r="BI20" s="144">
        <v>37.113999999999997</v>
      </c>
      <c r="BJ20" s="144">
        <v>37.86</v>
      </c>
      <c r="BK20" s="144">
        <v>38.595999999999997</v>
      </c>
      <c r="BL20" s="144">
        <v>39.323</v>
      </c>
      <c r="BM20" s="144">
        <v>40.04</v>
      </c>
      <c r="BN20" s="144">
        <v>40.747</v>
      </c>
      <c r="BO20" s="144">
        <v>41.442999999999998</v>
      </c>
      <c r="BP20" s="144">
        <v>42.128</v>
      </c>
      <c r="BQ20" s="144">
        <v>42.801000000000002</v>
      </c>
      <c r="BR20" s="144">
        <v>43.463000000000001</v>
      </c>
      <c r="BS20" s="144">
        <v>44.113</v>
      </c>
      <c r="BT20" s="144">
        <v>44.75</v>
      </c>
      <c r="BU20" s="144">
        <v>45.374000000000002</v>
      </c>
      <c r="BV20" s="144">
        <v>45.984999999999999</v>
      </c>
      <c r="BW20" s="144">
        <v>46.582000000000001</v>
      </c>
      <c r="BX20" s="144">
        <v>47.164000000000001</v>
      </c>
      <c r="BY20" s="144">
        <v>47.731000000000002</v>
      </c>
      <c r="BZ20" s="144">
        <v>48.280999999999999</v>
      </c>
      <c r="CA20" s="144">
        <v>48.814999999999998</v>
      </c>
      <c r="CB20" s="144">
        <v>49.33</v>
      </c>
      <c r="CC20" s="144">
        <v>49.826000000000001</v>
      </c>
      <c r="CD20" s="144">
        <v>50.302</v>
      </c>
      <c r="CE20" s="144">
        <v>50.756999999999998</v>
      </c>
      <c r="CF20" s="144">
        <v>51.188000000000002</v>
      </c>
      <c r="CG20" s="144">
        <v>51.594999999999999</v>
      </c>
      <c r="CH20" s="144">
        <v>51.976999999999997</v>
      </c>
      <c r="CI20" s="144">
        <v>52.331000000000003</v>
      </c>
      <c r="CJ20" s="144">
        <v>52.655999999999999</v>
      </c>
      <c r="CK20" s="144">
        <v>52.951000000000001</v>
      </c>
      <c r="CL20" s="144">
        <v>53.215000000000003</v>
      </c>
      <c r="CM20" s="144">
        <v>53.448</v>
      </c>
      <c r="CN20" s="144">
        <v>53.65</v>
      </c>
      <c r="CO20" s="144">
        <v>53.820999999999998</v>
      </c>
      <c r="CP20" s="144">
        <v>53.962000000000003</v>
      </c>
      <c r="CQ20" s="144">
        <v>54.076999999999998</v>
      </c>
      <c r="CR20" s="144">
        <v>54.167999999999999</v>
      </c>
      <c r="CS20" s="144">
        <v>54.237000000000002</v>
      </c>
      <c r="CT20" s="144">
        <v>54.289000000000001</v>
      </c>
      <c r="CU20" s="144">
        <v>54.326000000000001</v>
      </c>
      <c r="CV20" s="144">
        <v>54.351999999999997</v>
      </c>
      <c r="CW20" s="144">
        <v>54.37</v>
      </c>
      <c r="CX20" s="144">
        <v>54.381</v>
      </c>
      <c r="CY20" s="144">
        <v>54.387999999999998</v>
      </c>
      <c r="CZ20" s="144">
        <v>54.392000000000003</v>
      </c>
      <c r="DA20" s="144">
        <v>54.395000000000003</v>
      </c>
      <c r="DB20" s="144">
        <v>54.395000000000003</v>
      </c>
      <c r="DC20" s="144">
        <v>54.395000000000003</v>
      </c>
      <c r="DD20" s="144">
        <v>54.395000000000003</v>
      </c>
      <c r="DE20" s="144">
        <v>54.395000000000003</v>
      </c>
      <c r="DF20" s="144">
        <v>54.395000000000003</v>
      </c>
      <c r="DG20" s="144">
        <v>54.395000000000003</v>
      </c>
      <c r="DH20" s="144">
        <v>54.395000000000003</v>
      </c>
      <c r="DI20" s="144">
        <v>54.395000000000003</v>
      </c>
      <c r="DJ20" s="144">
        <v>54.395000000000003</v>
      </c>
      <c r="DK20" s="144">
        <v>54.395000000000003</v>
      </c>
      <c r="DL20" s="144">
        <v>54.395000000000003</v>
      </c>
      <c r="DM20" s="144">
        <v>54.395000000000003</v>
      </c>
      <c r="DN20" s="144">
        <v>54.395000000000003</v>
      </c>
      <c r="DO20" s="144">
        <v>54.395000000000003</v>
      </c>
      <c r="DP20" s="144">
        <v>54.395000000000003</v>
      </c>
      <c r="DQ20" s="144">
        <v>54.395000000000003</v>
      </c>
      <c r="DR20" s="144">
        <v>54.395000000000003</v>
      </c>
      <c r="DS20" s="144">
        <v>54.395000000000003</v>
      </c>
      <c r="DT20" s="144">
        <v>54.395000000000003</v>
      </c>
      <c r="DU20" s="144">
        <v>54.395000000000003</v>
      </c>
      <c r="DV20" s="144">
        <v>54.395000000000003</v>
      </c>
      <c r="DW20" s="144">
        <v>54.395000000000003</v>
      </c>
      <c r="DX20" s="144">
        <v>54.395000000000003</v>
      </c>
      <c r="DY20" s="144">
        <v>54.395000000000003</v>
      </c>
      <c r="DZ20" s="144">
        <v>54.395000000000003</v>
      </c>
      <c r="EA20" s="144">
        <v>54.395000000000003</v>
      </c>
    </row>
    <row r="21" spans="1:131" ht="15" customHeight="1" x14ac:dyDescent="0.25">
      <c r="A21" s="43">
        <v>19</v>
      </c>
      <c r="B21" s="144"/>
      <c r="C21" s="144"/>
      <c r="D21" s="144"/>
      <c r="E21" s="144"/>
      <c r="F21" s="144"/>
      <c r="G21" s="144"/>
      <c r="H21" s="144"/>
      <c r="I21" s="144"/>
      <c r="J21" s="144"/>
      <c r="K21" s="144"/>
      <c r="L21" s="144"/>
      <c r="M21" s="144"/>
      <c r="N21" s="144"/>
      <c r="O21" s="144"/>
      <c r="P21" s="144"/>
      <c r="Q21" s="144"/>
      <c r="R21" s="144"/>
      <c r="S21" s="144"/>
      <c r="T21" s="144"/>
      <c r="U21" s="144">
        <v>0.995</v>
      </c>
      <c r="V21" s="144">
        <v>1.984</v>
      </c>
      <c r="W21" s="144">
        <v>2.968</v>
      </c>
      <c r="X21" s="144">
        <v>3.9470000000000001</v>
      </c>
      <c r="Y21" s="144">
        <v>4.92</v>
      </c>
      <c r="Z21" s="144">
        <v>5.8890000000000002</v>
      </c>
      <c r="AA21" s="144">
        <v>6.8520000000000003</v>
      </c>
      <c r="AB21" s="144">
        <v>7.81</v>
      </c>
      <c r="AC21" s="144">
        <v>8.7620000000000005</v>
      </c>
      <c r="AD21" s="144">
        <v>9.7100000000000009</v>
      </c>
      <c r="AE21" s="144">
        <v>10.651999999999999</v>
      </c>
      <c r="AF21" s="144">
        <v>11.589</v>
      </c>
      <c r="AG21" s="144">
        <v>12.521000000000001</v>
      </c>
      <c r="AH21" s="144">
        <v>13.446999999999999</v>
      </c>
      <c r="AI21" s="144">
        <v>14.369</v>
      </c>
      <c r="AJ21" s="144">
        <v>15.285</v>
      </c>
      <c r="AK21" s="144">
        <v>16.196000000000002</v>
      </c>
      <c r="AL21" s="144">
        <v>17.102</v>
      </c>
      <c r="AM21" s="144">
        <v>18.001999999999999</v>
      </c>
      <c r="AN21" s="144">
        <v>18.898</v>
      </c>
      <c r="AO21" s="144">
        <v>19.786999999999999</v>
      </c>
      <c r="AP21" s="144">
        <v>20.672000000000001</v>
      </c>
      <c r="AQ21" s="144">
        <v>21.550999999999998</v>
      </c>
      <c r="AR21" s="144">
        <v>22.423999999999999</v>
      </c>
      <c r="AS21" s="144">
        <v>23.292000000000002</v>
      </c>
      <c r="AT21" s="144">
        <v>24.154</v>
      </c>
      <c r="AU21" s="144">
        <v>25.01</v>
      </c>
      <c r="AV21" s="144">
        <v>25.861000000000001</v>
      </c>
      <c r="AW21" s="144">
        <v>26.706</v>
      </c>
      <c r="AX21" s="144">
        <v>27.544</v>
      </c>
      <c r="AY21" s="144">
        <v>28.376000000000001</v>
      </c>
      <c r="AZ21" s="144">
        <v>29.202000000000002</v>
      </c>
      <c r="BA21" s="144">
        <v>30.021000000000001</v>
      </c>
      <c r="BB21" s="144">
        <v>30.834</v>
      </c>
      <c r="BC21" s="144">
        <v>31.638999999999999</v>
      </c>
      <c r="BD21" s="144">
        <v>32.436999999999998</v>
      </c>
      <c r="BE21" s="144">
        <v>33.228000000000002</v>
      </c>
      <c r="BF21" s="144">
        <v>34.011000000000003</v>
      </c>
      <c r="BG21" s="144">
        <v>34.786000000000001</v>
      </c>
      <c r="BH21" s="144">
        <v>35.552999999999997</v>
      </c>
      <c r="BI21" s="144">
        <v>36.311</v>
      </c>
      <c r="BJ21" s="144">
        <v>37.06</v>
      </c>
      <c r="BK21" s="144">
        <v>37.801000000000002</v>
      </c>
      <c r="BL21" s="144">
        <v>38.530999999999999</v>
      </c>
      <c r="BM21" s="144">
        <v>39.252000000000002</v>
      </c>
      <c r="BN21" s="144">
        <v>39.962000000000003</v>
      </c>
      <c r="BO21" s="144">
        <v>40.661999999999999</v>
      </c>
      <c r="BP21" s="144">
        <v>41.350999999999999</v>
      </c>
      <c r="BQ21" s="144">
        <v>42.027999999999999</v>
      </c>
      <c r="BR21" s="144">
        <v>42.692999999999998</v>
      </c>
      <c r="BS21" s="144">
        <v>43.345999999999997</v>
      </c>
      <c r="BT21" s="144">
        <v>43.987000000000002</v>
      </c>
      <c r="BU21" s="144">
        <v>44.613999999999997</v>
      </c>
      <c r="BV21" s="144">
        <v>45.228000000000002</v>
      </c>
      <c r="BW21" s="144">
        <v>45.828000000000003</v>
      </c>
      <c r="BX21" s="144">
        <v>46.414000000000001</v>
      </c>
      <c r="BY21" s="144">
        <v>46.982999999999997</v>
      </c>
      <c r="BZ21" s="144">
        <v>47.536999999999999</v>
      </c>
      <c r="CA21" s="144">
        <v>48.073</v>
      </c>
      <c r="CB21" s="144">
        <v>48.591000000000001</v>
      </c>
      <c r="CC21" s="144">
        <v>49.09</v>
      </c>
      <c r="CD21" s="144">
        <v>49.569000000000003</v>
      </c>
      <c r="CE21" s="144">
        <v>50.026000000000003</v>
      </c>
      <c r="CF21" s="144">
        <v>50.459000000000003</v>
      </c>
      <c r="CG21" s="144">
        <v>50.869</v>
      </c>
      <c r="CH21" s="144">
        <v>51.252000000000002</v>
      </c>
      <c r="CI21" s="144">
        <v>51.607999999999997</v>
      </c>
      <c r="CJ21" s="144">
        <v>51.933999999999997</v>
      </c>
      <c r="CK21" s="144">
        <v>52.231000000000002</v>
      </c>
      <c r="CL21" s="144">
        <v>52.497</v>
      </c>
      <c r="CM21" s="144">
        <v>52.731000000000002</v>
      </c>
      <c r="CN21" s="144">
        <v>52.933999999999997</v>
      </c>
      <c r="CO21" s="144">
        <v>53.106000000000002</v>
      </c>
      <c r="CP21" s="144">
        <v>53.247999999999998</v>
      </c>
      <c r="CQ21" s="144">
        <v>53.363</v>
      </c>
      <c r="CR21" s="144">
        <v>53.454000000000001</v>
      </c>
      <c r="CS21" s="144">
        <v>53.524000000000001</v>
      </c>
      <c r="CT21" s="144">
        <v>53.576000000000001</v>
      </c>
      <c r="CU21" s="144">
        <v>53.613999999999997</v>
      </c>
      <c r="CV21" s="144">
        <v>53.64</v>
      </c>
      <c r="CW21" s="144">
        <v>53.656999999999996</v>
      </c>
      <c r="CX21" s="144">
        <v>53.668999999999997</v>
      </c>
      <c r="CY21" s="144">
        <v>53.676000000000002</v>
      </c>
      <c r="CZ21" s="144">
        <v>53.68</v>
      </c>
      <c r="DA21" s="144">
        <v>53.683</v>
      </c>
      <c r="DB21" s="144">
        <v>53.683</v>
      </c>
      <c r="DC21" s="144">
        <v>53.683</v>
      </c>
      <c r="DD21" s="144">
        <v>53.683</v>
      </c>
      <c r="DE21" s="144">
        <v>53.683</v>
      </c>
      <c r="DF21" s="144">
        <v>53.683</v>
      </c>
      <c r="DG21" s="144">
        <v>53.683</v>
      </c>
      <c r="DH21" s="144">
        <v>53.683</v>
      </c>
      <c r="DI21" s="144">
        <v>53.683</v>
      </c>
      <c r="DJ21" s="144">
        <v>53.683</v>
      </c>
      <c r="DK21" s="144">
        <v>53.683</v>
      </c>
      <c r="DL21" s="144">
        <v>53.683</v>
      </c>
      <c r="DM21" s="144">
        <v>53.683</v>
      </c>
      <c r="DN21" s="144">
        <v>53.683</v>
      </c>
      <c r="DO21" s="144">
        <v>53.683</v>
      </c>
      <c r="DP21" s="144">
        <v>53.683</v>
      </c>
      <c r="DQ21" s="144">
        <v>53.683</v>
      </c>
      <c r="DR21" s="144">
        <v>53.683</v>
      </c>
      <c r="DS21" s="144">
        <v>53.683</v>
      </c>
      <c r="DT21" s="144">
        <v>53.683</v>
      </c>
      <c r="DU21" s="144">
        <v>53.683</v>
      </c>
      <c r="DV21" s="144">
        <v>53.683</v>
      </c>
      <c r="DW21" s="144">
        <v>53.683</v>
      </c>
      <c r="DX21" s="144">
        <v>53.683</v>
      </c>
      <c r="DY21" s="144">
        <v>53.683</v>
      </c>
      <c r="DZ21" s="144">
        <v>53.683</v>
      </c>
      <c r="EA21" s="144">
        <v>53.683</v>
      </c>
    </row>
    <row r="22" spans="1:131" ht="15" customHeight="1" x14ac:dyDescent="0.25">
      <c r="A22" s="43">
        <v>20</v>
      </c>
      <c r="B22" s="144"/>
      <c r="C22" s="144"/>
      <c r="D22" s="144"/>
      <c r="E22" s="144"/>
      <c r="F22" s="144"/>
      <c r="G22" s="144"/>
      <c r="H22" s="144"/>
      <c r="I22" s="144"/>
      <c r="J22" s="144"/>
      <c r="K22" s="144"/>
      <c r="L22" s="144"/>
      <c r="M22" s="144"/>
      <c r="N22" s="144"/>
      <c r="O22" s="144"/>
      <c r="P22" s="144"/>
      <c r="Q22" s="144"/>
      <c r="R22" s="144"/>
      <c r="S22" s="144"/>
      <c r="T22" s="144"/>
      <c r="U22" s="144"/>
      <c r="V22" s="144">
        <v>0.995</v>
      </c>
      <c r="W22" s="144">
        <v>1.984</v>
      </c>
      <c r="X22" s="144">
        <v>2.968</v>
      </c>
      <c r="Y22" s="144">
        <v>3.9470000000000001</v>
      </c>
      <c r="Z22" s="144">
        <v>4.92</v>
      </c>
      <c r="AA22" s="144">
        <v>5.8879999999999999</v>
      </c>
      <c r="AB22" s="144">
        <v>6.851</v>
      </c>
      <c r="AC22" s="144">
        <v>7.8090000000000002</v>
      </c>
      <c r="AD22" s="144">
        <v>8.7620000000000005</v>
      </c>
      <c r="AE22" s="144">
        <v>9.7089999999999996</v>
      </c>
      <c r="AF22" s="144">
        <v>10.651</v>
      </c>
      <c r="AG22" s="144">
        <v>11.587999999999999</v>
      </c>
      <c r="AH22" s="144">
        <v>12.519</v>
      </c>
      <c r="AI22" s="144">
        <v>13.446</v>
      </c>
      <c r="AJ22" s="144">
        <v>14.367000000000001</v>
      </c>
      <c r="AK22" s="144">
        <v>15.282999999999999</v>
      </c>
      <c r="AL22" s="144">
        <v>16.193000000000001</v>
      </c>
      <c r="AM22" s="144">
        <v>17.099</v>
      </c>
      <c r="AN22" s="144">
        <v>17.998999999999999</v>
      </c>
      <c r="AO22" s="144">
        <v>18.893000000000001</v>
      </c>
      <c r="AP22" s="144">
        <v>19.782</v>
      </c>
      <c r="AQ22" s="144">
        <v>20.666</v>
      </c>
      <c r="AR22" s="144">
        <v>21.544</v>
      </c>
      <c r="AS22" s="144">
        <v>22.417000000000002</v>
      </c>
      <c r="AT22" s="144">
        <v>23.283000000000001</v>
      </c>
      <c r="AU22" s="144">
        <v>24.143999999999998</v>
      </c>
      <c r="AV22" s="144">
        <v>25</v>
      </c>
      <c r="AW22" s="144">
        <v>25.849</v>
      </c>
      <c r="AX22" s="144">
        <v>26.692</v>
      </c>
      <c r="AY22" s="144">
        <v>27.527999999999999</v>
      </c>
      <c r="AZ22" s="144">
        <v>28.359000000000002</v>
      </c>
      <c r="BA22" s="144">
        <v>29.181999999999999</v>
      </c>
      <c r="BB22" s="144">
        <v>29.998999999999999</v>
      </c>
      <c r="BC22" s="144">
        <v>30.808</v>
      </c>
      <c r="BD22" s="144">
        <v>31.611000000000001</v>
      </c>
      <c r="BE22" s="144">
        <v>32.405999999999999</v>
      </c>
      <c r="BF22" s="144">
        <v>33.192999999999998</v>
      </c>
      <c r="BG22" s="144">
        <v>33.972000000000001</v>
      </c>
      <c r="BH22" s="144">
        <v>34.743000000000002</v>
      </c>
      <c r="BI22" s="144">
        <v>35.505000000000003</v>
      </c>
      <c r="BJ22" s="144">
        <v>36.259</v>
      </c>
      <c r="BK22" s="144">
        <v>37.003</v>
      </c>
      <c r="BL22" s="144">
        <v>37.738</v>
      </c>
      <c r="BM22" s="144">
        <v>38.462000000000003</v>
      </c>
      <c r="BN22" s="144">
        <v>39.176000000000002</v>
      </c>
      <c r="BO22" s="144">
        <v>39.880000000000003</v>
      </c>
      <c r="BP22" s="144">
        <v>40.572000000000003</v>
      </c>
      <c r="BQ22" s="144">
        <v>41.253</v>
      </c>
      <c r="BR22" s="144">
        <v>41.921999999999997</v>
      </c>
      <c r="BS22" s="144">
        <v>42.578000000000003</v>
      </c>
      <c r="BT22" s="144">
        <v>43.222000000000001</v>
      </c>
      <c r="BU22" s="144">
        <v>43.853000000000002</v>
      </c>
      <c r="BV22" s="144">
        <v>44.47</v>
      </c>
      <c r="BW22" s="144">
        <v>45.073999999999998</v>
      </c>
      <c r="BX22" s="144">
        <v>45.661999999999999</v>
      </c>
      <c r="BY22" s="144">
        <v>46.234999999999999</v>
      </c>
      <c r="BZ22" s="144">
        <v>46.790999999999997</v>
      </c>
      <c r="CA22" s="144">
        <v>47.33</v>
      </c>
      <c r="CB22" s="144">
        <v>47.850999999999999</v>
      </c>
      <c r="CC22" s="144">
        <v>48.353000000000002</v>
      </c>
      <c r="CD22" s="144">
        <v>48.834000000000003</v>
      </c>
      <c r="CE22" s="144">
        <v>49.292999999999999</v>
      </c>
      <c r="CF22" s="144">
        <v>49.728999999999999</v>
      </c>
      <c r="CG22" s="144">
        <v>50.140999999999998</v>
      </c>
      <c r="CH22" s="144">
        <v>50.526000000000003</v>
      </c>
      <c r="CI22" s="144">
        <v>50.884</v>
      </c>
      <c r="CJ22" s="144">
        <v>51.212000000000003</v>
      </c>
      <c r="CK22" s="144">
        <v>51.511000000000003</v>
      </c>
      <c r="CL22" s="144">
        <v>51.777999999999999</v>
      </c>
      <c r="CM22" s="144">
        <v>52.012999999999998</v>
      </c>
      <c r="CN22" s="144">
        <v>52.216999999999999</v>
      </c>
      <c r="CO22" s="144">
        <v>52.39</v>
      </c>
      <c r="CP22" s="144">
        <v>52.533000000000001</v>
      </c>
      <c r="CQ22" s="144">
        <v>52.649000000000001</v>
      </c>
      <c r="CR22" s="144">
        <v>52.741</v>
      </c>
      <c r="CS22" s="144">
        <v>52.811</v>
      </c>
      <c r="CT22" s="144">
        <v>52.863</v>
      </c>
      <c r="CU22" s="144">
        <v>52.901000000000003</v>
      </c>
      <c r="CV22" s="144">
        <v>52.927</v>
      </c>
      <c r="CW22" s="144">
        <v>52.945</v>
      </c>
      <c r="CX22" s="144">
        <v>52.956000000000003</v>
      </c>
      <c r="CY22" s="144">
        <v>52.963000000000001</v>
      </c>
      <c r="CZ22" s="144">
        <v>52.968000000000004</v>
      </c>
      <c r="DA22" s="144">
        <v>52.97</v>
      </c>
      <c r="DB22" s="144">
        <v>52.97</v>
      </c>
      <c r="DC22" s="144">
        <v>52.97</v>
      </c>
      <c r="DD22" s="144">
        <v>52.97</v>
      </c>
      <c r="DE22" s="144">
        <v>52.97</v>
      </c>
      <c r="DF22" s="144">
        <v>52.97</v>
      </c>
      <c r="DG22" s="144">
        <v>52.97</v>
      </c>
      <c r="DH22" s="144">
        <v>52.97</v>
      </c>
      <c r="DI22" s="144">
        <v>52.97</v>
      </c>
      <c r="DJ22" s="144">
        <v>52.97</v>
      </c>
      <c r="DK22" s="144">
        <v>52.97</v>
      </c>
      <c r="DL22" s="144">
        <v>52.97</v>
      </c>
      <c r="DM22" s="144">
        <v>52.97</v>
      </c>
      <c r="DN22" s="144">
        <v>52.97</v>
      </c>
      <c r="DO22" s="144">
        <v>52.97</v>
      </c>
      <c r="DP22" s="144">
        <v>52.97</v>
      </c>
      <c r="DQ22" s="144">
        <v>52.97</v>
      </c>
      <c r="DR22" s="144">
        <v>52.97</v>
      </c>
      <c r="DS22" s="144">
        <v>52.97</v>
      </c>
      <c r="DT22" s="144">
        <v>52.97</v>
      </c>
      <c r="DU22" s="144">
        <v>52.97</v>
      </c>
      <c r="DV22" s="144">
        <v>52.97</v>
      </c>
      <c r="DW22" s="144">
        <v>52.97</v>
      </c>
      <c r="DX22" s="144">
        <v>52.97</v>
      </c>
      <c r="DY22" s="144">
        <v>52.97</v>
      </c>
      <c r="DZ22" s="144">
        <v>52.97</v>
      </c>
      <c r="EA22" s="144">
        <v>52.97</v>
      </c>
    </row>
    <row r="23" spans="1:131" ht="15" customHeight="1" x14ac:dyDescent="0.25">
      <c r="A23" s="43">
        <v>21</v>
      </c>
      <c r="B23" s="144"/>
      <c r="C23" s="144"/>
      <c r="D23" s="144"/>
      <c r="E23" s="144"/>
      <c r="F23" s="144"/>
      <c r="G23" s="144"/>
      <c r="H23" s="144"/>
      <c r="I23" s="144"/>
      <c r="J23" s="144"/>
      <c r="K23" s="144"/>
      <c r="L23" s="144"/>
      <c r="M23" s="144"/>
      <c r="N23" s="144"/>
      <c r="O23" s="144"/>
      <c r="P23" s="144"/>
      <c r="Q23" s="144"/>
      <c r="R23" s="144"/>
      <c r="S23" s="144"/>
      <c r="T23" s="144"/>
      <c r="U23" s="144"/>
      <c r="V23" s="144"/>
      <c r="W23" s="144">
        <v>0.995</v>
      </c>
      <c r="X23" s="144">
        <v>1.984</v>
      </c>
      <c r="Y23" s="144">
        <v>2.968</v>
      </c>
      <c r="Z23" s="144">
        <v>3.9470000000000001</v>
      </c>
      <c r="AA23" s="144">
        <v>4.92</v>
      </c>
      <c r="AB23" s="144">
        <v>5.8879999999999999</v>
      </c>
      <c r="AC23" s="144">
        <v>6.851</v>
      </c>
      <c r="AD23" s="144">
        <v>7.8090000000000002</v>
      </c>
      <c r="AE23" s="144">
        <v>8.7609999999999992</v>
      </c>
      <c r="AF23" s="144">
        <v>9.7080000000000002</v>
      </c>
      <c r="AG23" s="144">
        <v>10.65</v>
      </c>
      <c r="AH23" s="144">
        <v>11.587</v>
      </c>
      <c r="AI23" s="144">
        <v>12.518000000000001</v>
      </c>
      <c r="AJ23" s="144">
        <v>13.444000000000001</v>
      </c>
      <c r="AK23" s="144">
        <v>14.365</v>
      </c>
      <c r="AL23" s="144">
        <v>15.28</v>
      </c>
      <c r="AM23" s="144">
        <v>16.190000000000001</v>
      </c>
      <c r="AN23" s="144">
        <v>17.094999999999999</v>
      </c>
      <c r="AO23" s="144">
        <v>17.995000000000001</v>
      </c>
      <c r="AP23" s="144">
        <v>18.888000000000002</v>
      </c>
      <c r="AQ23" s="144">
        <v>19.777000000000001</v>
      </c>
      <c r="AR23" s="144">
        <v>20.66</v>
      </c>
      <c r="AS23" s="144">
        <v>21.536999999999999</v>
      </c>
      <c r="AT23" s="144">
        <v>22.408000000000001</v>
      </c>
      <c r="AU23" s="144">
        <v>23.274000000000001</v>
      </c>
      <c r="AV23" s="144">
        <v>24.134</v>
      </c>
      <c r="AW23" s="144">
        <v>24.986999999999998</v>
      </c>
      <c r="AX23" s="144">
        <v>25.835000000000001</v>
      </c>
      <c r="AY23" s="144">
        <v>26.675999999999998</v>
      </c>
      <c r="AZ23" s="144">
        <v>27.510999999999999</v>
      </c>
      <c r="BA23" s="144">
        <v>28.338999999999999</v>
      </c>
      <c r="BB23" s="144">
        <v>29.16</v>
      </c>
      <c r="BC23" s="144">
        <v>29.974</v>
      </c>
      <c r="BD23" s="144">
        <v>30.78</v>
      </c>
      <c r="BE23" s="144">
        <v>31.579000000000001</v>
      </c>
      <c r="BF23" s="144">
        <v>32.371000000000002</v>
      </c>
      <c r="BG23" s="144">
        <v>33.154000000000003</v>
      </c>
      <c r="BH23" s="144">
        <v>33.929000000000002</v>
      </c>
      <c r="BI23" s="144">
        <v>34.695999999999998</v>
      </c>
      <c r="BJ23" s="144">
        <v>35.453000000000003</v>
      </c>
      <c r="BK23" s="144">
        <v>36.201999999999998</v>
      </c>
      <c r="BL23" s="144">
        <v>36.94</v>
      </c>
      <c r="BM23" s="144">
        <v>37.668999999999997</v>
      </c>
      <c r="BN23" s="144">
        <v>38.387</v>
      </c>
      <c r="BO23" s="144">
        <v>39.094000000000001</v>
      </c>
      <c r="BP23" s="144">
        <v>39.79</v>
      </c>
      <c r="BQ23" s="144">
        <v>40.473999999999997</v>
      </c>
      <c r="BR23" s="144">
        <v>41.146000000000001</v>
      </c>
      <c r="BS23" s="144">
        <v>41.807000000000002</v>
      </c>
      <c r="BT23" s="144">
        <v>42.454000000000001</v>
      </c>
      <c r="BU23" s="144">
        <v>43.088000000000001</v>
      </c>
      <c r="BV23" s="144">
        <v>43.709000000000003</v>
      </c>
      <c r="BW23" s="144">
        <v>44.314999999999998</v>
      </c>
      <c r="BX23" s="144">
        <v>44.906999999999996</v>
      </c>
      <c r="BY23" s="144">
        <v>45.482999999999997</v>
      </c>
      <c r="BZ23" s="144">
        <v>46.042000000000002</v>
      </c>
      <c r="CA23" s="144">
        <v>46.584000000000003</v>
      </c>
      <c r="CB23" s="144">
        <v>47.107999999999997</v>
      </c>
      <c r="CC23" s="144">
        <v>47.612000000000002</v>
      </c>
      <c r="CD23" s="144">
        <v>48.095999999999997</v>
      </c>
      <c r="CE23" s="144">
        <v>48.558</v>
      </c>
      <c r="CF23" s="144">
        <v>48.996000000000002</v>
      </c>
      <c r="CG23" s="144">
        <v>49.41</v>
      </c>
      <c r="CH23" s="144">
        <v>49.796999999999997</v>
      </c>
      <c r="CI23" s="144">
        <v>50.156999999999996</v>
      </c>
      <c r="CJ23" s="144">
        <v>50.487000000000002</v>
      </c>
      <c r="CK23" s="144">
        <v>50.786999999999999</v>
      </c>
      <c r="CL23" s="144">
        <v>51.055999999999997</v>
      </c>
      <c r="CM23" s="144">
        <v>51.292000000000002</v>
      </c>
      <c r="CN23" s="144">
        <v>51.497</v>
      </c>
      <c r="CO23" s="144">
        <v>51.670999999999999</v>
      </c>
      <c r="CP23" s="144">
        <v>51.814999999999998</v>
      </c>
      <c r="CQ23" s="144">
        <v>51.932000000000002</v>
      </c>
      <c r="CR23" s="144">
        <v>52.023000000000003</v>
      </c>
      <c r="CS23" s="144">
        <v>52.094000000000001</v>
      </c>
      <c r="CT23" s="144">
        <v>52.146999999999998</v>
      </c>
      <c r="CU23" s="144">
        <v>52.183999999999997</v>
      </c>
      <c r="CV23" s="144">
        <v>52.210999999999999</v>
      </c>
      <c r="CW23" s="144">
        <v>52.228999999999999</v>
      </c>
      <c r="CX23" s="144">
        <v>52.24</v>
      </c>
      <c r="CY23" s="144">
        <v>52.247</v>
      </c>
      <c r="CZ23" s="144">
        <v>52.252000000000002</v>
      </c>
      <c r="DA23" s="144">
        <v>52.253999999999998</v>
      </c>
      <c r="DB23" s="144">
        <v>52.253999999999998</v>
      </c>
      <c r="DC23" s="144">
        <v>52.253999999999998</v>
      </c>
      <c r="DD23" s="144">
        <v>52.253999999999998</v>
      </c>
      <c r="DE23" s="144">
        <v>52.253999999999998</v>
      </c>
      <c r="DF23" s="144">
        <v>52.253999999999998</v>
      </c>
      <c r="DG23" s="144">
        <v>52.253999999999998</v>
      </c>
      <c r="DH23" s="144">
        <v>52.253999999999998</v>
      </c>
      <c r="DI23" s="144">
        <v>52.253999999999998</v>
      </c>
      <c r="DJ23" s="144">
        <v>52.253999999999998</v>
      </c>
      <c r="DK23" s="144">
        <v>52.253999999999998</v>
      </c>
      <c r="DL23" s="144">
        <v>52.253999999999998</v>
      </c>
      <c r="DM23" s="144">
        <v>52.253999999999998</v>
      </c>
      <c r="DN23" s="144">
        <v>52.253999999999998</v>
      </c>
      <c r="DO23" s="144">
        <v>52.253999999999998</v>
      </c>
      <c r="DP23" s="144">
        <v>52.253999999999998</v>
      </c>
      <c r="DQ23" s="144">
        <v>52.253999999999998</v>
      </c>
      <c r="DR23" s="144">
        <v>52.253999999999998</v>
      </c>
      <c r="DS23" s="144">
        <v>52.253999999999998</v>
      </c>
      <c r="DT23" s="144">
        <v>52.253999999999998</v>
      </c>
      <c r="DU23" s="144">
        <v>52.253999999999998</v>
      </c>
      <c r="DV23" s="144">
        <v>52.253999999999998</v>
      </c>
      <c r="DW23" s="144">
        <v>52.253999999999998</v>
      </c>
      <c r="DX23" s="144">
        <v>52.253999999999998</v>
      </c>
      <c r="DY23" s="144">
        <v>52.253999999999998</v>
      </c>
      <c r="DZ23" s="144">
        <v>52.253999999999998</v>
      </c>
      <c r="EA23" s="144">
        <v>52.253999999999998</v>
      </c>
    </row>
    <row r="24" spans="1:131" ht="15" customHeight="1" x14ac:dyDescent="0.25">
      <c r="A24" s="43">
        <v>22</v>
      </c>
      <c r="B24" s="144"/>
      <c r="C24" s="144"/>
      <c r="D24" s="144"/>
      <c r="E24" s="144"/>
      <c r="F24" s="144"/>
      <c r="G24" s="144"/>
      <c r="H24" s="144"/>
      <c r="I24" s="144"/>
      <c r="J24" s="144"/>
      <c r="K24" s="144"/>
      <c r="L24" s="144"/>
      <c r="M24" s="144"/>
      <c r="N24" s="144"/>
      <c r="O24" s="144"/>
      <c r="P24" s="144"/>
      <c r="Q24" s="144"/>
      <c r="R24" s="144"/>
      <c r="S24" s="144"/>
      <c r="T24" s="144"/>
      <c r="U24" s="144"/>
      <c r="V24" s="144"/>
      <c r="W24" s="144"/>
      <c r="X24" s="144">
        <v>0.995</v>
      </c>
      <c r="Y24" s="144">
        <v>1.984</v>
      </c>
      <c r="Z24" s="144">
        <v>2.968</v>
      </c>
      <c r="AA24" s="144">
        <v>3.9460000000000002</v>
      </c>
      <c r="AB24" s="144">
        <v>4.92</v>
      </c>
      <c r="AC24" s="144">
        <v>5.8879999999999999</v>
      </c>
      <c r="AD24" s="144">
        <v>6.851</v>
      </c>
      <c r="AE24" s="144">
        <v>7.8079999999999998</v>
      </c>
      <c r="AF24" s="144">
        <v>8.76</v>
      </c>
      <c r="AG24" s="144">
        <v>9.7070000000000007</v>
      </c>
      <c r="AH24" s="144">
        <v>10.648999999999999</v>
      </c>
      <c r="AI24" s="144">
        <v>11.585000000000001</v>
      </c>
      <c r="AJ24" s="144">
        <v>12.516999999999999</v>
      </c>
      <c r="AK24" s="144">
        <v>13.442</v>
      </c>
      <c r="AL24" s="144">
        <v>14.363</v>
      </c>
      <c r="AM24" s="144">
        <v>15.278</v>
      </c>
      <c r="AN24" s="144">
        <v>16.187000000000001</v>
      </c>
      <c r="AO24" s="144">
        <v>17.091999999999999</v>
      </c>
      <c r="AP24" s="144">
        <v>17.989999999999998</v>
      </c>
      <c r="AQ24" s="144">
        <v>18.884</v>
      </c>
      <c r="AR24" s="144">
        <v>19.771000000000001</v>
      </c>
      <c r="AS24" s="144">
        <v>20.652999999999999</v>
      </c>
      <c r="AT24" s="144">
        <v>21.529</v>
      </c>
      <c r="AU24" s="144">
        <v>22.399000000000001</v>
      </c>
      <c r="AV24" s="144">
        <v>23.263999999999999</v>
      </c>
      <c r="AW24" s="144">
        <v>24.122</v>
      </c>
      <c r="AX24" s="144">
        <v>24.974</v>
      </c>
      <c r="AY24" s="144">
        <v>25.82</v>
      </c>
      <c r="AZ24" s="144">
        <v>26.658999999999999</v>
      </c>
      <c r="BA24" s="144">
        <v>27.492000000000001</v>
      </c>
      <c r="BB24" s="144">
        <v>28.317</v>
      </c>
      <c r="BC24" s="144">
        <v>29.135000000000002</v>
      </c>
      <c r="BD24" s="144">
        <v>29.946000000000002</v>
      </c>
      <c r="BE24" s="144">
        <v>30.75</v>
      </c>
      <c r="BF24" s="144">
        <v>31.545000000000002</v>
      </c>
      <c r="BG24" s="144">
        <v>32.332999999999998</v>
      </c>
      <c r="BH24" s="144">
        <v>33.112000000000002</v>
      </c>
      <c r="BI24" s="144">
        <v>33.883000000000003</v>
      </c>
      <c r="BJ24" s="144">
        <v>34.645000000000003</v>
      </c>
      <c r="BK24" s="144">
        <v>35.396999999999998</v>
      </c>
      <c r="BL24" s="144">
        <v>36.139000000000003</v>
      </c>
      <c r="BM24" s="144">
        <v>36.872</v>
      </c>
      <c r="BN24" s="144">
        <v>37.594000000000001</v>
      </c>
      <c r="BO24" s="144">
        <v>38.305</v>
      </c>
      <c r="BP24" s="144">
        <v>39.003999999999998</v>
      </c>
      <c r="BQ24" s="144">
        <v>39.692</v>
      </c>
      <c r="BR24" s="144">
        <v>40.368000000000002</v>
      </c>
      <c r="BS24" s="144">
        <v>41.031999999999996</v>
      </c>
      <c r="BT24" s="144">
        <v>41.683</v>
      </c>
      <c r="BU24" s="144">
        <v>42.320999999999998</v>
      </c>
      <c r="BV24" s="144">
        <v>42.945</v>
      </c>
      <c r="BW24" s="144">
        <v>43.555</v>
      </c>
      <c r="BX24" s="144">
        <v>44.149000000000001</v>
      </c>
      <c r="BY24" s="144">
        <v>44.728000000000002</v>
      </c>
      <c r="BZ24" s="144">
        <v>45.290999999999997</v>
      </c>
      <c r="CA24" s="144">
        <v>45.835999999999999</v>
      </c>
      <c r="CB24" s="144">
        <v>46.362000000000002</v>
      </c>
      <c r="CC24" s="144">
        <v>46.869</v>
      </c>
      <c r="CD24" s="144">
        <v>47.354999999999997</v>
      </c>
      <c r="CE24" s="144">
        <v>47.82</v>
      </c>
      <c r="CF24" s="144">
        <v>48.261000000000003</v>
      </c>
      <c r="CG24" s="144">
        <v>48.676000000000002</v>
      </c>
      <c r="CH24" s="144">
        <v>49.066000000000003</v>
      </c>
      <c r="CI24" s="144">
        <v>49.427</v>
      </c>
      <c r="CJ24" s="144">
        <v>49.76</v>
      </c>
      <c r="CK24" s="144">
        <v>50.061</v>
      </c>
      <c r="CL24" s="144">
        <v>50.331000000000003</v>
      </c>
      <c r="CM24" s="144">
        <v>50.569000000000003</v>
      </c>
      <c r="CN24" s="144">
        <v>50.774999999999999</v>
      </c>
      <c r="CO24" s="144">
        <v>50.95</v>
      </c>
      <c r="CP24" s="144">
        <v>51.094000000000001</v>
      </c>
      <c r="CQ24" s="144">
        <v>51.212000000000003</v>
      </c>
      <c r="CR24" s="144">
        <v>51.304000000000002</v>
      </c>
      <c r="CS24" s="144">
        <v>51.375</v>
      </c>
      <c r="CT24" s="144">
        <v>51.427999999999997</v>
      </c>
      <c r="CU24" s="144">
        <v>51.466000000000001</v>
      </c>
      <c r="CV24" s="144">
        <v>51.491999999999997</v>
      </c>
      <c r="CW24" s="144">
        <v>51.51</v>
      </c>
      <c r="CX24" s="144">
        <v>51.521999999999998</v>
      </c>
      <c r="CY24" s="144">
        <v>51.529000000000003</v>
      </c>
      <c r="CZ24" s="144">
        <v>51.533999999999999</v>
      </c>
      <c r="DA24" s="144">
        <v>51.536000000000001</v>
      </c>
      <c r="DB24" s="144">
        <v>51.536000000000001</v>
      </c>
      <c r="DC24" s="144">
        <v>51.536000000000001</v>
      </c>
      <c r="DD24" s="144">
        <v>51.536000000000001</v>
      </c>
      <c r="DE24" s="144">
        <v>51.536000000000001</v>
      </c>
      <c r="DF24" s="144">
        <v>51.536000000000001</v>
      </c>
      <c r="DG24" s="144">
        <v>51.536000000000001</v>
      </c>
      <c r="DH24" s="144">
        <v>51.536000000000001</v>
      </c>
      <c r="DI24" s="144">
        <v>51.536000000000001</v>
      </c>
      <c r="DJ24" s="144">
        <v>51.536000000000001</v>
      </c>
      <c r="DK24" s="144">
        <v>51.536000000000001</v>
      </c>
      <c r="DL24" s="144">
        <v>51.536000000000001</v>
      </c>
      <c r="DM24" s="144">
        <v>51.536000000000001</v>
      </c>
      <c r="DN24" s="144">
        <v>51.536000000000001</v>
      </c>
      <c r="DO24" s="144">
        <v>51.536000000000001</v>
      </c>
      <c r="DP24" s="144">
        <v>51.536000000000001</v>
      </c>
      <c r="DQ24" s="144">
        <v>51.536000000000001</v>
      </c>
      <c r="DR24" s="144">
        <v>51.536000000000001</v>
      </c>
      <c r="DS24" s="144">
        <v>51.536000000000001</v>
      </c>
      <c r="DT24" s="144">
        <v>51.536000000000001</v>
      </c>
      <c r="DU24" s="144">
        <v>51.536000000000001</v>
      </c>
      <c r="DV24" s="144">
        <v>51.536000000000001</v>
      </c>
      <c r="DW24" s="144">
        <v>51.536000000000001</v>
      </c>
      <c r="DX24" s="144">
        <v>51.536000000000001</v>
      </c>
      <c r="DY24" s="144">
        <v>51.536000000000001</v>
      </c>
      <c r="DZ24" s="144">
        <v>51.536000000000001</v>
      </c>
      <c r="EA24" s="144">
        <v>51.536000000000001</v>
      </c>
    </row>
    <row r="25" spans="1:131" ht="15" customHeight="1" x14ac:dyDescent="0.25">
      <c r="A25" s="43">
        <v>23</v>
      </c>
      <c r="B25" s="144"/>
      <c r="C25" s="144"/>
      <c r="D25" s="144"/>
      <c r="E25" s="144"/>
      <c r="F25" s="144"/>
      <c r="G25" s="144"/>
      <c r="H25" s="144"/>
      <c r="I25" s="144"/>
      <c r="J25" s="144"/>
      <c r="K25" s="144"/>
      <c r="L25" s="144"/>
      <c r="M25" s="144"/>
      <c r="N25" s="144"/>
      <c r="O25" s="144"/>
      <c r="P25" s="144"/>
      <c r="Q25" s="144"/>
      <c r="R25" s="144"/>
      <c r="S25" s="144"/>
      <c r="T25" s="144"/>
      <c r="U25" s="144"/>
      <c r="V25" s="144"/>
      <c r="W25" s="144"/>
      <c r="X25" s="144"/>
      <c r="Y25" s="144">
        <v>0.995</v>
      </c>
      <c r="Z25" s="144">
        <v>1.984</v>
      </c>
      <c r="AA25" s="144">
        <v>2.968</v>
      </c>
      <c r="AB25" s="144">
        <v>3.9460000000000002</v>
      </c>
      <c r="AC25" s="144">
        <v>4.92</v>
      </c>
      <c r="AD25" s="144">
        <v>5.8879999999999999</v>
      </c>
      <c r="AE25" s="144">
        <v>6.85</v>
      </c>
      <c r="AF25" s="144">
        <v>7.8079999999999998</v>
      </c>
      <c r="AG25" s="144">
        <v>8.76</v>
      </c>
      <c r="AH25" s="144">
        <v>9.7070000000000007</v>
      </c>
      <c r="AI25" s="144">
        <v>10.648</v>
      </c>
      <c r="AJ25" s="144">
        <v>11.584</v>
      </c>
      <c r="AK25" s="144">
        <v>12.515000000000001</v>
      </c>
      <c r="AL25" s="144">
        <v>13.44</v>
      </c>
      <c r="AM25" s="144">
        <v>14.36</v>
      </c>
      <c r="AN25" s="144">
        <v>15.275</v>
      </c>
      <c r="AO25" s="144">
        <v>16.184000000000001</v>
      </c>
      <c r="AP25" s="144">
        <v>17.088000000000001</v>
      </c>
      <c r="AQ25" s="144">
        <v>17.986000000000001</v>
      </c>
      <c r="AR25" s="144">
        <v>18.878</v>
      </c>
      <c r="AS25" s="144">
        <v>19.765000000000001</v>
      </c>
      <c r="AT25" s="144">
        <v>20.646000000000001</v>
      </c>
      <c r="AU25" s="144">
        <v>21.521000000000001</v>
      </c>
      <c r="AV25" s="144">
        <v>22.39</v>
      </c>
      <c r="AW25" s="144">
        <v>23.253</v>
      </c>
      <c r="AX25" s="144">
        <v>24.109000000000002</v>
      </c>
      <c r="AY25" s="144">
        <v>24.959</v>
      </c>
      <c r="AZ25" s="144">
        <v>25.803000000000001</v>
      </c>
      <c r="BA25" s="144">
        <v>26.64</v>
      </c>
      <c r="BB25" s="144">
        <v>27.47</v>
      </c>
      <c r="BC25" s="144">
        <v>28.292999999999999</v>
      </c>
      <c r="BD25" s="144">
        <v>29.108000000000001</v>
      </c>
      <c r="BE25" s="144">
        <v>29.916</v>
      </c>
      <c r="BF25" s="144">
        <v>30.716000000000001</v>
      </c>
      <c r="BG25" s="144">
        <v>31.507999999999999</v>
      </c>
      <c r="BH25" s="144">
        <v>32.290999999999997</v>
      </c>
      <c r="BI25" s="144">
        <v>33.066000000000003</v>
      </c>
      <c r="BJ25" s="144">
        <v>33.832000000000001</v>
      </c>
      <c r="BK25" s="144">
        <v>34.588000000000001</v>
      </c>
      <c r="BL25" s="144">
        <v>35.335000000000001</v>
      </c>
      <c r="BM25" s="144">
        <v>36.070999999999998</v>
      </c>
      <c r="BN25" s="144">
        <v>36.796999999999997</v>
      </c>
      <c r="BO25" s="144">
        <v>37.512</v>
      </c>
      <c r="BP25" s="144">
        <v>38.215000000000003</v>
      </c>
      <c r="BQ25" s="144">
        <v>38.906999999999996</v>
      </c>
      <c r="BR25" s="144">
        <v>39.587000000000003</v>
      </c>
      <c r="BS25" s="144">
        <v>40.253999999999998</v>
      </c>
      <c r="BT25" s="144">
        <v>40.908000000000001</v>
      </c>
      <c r="BU25" s="144">
        <v>41.548999999999999</v>
      </c>
      <c r="BV25" s="144">
        <v>42.177</v>
      </c>
      <c r="BW25" s="144">
        <v>42.79</v>
      </c>
      <c r="BX25" s="144">
        <v>43.387999999999998</v>
      </c>
      <c r="BY25" s="144">
        <v>43.97</v>
      </c>
      <c r="BZ25" s="144">
        <v>44.536000000000001</v>
      </c>
      <c r="CA25" s="144">
        <v>45.082999999999998</v>
      </c>
      <c r="CB25" s="144">
        <v>45.613</v>
      </c>
      <c r="CC25" s="144">
        <v>46.122999999999998</v>
      </c>
      <c r="CD25" s="144">
        <v>46.610999999999997</v>
      </c>
      <c r="CE25" s="144">
        <v>47.078000000000003</v>
      </c>
      <c r="CF25" s="144">
        <v>47.521000000000001</v>
      </c>
      <c r="CG25" s="144">
        <v>47.94</v>
      </c>
      <c r="CH25" s="144">
        <v>48.331000000000003</v>
      </c>
      <c r="CI25" s="144">
        <v>48.694000000000003</v>
      </c>
      <c r="CJ25" s="144">
        <v>49.027999999999999</v>
      </c>
      <c r="CK25" s="144">
        <v>49.332000000000001</v>
      </c>
      <c r="CL25" s="144">
        <v>49.603000000000002</v>
      </c>
      <c r="CM25" s="144">
        <v>49.841999999999999</v>
      </c>
      <c r="CN25" s="144">
        <v>50.048999999999999</v>
      </c>
      <c r="CO25" s="144">
        <v>50.225000000000001</v>
      </c>
      <c r="CP25" s="144">
        <v>50.371000000000002</v>
      </c>
      <c r="CQ25" s="144">
        <v>50.488</v>
      </c>
      <c r="CR25" s="144">
        <v>50.581000000000003</v>
      </c>
      <c r="CS25" s="144">
        <v>50.652999999999999</v>
      </c>
      <c r="CT25" s="144">
        <v>50.706000000000003</v>
      </c>
      <c r="CU25" s="144">
        <v>50.744</v>
      </c>
      <c r="CV25" s="144">
        <v>50.771000000000001</v>
      </c>
      <c r="CW25" s="144">
        <v>50.789000000000001</v>
      </c>
      <c r="CX25" s="144">
        <v>50.801000000000002</v>
      </c>
      <c r="CY25" s="144">
        <v>50.808</v>
      </c>
      <c r="CZ25" s="144">
        <v>50.811999999999998</v>
      </c>
      <c r="DA25" s="144">
        <v>50.814999999999998</v>
      </c>
      <c r="DB25" s="144">
        <v>50.814999999999998</v>
      </c>
      <c r="DC25" s="144">
        <v>50.814999999999998</v>
      </c>
      <c r="DD25" s="144">
        <v>50.814999999999998</v>
      </c>
      <c r="DE25" s="144">
        <v>50.814999999999998</v>
      </c>
      <c r="DF25" s="144">
        <v>50.814999999999998</v>
      </c>
      <c r="DG25" s="144">
        <v>50.814999999999998</v>
      </c>
      <c r="DH25" s="144">
        <v>50.814999999999998</v>
      </c>
      <c r="DI25" s="144">
        <v>50.814999999999998</v>
      </c>
      <c r="DJ25" s="144">
        <v>50.814999999999998</v>
      </c>
      <c r="DK25" s="144">
        <v>50.814999999999998</v>
      </c>
      <c r="DL25" s="144">
        <v>50.814999999999998</v>
      </c>
      <c r="DM25" s="144">
        <v>50.814999999999998</v>
      </c>
      <c r="DN25" s="144">
        <v>50.814999999999998</v>
      </c>
      <c r="DO25" s="144">
        <v>50.814999999999998</v>
      </c>
      <c r="DP25" s="144">
        <v>50.814999999999998</v>
      </c>
      <c r="DQ25" s="144">
        <v>50.814999999999998</v>
      </c>
      <c r="DR25" s="144">
        <v>50.814999999999998</v>
      </c>
      <c r="DS25" s="144">
        <v>50.814999999999998</v>
      </c>
      <c r="DT25" s="144">
        <v>50.814999999999998</v>
      </c>
      <c r="DU25" s="144">
        <v>50.814999999999998</v>
      </c>
      <c r="DV25" s="144">
        <v>50.814999999999998</v>
      </c>
      <c r="DW25" s="144">
        <v>50.814999999999998</v>
      </c>
      <c r="DX25" s="144">
        <v>50.814999999999998</v>
      </c>
      <c r="DY25" s="144">
        <v>50.814999999999998</v>
      </c>
      <c r="DZ25" s="144">
        <v>50.814999999999998</v>
      </c>
      <c r="EA25" s="144">
        <v>50.814999999999998</v>
      </c>
    </row>
    <row r="26" spans="1:131" ht="15" customHeight="1" x14ac:dyDescent="0.25">
      <c r="A26" s="43">
        <v>24</v>
      </c>
      <c r="B26" s="144"/>
      <c r="C26" s="144"/>
      <c r="D26" s="144"/>
      <c r="E26" s="144"/>
      <c r="F26" s="144"/>
      <c r="G26" s="144"/>
      <c r="H26" s="144"/>
      <c r="I26" s="144"/>
      <c r="J26" s="144"/>
      <c r="K26" s="144"/>
      <c r="L26" s="144"/>
      <c r="M26" s="144"/>
      <c r="N26" s="144"/>
      <c r="O26" s="144"/>
      <c r="P26" s="144"/>
      <c r="Q26" s="144"/>
      <c r="R26" s="144"/>
      <c r="S26" s="144"/>
      <c r="T26" s="144"/>
      <c r="U26" s="144"/>
      <c r="V26" s="144"/>
      <c r="W26" s="144"/>
      <c r="X26" s="144"/>
      <c r="Y26" s="144"/>
      <c r="Z26" s="144">
        <v>0.995</v>
      </c>
      <c r="AA26" s="144">
        <v>1.984</v>
      </c>
      <c r="AB26" s="144">
        <v>2.968</v>
      </c>
      <c r="AC26" s="144">
        <v>3.9460000000000002</v>
      </c>
      <c r="AD26" s="144">
        <v>4.92</v>
      </c>
      <c r="AE26" s="144">
        <v>5.8869999999999996</v>
      </c>
      <c r="AF26" s="144">
        <v>6.85</v>
      </c>
      <c r="AG26" s="144">
        <v>7.8070000000000004</v>
      </c>
      <c r="AH26" s="144">
        <v>8.7590000000000003</v>
      </c>
      <c r="AI26" s="144">
        <v>9.7059999999999995</v>
      </c>
      <c r="AJ26" s="144">
        <v>10.647</v>
      </c>
      <c r="AK26" s="144">
        <v>11.583</v>
      </c>
      <c r="AL26" s="144">
        <v>12.513</v>
      </c>
      <c r="AM26" s="144">
        <v>13.438000000000001</v>
      </c>
      <c r="AN26" s="144">
        <v>14.358000000000001</v>
      </c>
      <c r="AO26" s="144">
        <v>15.272</v>
      </c>
      <c r="AP26" s="144">
        <v>16.18</v>
      </c>
      <c r="AQ26" s="144">
        <v>17.082999999999998</v>
      </c>
      <c r="AR26" s="144">
        <v>17.98</v>
      </c>
      <c r="AS26" s="144">
        <v>18.870999999999999</v>
      </c>
      <c r="AT26" s="144">
        <v>19.757000000000001</v>
      </c>
      <c r="AU26" s="144">
        <v>20.637</v>
      </c>
      <c r="AV26" s="144">
        <v>21.510999999999999</v>
      </c>
      <c r="AW26" s="144">
        <v>22.378</v>
      </c>
      <c r="AX26" s="144">
        <v>23.24</v>
      </c>
      <c r="AY26" s="144">
        <v>24.094000000000001</v>
      </c>
      <c r="AZ26" s="144">
        <v>24.943000000000001</v>
      </c>
      <c r="BA26" s="144">
        <v>25.783999999999999</v>
      </c>
      <c r="BB26" s="144">
        <v>26.619</v>
      </c>
      <c r="BC26" s="144">
        <v>27.446000000000002</v>
      </c>
      <c r="BD26" s="144">
        <v>28.265000000000001</v>
      </c>
      <c r="BE26" s="144">
        <v>29.077999999999999</v>
      </c>
      <c r="BF26" s="144">
        <v>29.882000000000001</v>
      </c>
      <c r="BG26" s="144">
        <v>30.678000000000001</v>
      </c>
      <c r="BH26" s="144">
        <v>31.466000000000001</v>
      </c>
      <c r="BI26" s="144">
        <v>32.244999999999997</v>
      </c>
      <c r="BJ26" s="144">
        <v>33.015000000000001</v>
      </c>
      <c r="BK26" s="144">
        <v>33.774999999999999</v>
      </c>
      <c r="BL26" s="144">
        <v>34.526000000000003</v>
      </c>
      <c r="BM26" s="144">
        <v>35.265999999999998</v>
      </c>
      <c r="BN26" s="144">
        <v>35.996000000000002</v>
      </c>
      <c r="BO26" s="144">
        <v>36.713999999999999</v>
      </c>
      <c r="BP26" s="144">
        <v>37.421999999999997</v>
      </c>
      <c r="BQ26" s="144">
        <v>38.116999999999997</v>
      </c>
      <c r="BR26" s="144">
        <v>38.801000000000002</v>
      </c>
      <c r="BS26" s="144">
        <v>39.470999999999997</v>
      </c>
      <c r="BT26" s="144">
        <v>40.128999999999998</v>
      </c>
      <c r="BU26" s="144">
        <v>40.774000000000001</v>
      </c>
      <c r="BV26" s="144">
        <v>41.405000000000001</v>
      </c>
      <c r="BW26" s="144">
        <v>42.021000000000001</v>
      </c>
      <c r="BX26" s="144">
        <v>42.622</v>
      </c>
      <c r="BY26" s="144">
        <v>43.207999999999998</v>
      </c>
      <c r="BZ26" s="144">
        <v>43.776000000000003</v>
      </c>
      <c r="CA26" s="144">
        <v>44.326999999999998</v>
      </c>
      <c r="CB26" s="144">
        <v>44.859000000000002</v>
      </c>
      <c r="CC26" s="144">
        <v>45.372</v>
      </c>
      <c r="CD26" s="144">
        <v>45.863</v>
      </c>
      <c r="CE26" s="144">
        <v>46.332999999999998</v>
      </c>
      <c r="CF26" s="144">
        <v>46.777999999999999</v>
      </c>
      <c r="CG26" s="144">
        <v>47.198999999999998</v>
      </c>
      <c r="CH26" s="144">
        <v>47.591999999999999</v>
      </c>
      <c r="CI26" s="144">
        <v>47.957999999999998</v>
      </c>
      <c r="CJ26" s="144">
        <v>48.292999999999999</v>
      </c>
      <c r="CK26" s="144">
        <v>48.597999999999999</v>
      </c>
      <c r="CL26" s="144">
        <v>48.871000000000002</v>
      </c>
      <c r="CM26" s="144">
        <v>49.112000000000002</v>
      </c>
      <c r="CN26" s="144">
        <v>49.32</v>
      </c>
      <c r="CO26" s="144">
        <v>49.496000000000002</v>
      </c>
      <c r="CP26" s="144">
        <v>49.643000000000001</v>
      </c>
      <c r="CQ26" s="144">
        <v>49.761000000000003</v>
      </c>
      <c r="CR26" s="144">
        <v>49.854999999999997</v>
      </c>
      <c r="CS26" s="144">
        <v>49.927</v>
      </c>
      <c r="CT26" s="144">
        <v>49.98</v>
      </c>
      <c r="CU26" s="144">
        <v>50.018000000000001</v>
      </c>
      <c r="CV26" s="144">
        <v>50.045000000000002</v>
      </c>
      <c r="CW26" s="144">
        <v>50.063000000000002</v>
      </c>
      <c r="CX26" s="144">
        <v>50.075000000000003</v>
      </c>
      <c r="CY26" s="144">
        <v>50.082000000000001</v>
      </c>
      <c r="CZ26" s="144">
        <v>50.087000000000003</v>
      </c>
      <c r="DA26" s="144">
        <v>50.088999999999999</v>
      </c>
      <c r="DB26" s="144">
        <v>50.088999999999999</v>
      </c>
      <c r="DC26" s="144">
        <v>50.088999999999999</v>
      </c>
      <c r="DD26" s="144">
        <v>50.088999999999999</v>
      </c>
      <c r="DE26" s="144">
        <v>50.088999999999999</v>
      </c>
      <c r="DF26" s="144">
        <v>50.088999999999999</v>
      </c>
      <c r="DG26" s="144">
        <v>50.088999999999999</v>
      </c>
      <c r="DH26" s="144">
        <v>50.088999999999999</v>
      </c>
      <c r="DI26" s="144">
        <v>50.088999999999999</v>
      </c>
      <c r="DJ26" s="144">
        <v>50.088999999999999</v>
      </c>
      <c r="DK26" s="144">
        <v>50.088999999999999</v>
      </c>
      <c r="DL26" s="144">
        <v>50.088999999999999</v>
      </c>
      <c r="DM26" s="144">
        <v>50.088999999999999</v>
      </c>
      <c r="DN26" s="144">
        <v>50.088999999999999</v>
      </c>
      <c r="DO26" s="144">
        <v>50.088999999999999</v>
      </c>
      <c r="DP26" s="144">
        <v>50.088999999999999</v>
      </c>
      <c r="DQ26" s="144">
        <v>50.088999999999999</v>
      </c>
      <c r="DR26" s="144">
        <v>50.088999999999999</v>
      </c>
      <c r="DS26" s="144">
        <v>50.088999999999999</v>
      </c>
      <c r="DT26" s="144">
        <v>50.088999999999999</v>
      </c>
      <c r="DU26" s="144">
        <v>50.088999999999999</v>
      </c>
      <c r="DV26" s="144">
        <v>50.088999999999999</v>
      </c>
      <c r="DW26" s="144">
        <v>50.088999999999999</v>
      </c>
      <c r="DX26" s="144">
        <v>50.088999999999999</v>
      </c>
      <c r="DY26" s="144">
        <v>50.088999999999999</v>
      </c>
      <c r="DZ26" s="144">
        <v>50.088999999999999</v>
      </c>
      <c r="EA26" s="144">
        <v>50.088999999999999</v>
      </c>
    </row>
    <row r="27" spans="1:131" ht="15" customHeight="1" x14ac:dyDescent="0.25">
      <c r="A27" s="43">
        <v>25</v>
      </c>
      <c r="B27" s="144"/>
      <c r="C27" s="144"/>
      <c r="D27" s="144"/>
      <c r="E27" s="144"/>
      <c r="F27" s="144"/>
      <c r="G27" s="144"/>
      <c r="H27" s="144"/>
      <c r="I27" s="144"/>
      <c r="J27" s="144"/>
      <c r="K27" s="144"/>
      <c r="L27" s="144"/>
      <c r="M27" s="144"/>
      <c r="N27" s="144"/>
      <c r="O27" s="144"/>
      <c r="P27" s="144"/>
      <c r="Q27" s="144"/>
      <c r="R27" s="144"/>
      <c r="S27" s="144"/>
      <c r="T27" s="144"/>
      <c r="U27" s="144"/>
      <c r="V27" s="144"/>
      <c r="W27" s="144"/>
      <c r="X27" s="144"/>
      <c r="Y27" s="144"/>
      <c r="Z27" s="144"/>
      <c r="AA27" s="144">
        <v>0.995</v>
      </c>
      <c r="AB27" s="144">
        <v>1.984</v>
      </c>
      <c r="AC27" s="144">
        <v>2.968</v>
      </c>
      <c r="AD27" s="144">
        <v>3.9460000000000002</v>
      </c>
      <c r="AE27" s="144">
        <v>4.9189999999999996</v>
      </c>
      <c r="AF27" s="144">
        <v>5.8869999999999996</v>
      </c>
      <c r="AG27" s="144">
        <v>6.8490000000000002</v>
      </c>
      <c r="AH27" s="144">
        <v>7.8070000000000004</v>
      </c>
      <c r="AI27" s="144">
        <v>8.7579999999999991</v>
      </c>
      <c r="AJ27" s="144">
        <v>9.7040000000000006</v>
      </c>
      <c r="AK27" s="144">
        <v>10.645</v>
      </c>
      <c r="AL27" s="144">
        <v>11.581</v>
      </c>
      <c r="AM27" s="144">
        <v>12.510999999999999</v>
      </c>
      <c r="AN27" s="144">
        <v>13.435</v>
      </c>
      <c r="AO27" s="144">
        <v>14.353999999999999</v>
      </c>
      <c r="AP27" s="144">
        <v>15.268000000000001</v>
      </c>
      <c r="AQ27" s="144">
        <v>16.175000000000001</v>
      </c>
      <c r="AR27" s="144">
        <v>17.077000000000002</v>
      </c>
      <c r="AS27" s="144">
        <v>17.974</v>
      </c>
      <c r="AT27" s="144">
        <v>18.864000000000001</v>
      </c>
      <c r="AU27" s="144">
        <v>19.748999999999999</v>
      </c>
      <c r="AV27" s="144">
        <v>20.626999999999999</v>
      </c>
      <c r="AW27" s="144">
        <v>21.498999999999999</v>
      </c>
      <c r="AX27" s="144">
        <v>22.364999999999998</v>
      </c>
      <c r="AY27" s="144">
        <v>23.225000000000001</v>
      </c>
      <c r="AZ27" s="144">
        <v>24.077999999999999</v>
      </c>
      <c r="BA27" s="144">
        <v>24.923999999999999</v>
      </c>
      <c r="BB27" s="144">
        <v>25.763000000000002</v>
      </c>
      <c r="BC27" s="144">
        <v>26.594000000000001</v>
      </c>
      <c r="BD27" s="144">
        <v>27.419</v>
      </c>
      <c r="BE27" s="144">
        <v>28.234999999999999</v>
      </c>
      <c r="BF27" s="144">
        <v>29.044</v>
      </c>
      <c r="BG27" s="144">
        <v>29.844000000000001</v>
      </c>
      <c r="BH27" s="144">
        <v>30.635999999999999</v>
      </c>
      <c r="BI27" s="144">
        <v>31.419</v>
      </c>
      <c r="BJ27" s="144">
        <v>32.194000000000003</v>
      </c>
      <c r="BK27" s="144">
        <v>32.957999999999998</v>
      </c>
      <c r="BL27" s="144">
        <v>33.713000000000001</v>
      </c>
      <c r="BM27" s="144">
        <v>34.457000000000001</v>
      </c>
      <c r="BN27" s="144">
        <v>35.191000000000003</v>
      </c>
      <c r="BO27" s="144">
        <v>35.912999999999997</v>
      </c>
      <c r="BP27" s="144">
        <v>36.624000000000002</v>
      </c>
      <c r="BQ27" s="144">
        <v>37.323999999999998</v>
      </c>
      <c r="BR27" s="144">
        <v>38.011000000000003</v>
      </c>
      <c r="BS27" s="144">
        <v>38.685000000000002</v>
      </c>
      <c r="BT27" s="144">
        <v>39.347000000000001</v>
      </c>
      <c r="BU27" s="144">
        <v>39.994999999999997</v>
      </c>
      <c r="BV27" s="144">
        <v>40.628999999999998</v>
      </c>
      <c r="BW27" s="144">
        <v>41.249000000000002</v>
      </c>
      <c r="BX27" s="144">
        <v>41.853000000000002</v>
      </c>
      <c r="BY27" s="144">
        <v>42.442</v>
      </c>
      <c r="BZ27" s="144">
        <v>43.012999999999998</v>
      </c>
      <c r="CA27" s="144">
        <v>43.567</v>
      </c>
      <c r="CB27" s="144">
        <v>44.101999999999997</v>
      </c>
      <c r="CC27" s="144">
        <v>44.618000000000002</v>
      </c>
      <c r="CD27" s="144">
        <v>45.112000000000002</v>
      </c>
      <c r="CE27" s="144">
        <v>45.584000000000003</v>
      </c>
      <c r="CF27" s="144">
        <v>46.031999999999996</v>
      </c>
      <c r="CG27" s="144">
        <v>46.454000000000001</v>
      </c>
      <c r="CH27" s="144">
        <v>46.85</v>
      </c>
      <c r="CI27" s="144">
        <v>47.216999999999999</v>
      </c>
      <c r="CJ27" s="144">
        <v>47.555</v>
      </c>
      <c r="CK27" s="144">
        <v>47.860999999999997</v>
      </c>
      <c r="CL27" s="144">
        <v>48.136000000000003</v>
      </c>
      <c r="CM27" s="144">
        <v>48.378</v>
      </c>
      <c r="CN27" s="144">
        <v>48.587000000000003</v>
      </c>
      <c r="CO27" s="144">
        <v>48.765000000000001</v>
      </c>
      <c r="CP27" s="144">
        <v>48.911999999999999</v>
      </c>
      <c r="CQ27" s="144">
        <v>49.030999999999999</v>
      </c>
      <c r="CR27" s="144">
        <v>49.125</v>
      </c>
      <c r="CS27" s="144">
        <v>49.197000000000003</v>
      </c>
      <c r="CT27" s="144">
        <v>49.250999999999998</v>
      </c>
      <c r="CU27" s="144">
        <v>49.289000000000001</v>
      </c>
      <c r="CV27" s="144">
        <v>49.316000000000003</v>
      </c>
      <c r="CW27" s="144">
        <v>49.334000000000003</v>
      </c>
      <c r="CX27" s="144">
        <v>49.345999999999997</v>
      </c>
      <c r="CY27" s="144">
        <v>49.353999999999999</v>
      </c>
      <c r="CZ27" s="144">
        <v>49.357999999999997</v>
      </c>
      <c r="DA27" s="144">
        <v>49.360999999999997</v>
      </c>
      <c r="DB27" s="144">
        <v>49.360999999999997</v>
      </c>
      <c r="DC27" s="144">
        <v>49.360999999999997</v>
      </c>
      <c r="DD27" s="144">
        <v>49.360999999999997</v>
      </c>
      <c r="DE27" s="144">
        <v>49.360999999999997</v>
      </c>
      <c r="DF27" s="144">
        <v>49.360999999999997</v>
      </c>
      <c r="DG27" s="144">
        <v>49.360999999999997</v>
      </c>
      <c r="DH27" s="144">
        <v>49.360999999999997</v>
      </c>
      <c r="DI27" s="144">
        <v>49.360999999999997</v>
      </c>
      <c r="DJ27" s="144">
        <v>49.360999999999997</v>
      </c>
      <c r="DK27" s="144">
        <v>49.360999999999997</v>
      </c>
      <c r="DL27" s="144">
        <v>49.360999999999997</v>
      </c>
      <c r="DM27" s="144">
        <v>49.360999999999997</v>
      </c>
      <c r="DN27" s="144">
        <v>49.360999999999997</v>
      </c>
      <c r="DO27" s="144">
        <v>49.360999999999997</v>
      </c>
      <c r="DP27" s="144">
        <v>49.360999999999997</v>
      </c>
      <c r="DQ27" s="144">
        <v>49.360999999999997</v>
      </c>
      <c r="DR27" s="144">
        <v>49.360999999999997</v>
      </c>
      <c r="DS27" s="144">
        <v>49.360999999999997</v>
      </c>
      <c r="DT27" s="144">
        <v>49.360999999999997</v>
      </c>
      <c r="DU27" s="144">
        <v>49.360999999999997</v>
      </c>
      <c r="DV27" s="144">
        <v>49.360999999999997</v>
      </c>
      <c r="DW27" s="144">
        <v>49.360999999999997</v>
      </c>
      <c r="DX27" s="144">
        <v>49.360999999999997</v>
      </c>
      <c r="DY27" s="144">
        <v>49.360999999999997</v>
      </c>
      <c r="DZ27" s="144">
        <v>49.360999999999997</v>
      </c>
      <c r="EA27" s="144">
        <v>49.360999999999997</v>
      </c>
    </row>
    <row r="28" spans="1:131" ht="15" customHeight="1" x14ac:dyDescent="0.25">
      <c r="A28" s="43">
        <v>26</v>
      </c>
      <c r="B28" s="144"/>
      <c r="C28" s="144"/>
      <c r="D28" s="144"/>
      <c r="E28" s="144"/>
      <c r="F28" s="144"/>
      <c r="G28" s="144"/>
      <c r="H28" s="144"/>
      <c r="I28" s="144"/>
      <c r="J28" s="144"/>
      <c r="K28" s="144"/>
      <c r="L28" s="144"/>
      <c r="M28" s="144"/>
      <c r="N28" s="144"/>
      <c r="O28" s="144"/>
      <c r="P28" s="144"/>
      <c r="Q28" s="144"/>
      <c r="R28" s="144"/>
      <c r="S28" s="144"/>
      <c r="T28" s="144"/>
      <c r="U28" s="144"/>
      <c r="V28" s="144"/>
      <c r="W28" s="144"/>
      <c r="X28" s="144"/>
      <c r="Y28" s="144"/>
      <c r="Z28" s="144"/>
      <c r="AA28" s="144"/>
      <c r="AB28" s="144">
        <v>0.995</v>
      </c>
      <c r="AC28" s="144">
        <v>1.984</v>
      </c>
      <c r="AD28" s="144">
        <v>2.968</v>
      </c>
      <c r="AE28" s="144">
        <v>3.9460000000000002</v>
      </c>
      <c r="AF28" s="144">
        <v>4.9189999999999996</v>
      </c>
      <c r="AG28" s="144">
        <v>5.8869999999999996</v>
      </c>
      <c r="AH28" s="144">
        <v>6.8490000000000002</v>
      </c>
      <c r="AI28" s="144">
        <v>7.806</v>
      </c>
      <c r="AJ28" s="144">
        <v>8.7569999999999997</v>
      </c>
      <c r="AK28" s="144">
        <v>9.7029999999999994</v>
      </c>
      <c r="AL28" s="144">
        <v>10.644</v>
      </c>
      <c r="AM28" s="144">
        <v>11.579000000000001</v>
      </c>
      <c r="AN28" s="144">
        <v>12.507999999999999</v>
      </c>
      <c r="AO28" s="144">
        <v>13.432</v>
      </c>
      <c r="AP28" s="144">
        <v>14.35</v>
      </c>
      <c r="AQ28" s="144">
        <v>15.263</v>
      </c>
      <c r="AR28" s="144">
        <v>16.170000000000002</v>
      </c>
      <c r="AS28" s="144">
        <v>17.071000000000002</v>
      </c>
      <c r="AT28" s="144">
        <v>17.966000000000001</v>
      </c>
      <c r="AU28" s="144">
        <v>18.856000000000002</v>
      </c>
      <c r="AV28" s="144">
        <v>19.739000000000001</v>
      </c>
      <c r="AW28" s="144">
        <v>20.616</v>
      </c>
      <c r="AX28" s="144">
        <v>21.486000000000001</v>
      </c>
      <c r="AY28" s="144">
        <v>22.350999999999999</v>
      </c>
      <c r="AZ28" s="144">
        <v>23.207999999999998</v>
      </c>
      <c r="BA28" s="144">
        <v>24.059000000000001</v>
      </c>
      <c r="BB28" s="144">
        <v>24.902000000000001</v>
      </c>
      <c r="BC28" s="144">
        <v>25.738</v>
      </c>
      <c r="BD28" s="144">
        <v>26.567</v>
      </c>
      <c r="BE28" s="144">
        <v>27.388000000000002</v>
      </c>
      <c r="BF28" s="144">
        <v>28.201000000000001</v>
      </c>
      <c r="BG28" s="144">
        <v>29.006</v>
      </c>
      <c r="BH28" s="144">
        <v>29.802</v>
      </c>
      <c r="BI28" s="144">
        <v>30.59</v>
      </c>
      <c r="BJ28" s="144">
        <v>31.367999999999999</v>
      </c>
      <c r="BK28" s="144">
        <v>32.137</v>
      </c>
      <c r="BL28" s="144">
        <v>32.895000000000003</v>
      </c>
      <c r="BM28" s="144">
        <v>33.643999999999998</v>
      </c>
      <c r="BN28" s="144">
        <v>34.381</v>
      </c>
      <c r="BO28" s="144">
        <v>35.107999999999997</v>
      </c>
      <c r="BP28" s="144">
        <v>35.823</v>
      </c>
      <c r="BQ28" s="144">
        <v>36.526000000000003</v>
      </c>
      <c r="BR28" s="144">
        <v>37.216999999999999</v>
      </c>
      <c r="BS28" s="144">
        <v>37.895000000000003</v>
      </c>
      <c r="BT28" s="144">
        <v>38.56</v>
      </c>
      <c r="BU28" s="144">
        <v>39.210999999999999</v>
      </c>
      <c r="BV28" s="144">
        <v>39.848999999999997</v>
      </c>
      <c r="BW28" s="144">
        <v>40.472000000000001</v>
      </c>
      <c r="BX28" s="144">
        <v>41.08</v>
      </c>
      <c r="BY28" s="144">
        <v>41.671999999999997</v>
      </c>
      <c r="BZ28" s="144">
        <v>42.246000000000002</v>
      </c>
      <c r="CA28" s="144">
        <v>42.802999999999997</v>
      </c>
      <c r="CB28" s="144">
        <v>43.341000000000001</v>
      </c>
      <c r="CC28" s="144">
        <v>43.859000000000002</v>
      </c>
      <c r="CD28" s="144">
        <v>44.356000000000002</v>
      </c>
      <c r="CE28" s="144">
        <v>44.83</v>
      </c>
      <c r="CF28" s="144">
        <v>45.280999999999999</v>
      </c>
      <c r="CG28" s="144">
        <v>45.706000000000003</v>
      </c>
      <c r="CH28" s="144">
        <v>46.103999999999999</v>
      </c>
      <c r="CI28" s="144">
        <v>46.472999999999999</v>
      </c>
      <c r="CJ28" s="144">
        <v>46.813000000000002</v>
      </c>
      <c r="CK28" s="144">
        <v>47.121000000000002</v>
      </c>
      <c r="CL28" s="144">
        <v>47.396000000000001</v>
      </c>
      <c r="CM28" s="144">
        <v>47.64</v>
      </c>
      <c r="CN28" s="144">
        <v>47.85</v>
      </c>
      <c r="CO28" s="144">
        <v>48.029000000000003</v>
      </c>
      <c r="CP28" s="144">
        <v>48.177</v>
      </c>
      <c r="CQ28" s="144">
        <v>48.295999999999999</v>
      </c>
      <c r="CR28" s="144">
        <v>48.390999999999998</v>
      </c>
      <c r="CS28" s="144">
        <v>48.463000000000001</v>
      </c>
      <c r="CT28" s="144">
        <v>48.517000000000003</v>
      </c>
      <c r="CU28" s="144">
        <v>48.555999999999997</v>
      </c>
      <c r="CV28" s="144">
        <v>48.582999999999998</v>
      </c>
      <c r="CW28" s="144">
        <v>48.601999999999997</v>
      </c>
      <c r="CX28" s="144">
        <v>48.613999999999997</v>
      </c>
      <c r="CY28" s="144">
        <v>48.621000000000002</v>
      </c>
      <c r="CZ28" s="144">
        <v>48.625</v>
      </c>
      <c r="DA28" s="144">
        <v>48.628</v>
      </c>
      <c r="DB28" s="144">
        <v>48.628</v>
      </c>
      <c r="DC28" s="144">
        <v>48.628</v>
      </c>
      <c r="DD28" s="144">
        <v>48.628</v>
      </c>
      <c r="DE28" s="144">
        <v>48.628</v>
      </c>
      <c r="DF28" s="144">
        <v>48.628</v>
      </c>
      <c r="DG28" s="144">
        <v>48.628</v>
      </c>
      <c r="DH28" s="144">
        <v>48.628</v>
      </c>
      <c r="DI28" s="144">
        <v>48.628</v>
      </c>
      <c r="DJ28" s="144">
        <v>48.628</v>
      </c>
      <c r="DK28" s="144">
        <v>48.628</v>
      </c>
      <c r="DL28" s="144">
        <v>48.628</v>
      </c>
      <c r="DM28" s="144">
        <v>48.628</v>
      </c>
      <c r="DN28" s="144">
        <v>48.628</v>
      </c>
      <c r="DO28" s="144">
        <v>48.628</v>
      </c>
      <c r="DP28" s="144">
        <v>48.628</v>
      </c>
      <c r="DQ28" s="144">
        <v>48.628</v>
      </c>
      <c r="DR28" s="144">
        <v>48.628</v>
      </c>
      <c r="DS28" s="144">
        <v>48.628</v>
      </c>
      <c r="DT28" s="144">
        <v>48.628</v>
      </c>
      <c r="DU28" s="144">
        <v>48.628</v>
      </c>
      <c r="DV28" s="144">
        <v>48.628</v>
      </c>
      <c r="DW28" s="144">
        <v>48.628</v>
      </c>
      <c r="DX28" s="144">
        <v>48.628</v>
      </c>
      <c r="DY28" s="144">
        <v>48.628</v>
      </c>
      <c r="DZ28" s="144">
        <v>48.628</v>
      </c>
      <c r="EA28" s="144">
        <v>48.628</v>
      </c>
    </row>
    <row r="29" spans="1:131" ht="15" customHeight="1" x14ac:dyDescent="0.25">
      <c r="A29" s="43">
        <v>27</v>
      </c>
      <c r="B29" s="144"/>
      <c r="C29" s="144"/>
      <c r="D29" s="144"/>
      <c r="E29" s="144"/>
      <c r="F29" s="144"/>
      <c r="G29" s="144"/>
      <c r="H29" s="144"/>
      <c r="I29" s="144"/>
      <c r="J29" s="144"/>
      <c r="K29" s="144"/>
      <c r="L29" s="144"/>
      <c r="M29" s="144"/>
      <c r="N29" s="144"/>
      <c r="O29" s="144"/>
      <c r="P29" s="144"/>
      <c r="Q29" s="144"/>
      <c r="R29" s="144"/>
      <c r="S29" s="144"/>
      <c r="T29" s="144"/>
      <c r="U29" s="144"/>
      <c r="V29" s="144"/>
      <c r="W29" s="144"/>
      <c r="X29" s="144"/>
      <c r="Y29" s="144"/>
      <c r="Z29" s="144"/>
      <c r="AA29" s="144"/>
      <c r="AB29" s="144"/>
      <c r="AC29" s="144">
        <v>0.995</v>
      </c>
      <c r="AD29" s="144">
        <v>1.984</v>
      </c>
      <c r="AE29" s="144">
        <v>2.9670000000000001</v>
      </c>
      <c r="AF29" s="144">
        <v>3.9460000000000002</v>
      </c>
      <c r="AG29" s="144">
        <v>4.9189999999999996</v>
      </c>
      <c r="AH29" s="144">
        <v>5.8860000000000001</v>
      </c>
      <c r="AI29" s="144">
        <v>6.8479999999999999</v>
      </c>
      <c r="AJ29" s="144">
        <v>7.8049999999999997</v>
      </c>
      <c r="AK29" s="144">
        <v>8.7560000000000002</v>
      </c>
      <c r="AL29" s="144">
        <v>9.7010000000000005</v>
      </c>
      <c r="AM29" s="144">
        <v>10.641999999999999</v>
      </c>
      <c r="AN29" s="144">
        <v>11.576000000000001</v>
      </c>
      <c r="AO29" s="144">
        <v>12.505000000000001</v>
      </c>
      <c r="AP29" s="144">
        <v>13.428000000000001</v>
      </c>
      <c r="AQ29" s="144">
        <v>14.346</v>
      </c>
      <c r="AR29" s="144">
        <v>15.257999999999999</v>
      </c>
      <c r="AS29" s="144">
        <v>16.164000000000001</v>
      </c>
      <c r="AT29" s="144">
        <v>17.064</v>
      </c>
      <c r="AU29" s="144">
        <v>17.957999999999998</v>
      </c>
      <c r="AV29" s="144">
        <v>18.846</v>
      </c>
      <c r="AW29" s="144">
        <v>19.728000000000002</v>
      </c>
      <c r="AX29" s="144">
        <v>20.603999999999999</v>
      </c>
      <c r="AY29" s="144">
        <v>21.472000000000001</v>
      </c>
      <c r="AZ29" s="144">
        <v>22.335000000000001</v>
      </c>
      <c r="BA29" s="144">
        <v>23.19</v>
      </c>
      <c r="BB29" s="144">
        <v>24.038</v>
      </c>
      <c r="BC29" s="144">
        <v>24.879000000000001</v>
      </c>
      <c r="BD29" s="144">
        <v>25.712</v>
      </c>
      <c r="BE29" s="144">
        <v>26.536999999999999</v>
      </c>
      <c r="BF29" s="144">
        <v>27.355</v>
      </c>
      <c r="BG29" s="144">
        <v>28.164000000000001</v>
      </c>
      <c r="BH29" s="144">
        <v>28.963999999999999</v>
      </c>
      <c r="BI29" s="144">
        <v>29.756</v>
      </c>
      <c r="BJ29" s="144">
        <v>30.539000000000001</v>
      </c>
      <c r="BK29" s="144">
        <v>31.312000000000001</v>
      </c>
      <c r="BL29" s="144">
        <v>32.073999999999998</v>
      </c>
      <c r="BM29" s="144">
        <v>32.826999999999998</v>
      </c>
      <c r="BN29" s="144">
        <v>33.567999999999998</v>
      </c>
      <c r="BO29" s="144">
        <v>34.298999999999999</v>
      </c>
      <c r="BP29" s="144">
        <v>35.018000000000001</v>
      </c>
      <c r="BQ29" s="144">
        <v>35.725000000000001</v>
      </c>
      <c r="BR29" s="144">
        <v>36.418999999999997</v>
      </c>
      <c r="BS29" s="144">
        <v>37.100999999999999</v>
      </c>
      <c r="BT29" s="144">
        <v>37.770000000000003</v>
      </c>
      <c r="BU29" s="144">
        <v>38.424999999999997</v>
      </c>
      <c r="BV29" s="144">
        <v>39.066000000000003</v>
      </c>
      <c r="BW29" s="144">
        <v>39.692999999999998</v>
      </c>
      <c r="BX29" s="144">
        <v>40.304000000000002</v>
      </c>
      <c r="BY29" s="144">
        <v>40.899000000000001</v>
      </c>
      <c r="BZ29" s="144">
        <v>41.475999999999999</v>
      </c>
      <c r="CA29" s="144">
        <v>42.036000000000001</v>
      </c>
      <c r="CB29" s="144">
        <v>42.576999999999998</v>
      </c>
      <c r="CC29" s="144">
        <v>43.097999999999999</v>
      </c>
      <c r="CD29" s="144">
        <v>43.597999999999999</v>
      </c>
      <c r="CE29" s="144">
        <v>44.075000000000003</v>
      </c>
      <c r="CF29" s="144">
        <v>44.527000000000001</v>
      </c>
      <c r="CG29" s="144">
        <v>44.954999999999998</v>
      </c>
      <c r="CH29" s="144">
        <v>45.354999999999997</v>
      </c>
      <c r="CI29" s="144">
        <v>45.725999999999999</v>
      </c>
      <c r="CJ29" s="144">
        <v>46.067999999999998</v>
      </c>
      <c r="CK29" s="144">
        <v>46.377000000000002</v>
      </c>
      <c r="CL29" s="144">
        <v>46.655000000000001</v>
      </c>
      <c r="CM29" s="144">
        <v>46.899000000000001</v>
      </c>
      <c r="CN29" s="144">
        <v>47.110999999999997</v>
      </c>
      <c r="CO29" s="144">
        <v>47.29</v>
      </c>
      <c r="CP29" s="144">
        <v>47.439</v>
      </c>
      <c r="CQ29" s="144">
        <v>47.558999999999997</v>
      </c>
      <c r="CR29" s="144">
        <v>47.654000000000003</v>
      </c>
      <c r="CS29" s="144">
        <v>47.726999999999997</v>
      </c>
      <c r="CT29" s="144">
        <v>47.781999999999996</v>
      </c>
      <c r="CU29" s="144">
        <v>47.820999999999998</v>
      </c>
      <c r="CV29" s="144">
        <v>47.847999999999999</v>
      </c>
      <c r="CW29" s="144">
        <v>47.866</v>
      </c>
      <c r="CX29" s="144">
        <v>47.878</v>
      </c>
      <c r="CY29" s="144">
        <v>47.886000000000003</v>
      </c>
      <c r="CZ29" s="144">
        <v>47.89</v>
      </c>
      <c r="DA29" s="144">
        <v>47.893000000000001</v>
      </c>
      <c r="DB29" s="144">
        <v>47.893000000000001</v>
      </c>
      <c r="DC29" s="144">
        <v>47.893000000000001</v>
      </c>
      <c r="DD29" s="144">
        <v>47.893000000000001</v>
      </c>
      <c r="DE29" s="144">
        <v>47.893000000000001</v>
      </c>
      <c r="DF29" s="144">
        <v>47.893000000000001</v>
      </c>
      <c r="DG29" s="144">
        <v>47.893000000000001</v>
      </c>
      <c r="DH29" s="144">
        <v>47.893000000000001</v>
      </c>
      <c r="DI29" s="144">
        <v>47.893000000000001</v>
      </c>
      <c r="DJ29" s="144">
        <v>47.893000000000001</v>
      </c>
      <c r="DK29" s="144">
        <v>47.893000000000001</v>
      </c>
      <c r="DL29" s="144">
        <v>47.893000000000001</v>
      </c>
      <c r="DM29" s="144">
        <v>47.893000000000001</v>
      </c>
      <c r="DN29" s="144">
        <v>47.893000000000001</v>
      </c>
      <c r="DO29" s="144">
        <v>47.893000000000001</v>
      </c>
      <c r="DP29" s="144">
        <v>47.893000000000001</v>
      </c>
      <c r="DQ29" s="144">
        <v>47.893000000000001</v>
      </c>
      <c r="DR29" s="144">
        <v>47.893000000000001</v>
      </c>
      <c r="DS29" s="144">
        <v>47.893000000000001</v>
      </c>
      <c r="DT29" s="144">
        <v>47.893000000000001</v>
      </c>
      <c r="DU29" s="144">
        <v>47.893000000000001</v>
      </c>
      <c r="DV29" s="144">
        <v>47.893000000000001</v>
      </c>
      <c r="DW29" s="144">
        <v>47.893000000000001</v>
      </c>
      <c r="DX29" s="144">
        <v>47.893000000000001</v>
      </c>
      <c r="DY29" s="144">
        <v>47.893000000000001</v>
      </c>
      <c r="DZ29" s="144">
        <v>47.893000000000001</v>
      </c>
      <c r="EA29" s="144">
        <v>47.893000000000001</v>
      </c>
    </row>
    <row r="30" spans="1:131" ht="15" customHeight="1" x14ac:dyDescent="0.25">
      <c r="A30" s="43">
        <v>28</v>
      </c>
      <c r="B30" s="144"/>
      <c r="C30" s="144"/>
      <c r="D30" s="144"/>
      <c r="E30" s="144"/>
      <c r="F30" s="144"/>
      <c r="G30" s="144"/>
      <c r="H30" s="144"/>
      <c r="I30" s="144"/>
      <c r="J30" s="144"/>
      <c r="K30" s="144"/>
      <c r="L30" s="144"/>
      <c r="M30" s="144"/>
      <c r="N30" s="144"/>
      <c r="O30" s="144"/>
      <c r="P30" s="144"/>
      <c r="Q30" s="144"/>
      <c r="R30" s="144"/>
      <c r="S30" s="144"/>
      <c r="T30" s="144"/>
      <c r="U30" s="144"/>
      <c r="V30" s="144"/>
      <c r="W30" s="144"/>
      <c r="X30" s="144"/>
      <c r="Y30" s="144"/>
      <c r="Z30" s="144"/>
      <c r="AA30" s="144"/>
      <c r="AB30" s="144"/>
      <c r="AC30" s="144"/>
      <c r="AD30" s="144">
        <v>0.995</v>
      </c>
      <c r="AE30" s="144">
        <v>1.984</v>
      </c>
      <c r="AF30" s="144">
        <v>2.9670000000000001</v>
      </c>
      <c r="AG30" s="144">
        <v>3.9449999999999998</v>
      </c>
      <c r="AH30" s="144">
        <v>4.9180000000000001</v>
      </c>
      <c r="AI30" s="144">
        <v>5.8849999999999998</v>
      </c>
      <c r="AJ30" s="144">
        <v>6.8470000000000004</v>
      </c>
      <c r="AK30" s="144">
        <v>7.8040000000000003</v>
      </c>
      <c r="AL30" s="144">
        <v>8.7539999999999996</v>
      </c>
      <c r="AM30" s="144">
        <v>9.6999999999999993</v>
      </c>
      <c r="AN30" s="144">
        <v>10.638999999999999</v>
      </c>
      <c r="AO30" s="144">
        <v>11.573</v>
      </c>
      <c r="AP30" s="144">
        <v>12.502000000000001</v>
      </c>
      <c r="AQ30" s="144">
        <v>13.423999999999999</v>
      </c>
      <c r="AR30" s="144">
        <v>14.340999999999999</v>
      </c>
      <c r="AS30" s="144">
        <v>15.252000000000001</v>
      </c>
      <c r="AT30" s="144">
        <v>16.157</v>
      </c>
      <c r="AU30" s="144">
        <v>17.056000000000001</v>
      </c>
      <c r="AV30" s="144">
        <v>17.949000000000002</v>
      </c>
      <c r="AW30" s="144">
        <v>18.835999999999999</v>
      </c>
      <c r="AX30" s="144">
        <v>19.716000000000001</v>
      </c>
      <c r="AY30" s="144">
        <v>20.588999999999999</v>
      </c>
      <c r="AZ30" s="144">
        <v>21.456</v>
      </c>
      <c r="BA30" s="144">
        <v>22.315999999999999</v>
      </c>
      <c r="BB30" s="144">
        <v>23.169</v>
      </c>
      <c r="BC30" s="144">
        <v>24.013999999999999</v>
      </c>
      <c r="BD30" s="144">
        <v>24.852</v>
      </c>
      <c r="BE30" s="144">
        <v>25.681999999999999</v>
      </c>
      <c r="BF30" s="144">
        <v>26.504000000000001</v>
      </c>
      <c r="BG30" s="144">
        <v>27.317</v>
      </c>
      <c r="BH30" s="144">
        <v>28.122</v>
      </c>
      <c r="BI30" s="144">
        <v>28.917999999999999</v>
      </c>
      <c r="BJ30" s="144">
        <v>29.704999999999998</v>
      </c>
      <c r="BK30" s="144">
        <v>30.481999999999999</v>
      </c>
      <c r="BL30" s="144">
        <v>31.248999999999999</v>
      </c>
      <c r="BM30" s="144">
        <v>32.006</v>
      </c>
      <c r="BN30" s="144">
        <v>32.750999999999998</v>
      </c>
      <c r="BO30" s="144">
        <v>33.485999999999997</v>
      </c>
      <c r="BP30" s="144">
        <v>34.207999999999998</v>
      </c>
      <c r="BQ30" s="144">
        <v>34.918999999999997</v>
      </c>
      <c r="BR30" s="144">
        <v>35.618000000000002</v>
      </c>
      <c r="BS30" s="144">
        <v>36.302999999999997</v>
      </c>
      <c r="BT30" s="144">
        <v>36.975999999999999</v>
      </c>
      <c r="BU30" s="144">
        <v>37.634</v>
      </c>
      <c r="BV30" s="144">
        <v>38.279000000000003</v>
      </c>
      <c r="BW30" s="144">
        <v>38.908999999999999</v>
      </c>
      <c r="BX30" s="144">
        <v>39.523000000000003</v>
      </c>
      <c r="BY30" s="144">
        <v>40.121000000000002</v>
      </c>
      <c r="BZ30" s="144">
        <v>40.701999999999998</v>
      </c>
      <c r="CA30" s="144">
        <v>41.265000000000001</v>
      </c>
      <c r="CB30" s="144">
        <v>41.808999999999997</v>
      </c>
      <c r="CC30" s="144">
        <v>42.332999999999998</v>
      </c>
      <c r="CD30" s="144">
        <v>42.835000000000001</v>
      </c>
      <c r="CE30" s="144">
        <v>43.314999999999998</v>
      </c>
      <c r="CF30" s="144">
        <v>43.77</v>
      </c>
      <c r="CG30" s="144">
        <v>44.2</v>
      </c>
      <c r="CH30" s="144">
        <v>44.601999999999997</v>
      </c>
      <c r="CI30" s="144">
        <v>44.975000000000001</v>
      </c>
      <c r="CJ30" s="144">
        <v>45.317999999999998</v>
      </c>
      <c r="CK30" s="144">
        <v>45.63</v>
      </c>
      <c r="CL30" s="144">
        <v>45.908999999999999</v>
      </c>
      <c r="CM30" s="144">
        <v>46.155000000000001</v>
      </c>
      <c r="CN30" s="144">
        <v>46.366999999999997</v>
      </c>
      <c r="CO30" s="144">
        <v>46.548000000000002</v>
      </c>
      <c r="CP30" s="144">
        <v>46.697000000000003</v>
      </c>
      <c r="CQ30" s="144">
        <v>46.817999999999998</v>
      </c>
      <c r="CR30" s="144">
        <v>46.914000000000001</v>
      </c>
      <c r="CS30" s="144">
        <v>46.987000000000002</v>
      </c>
      <c r="CT30" s="144">
        <v>47.042000000000002</v>
      </c>
      <c r="CU30" s="144">
        <v>47.081000000000003</v>
      </c>
      <c r="CV30" s="144">
        <v>47.107999999999997</v>
      </c>
      <c r="CW30" s="144">
        <v>47.127000000000002</v>
      </c>
      <c r="CX30" s="144">
        <v>47.139000000000003</v>
      </c>
      <c r="CY30" s="144">
        <v>47.146999999999998</v>
      </c>
      <c r="CZ30" s="144">
        <v>47.151000000000003</v>
      </c>
      <c r="DA30" s="144">
        <v>47.154000000000003</v>
      </c>
      <c r="DB30" s="144">
        <v>47.154000000000003</v>
      </c>
      <c r="DC30" s="144">
        <v>47.154000000000003</v>
      </c>
      <c r="DD30" s="144">
        <v>47.154000000000003</v>
      </c>
      <c r="DE30" s="144">
        <v>47.154000000000003</v>
      </c>
      <c r="DF30" s="144">
        <v>47.154000000000003</v>
      </c>
      <c r="DG30" s="144">
        <v>47.154000000000003</v>
      </c>
      <c r="DH30" s="144">
        <v>47.154000000000003</v>
      </c>
      <c r="DI30" s="144">
        <v>47.154000000000003</v>
      </c>
      <c r="DJ30" s="144">
        <v>47.154000000000003</v>
      </c>
      <c r="DK30" s="144">
        <v>47.154000000000003</v>
      </c>
      <c r="DL30" s="144">
        <v>47.154000000000003</v>
      </c>
      <c r="DM30" s="144">
        <v>47.154000000000003</v>
      </c>
      <c r="DN30" s="144">
        <v>47.154000000000003</v>
      </c>
      <c r="DO30" s="144">
        <v>47.154000000000003</v>
      </c>
      <c r="DP30" s="144">
        <v>47.154000000000003</v>
      </c>
      <c r="DQ30" s="144">
        <v>47.154000000000003</v>
      </c>
      <c r="DR30" s="144">
        <v>47.154000000000003</v>
      </c>
      <c r="DS30" s="144">
        <v>47.154000000000003</v>
      </c>
      <c r="DT30" s="144">
        <v>47.154000000000003</v>
      </c>
      <c r="DU30" s="144">
        <v>47.154000000000003</v>
      </c>
      <c r="DV30" s="144">
        <v>47.154000000000003</v>
      </c>
      <c r="DW30" s="144">
        <v>47.154000000000003</v>
      </c>
      <c r="DX30" s="144">
        <v>47.154000000000003</v>
      </c>
      <c r="DY30" s="144">
        <v>47.154000000000003</v>
      </c>
      <c r="DZ30" s="144">
        <v>47.154000000000003</v>
      </c>
      <c r="EA30" s="144">
        <v>47.154000000000003</v>
      </c>
    </row>
    <row r="31" spans="1:131" ht="15" customHeight="1" x14ac:dyDescent="0.25">
      <c r="A31" s="43">
        <v>29</v>
      </c>
      <c r="B31" s="144"/>
      <c r="C31" s="144"/>
      <c r="D31" s="144"/>
      <c r="E31" s="144"/>
      <c r="F31" s="144"/>
      <c r="G31" s="144"/>
      <c r="H31" s="144"/>
      <c r="I31" s="144"/>
      <c r="J31" s="144"/>
      <c r="K31" s="144"/>
      <c r="L31" s="144"/>
      <c r="M31" s="144"/>
      <c r="N31" s="144"/>
      <c r="O31" s="144"/>
      <c r="P31" s="144"/>
      <c r="Q31" s="144"/>
      <c r="R31" s="144"/>
      <c r="S31" s="144"/>
      <c r="T31" s="144"/>
      <c r="U31" s="144"/>
      <c r="V31" s="144"/>
      <c r="W31" s="144"/>
      <c r="X31" s="144"/>
      <c r="Y31" s="144"/>
      <c r="Z31" s="144"/>
      <c r="AA31" s="144"/>
      <c r="AB31" s="144"/>
      <c r="AC31" s="144"/>
      <c r="AD31" s="144"/>
      <c r="AE31" s="144">
        <v>0.995</v>
      </c>
      <c r="AF31" s="144">
        <v>1.984</v>
      </c>
      <c r="AG31" s="144">
        <v>2.9670000000000001</v>
      </c>
      <c r="AH31" s="144">
        <v>3.9449999999999998</v>
      </c>
      <c r="AI31" s="144">
        <v>4.9180000000000001</v>
      </c>
      <c r="AJ31" s="144">
        <v>5.8849999999999998</v>
      </c>
      <c r="AK31" s="144">
        <v>6.8460000000000001</v>
      </c>
      <c r="AL31" s="144">
        <v>7.8019999999999996</v>
      </c>
      <c r="AM31" s="144">
        <v>8.7530000000000001</v>
      </c>
      <c r="AN31" s="144">
        <v>9.6980000000000004</v>
      </c>
      <c r="AO31" s="144">
        <v>10.637</v>
      </c>
      <c r="AP31" s="144">
        <v>11.57</v>
      </c>
      <c r="AQ31" s="144">
        <v>12.497999999999999</v>
      </c>
      <c r="AR31" s="144">
        <v>13.42</v>
      </c>
      <c r="AS31" s="144">
        <v>14.336</v>
      </c>
      <c r="AT31" s="144">
        <v>15.246</v>
      </c>
      <c r="AU31" s="144">
        <v>16.149999999999999</v>
      </c>
      <c r="AV31" s="144">
        <v>17.047999999999998</v>
      </c>
      <c r="AW31" s="144">
        <v>17.939</v>
      </c>
      <c r="AX31" s="144">
        <v>18.824000000000002</v>
      </c>
      <c r="AY31" s="144">
        <v>19.702999999999999</v>
      </c>
      <c r="AZ31" s="144">
        <v>20.574000000000002</v>
      </c>
      <c r="BA31" s="144">
        <v>21.439</v>
      </c>
      <c r="BB31" s="144">
        <v>22.295999999999999</v>
      </c>
      <c r="BC31" s="144">
        <v>23.146000000000001</v>
      </c>
      <c r="BD31" s="144">
        <v>23.988</v>
      </c>
      <c r="BE31" s="144">
        <v>24.823</v>
      </c>
      <c r="BF31" s="144">
        <v>25.649000000000001</v>
      </c>
      <c r="BG31" s="144">
        <v>26.466999999999999</v>
      </c>
      <c r="BH31" s="144">
        <v>27.277000000000001</v>
      </c>
      <c r="BI31" s="144">
        <v>28.077000000000002</v>
      </c>
      <c r="BJ31" s="144">
        <v>28.867999999999999</v>
      </c>
      <c r="BK31" s="144">
        <v>29.65</v>
      </c>
      <c r="BL31" s="144">
        <v>30.420999999999999</v>
      </c>
      <c r="BM31" s="144">
        <v>31.181999999999999</v>
      </c>
      <c r="BN31" s="144">
        <v>31.931000000000001</v>
      </c>
      <c r="BO31" s="144">
        <v>32.67</v>
      </c>
      <c r="BP31" s="144">
        <v>33.396000000000001</v>
      </c>
      <c r="BQ31" s="144">
        <v>34.110999999999997</v>
      </c>
      <c r="BR31" s="144">
        <v>34.813000000000002</v>
      </c>
      <c r="BS31" s="144">
        <v>35.503</v>
      </c>
      <c r="BT31" s="144">
        <v>36.179000000000002</v>
      </c>
      <c r="BU31" s="144">
        <v>36.841000000000001</v>
      </c>
      <c r="BV31" s="144">
        <v>37.488999999999997</v>
      </c>
      <c r="BW31" s="144">
        <v>38.122999999999998</v>
      </c>
      <c r="BX31" s="144">
        <v>38.74</v>
      </c>
      <c r="BY31" s="144">
        <v>39.341999999999999</v>
      </c>
      <c r="BZ31" s="144">
        <v>39.926000000000002</v>
      </c>
      <c r="CA31" s="144">
        <v>40.491999999999997</v>
      </c>
      <c r="CB31" s="144">
        <v>41.039000000000001</v>
      </c>
      <c r="CC31" s="144">
        <v>41.566000000000003</v>
      </c>
      <c r="CD31" s="144">
        <v>42.070999999999998</v>
      </c>
      <c r="CE31" s="144">
        <v>42.552999999999997</v>
      </c>
      <c r="CF31" s="144">
        <v>43.011000000000003</v>
      </c>
      <c r="CG31" s="144">
        <v>43.442999999999998</v>
      </c>
      <c r="CH31" s="144">
        <v>43.847000000000001</v>
      </c>
      <c r="CI31" s="144">
        <v>44.222000000000001</v>
      </c>
      <c r="CJ31" s="144">
        <v>44.567999999999998</v>
      </c>
      <c r="CK31" s="144">
        <v>44.881</v>
      </c>
      <c r="CL31" s="144">
        <v>45.161000000000001</v>
      </c>
      <c r="CM31" s="144">
        <v>45.408000000000001</v>
      </c>
      <c r="CN31" s="144">
        <v>45.622</v>
      </c>
      <c r="CO31" s="144">
        <v>45.804000000000002</v>
      </c>
      <c r="CP31" s="144">
        <v>45.954000000000001</v>
      </c>
      <c r="CQ31" s="144">
        <v>46.076000000000001</v>
      </c>
      <c r="CR31" s="144">
        <v>46.171999999999997</v>
      </c>
      <c r="CS31" s="144">
        <v>46.246000000000002</v>
      </c>
      <c r="CT31" s="144">
        <v>46.3</v>
      </c>
      <c r="CU31" s="144">
        <v>46.34</v>
      </c>
      <c r="CV31" s="144">
        <v>46.366999999999997</v>
      </c>
      <c r="CW31" s="144">
        <v>46.386000000000003</v>
      </c>
      <c r="CX31" s="144">
        <v>46.398000000000003</v>
      </c>
      <c r="CY31" s="144">
        <v>46.405999999999999</v>
      </c>
      <c r="CZ31" s="144">
        <v>46.41</v>
      </c>
      <c r="DA31" s="144">
        <v>46.412999999999997</v>
      </c>
      <c r="DB31" s="144">
        <v>46.412999999999997</v>
      </c>
      <c r="DC31" s="144">
        <v>46.412999999999997</v>
      </c>
      <c r="DD31" s="144">
        <v>46.412999999999997</v>
      </c>
      <c r="DE31" s="144">
        <v>46.412999999999997</v>
      </c>
      <c r="DF31" s="144">
        <v>46.412999999999997</v>
      </c>
      <c r="DG31" s="144">
        <v>46.412999999999997</v>
      </c>
      <c r="DH31" s="144">
        <v>46.412999999999997</v>
      </c>
      <c r="DI31" s="144">
        <v>46.412999999999997</v>
      </c>
      <c r="DJ31" s="144">
        <v>46.412999999999997</v>
      </c>
      <c r="DK31" s="144">
        <v>46.412999999999997</v>
      </c>
      <c r="DL31" s="144">
        <v>46.412999999999997</v>
      </c>
      <c r="DM31" s="144">
        <v>46.412999999999997</v>
      </c>
      <c r="DN31" s="144">
        <v>46.412999999999997</v>
      </c>
      <c r="DO31" s="144">
        <v>46.412999999999997</v>
      </c>
      <c r="DP31" s="144">
        <v>46.412999999999997</v>
      </c>
      <c r="DQ31" s="144">
        <v>46.412999999999997</v>
      </c>
      <c r="DR31" s="144">
        <v>46.412999999999997</v>
      </c>
      <c r="DS31" s="144">
        <v>46.412999999999997</v>
      </c>
      <c r="DT31" s="144">
        <v>46.412999999999997</v>
      </c>
      <c r="DU31" s="144">
        <v>46.412999999999997</v>
      </c>
      <c r="DV31" s="144">
        <v>46.412999999999997</v>
      </c>
      <c r="DW31" s="144">
        <v>46.412999999999997</v>
      </c>
      <c r="DX31" s="144">
        <v>46.412999999999997</v>
      </c>
      <c r="DY31" s="144">
        <v>46.412999999999997</v>
      </c>
      <c r="DZ31" s="144">
        <v>46.412999999999997</v>
      </c>
      <c r="EA31" s="144">
        <v>46.412999999999997</v>
      </c>
    </row>
    <row r="32" spans="1:131" ht="15" customHeight="1" x14ac:dyDescent="0.25">
      <c r="A32" s="43">
        <v>30</v>
      </c>
      <c r="B32" s="144"/>
      <c r="C32" s="144"/>
      <c r="D32" s="144"/>
      <c r="E32" s="144"/>
      <c r="F32" s="144"/>
      <c r="G32" s="144"/>
      <c r="H32" s="144"/>
      <c r="I32" s="144"/>
      <c r="J32" s="144"/>
      <c r="K32" s="144"/>
      <c r="L32" s="144"/>
      <c r="M32" s="144"/>
      <c r="N32" s="144"/>
      <c r="O32" s="144"/>
      <c r="P32" s="144"/>
      <c r="Q32" s="144"/>
      <c r="R32" s="144"/>
      <c r="S32" s="144"/>
      <c r="T32" s="144"/>
      <c r="U32" s="144"/>
      <c r="V32" s="144"/>
      <c r="W32" s="144"/>
      <c r="X32" s="144"/>
      <c r="Y32" s="144"/>
      <c r="Z32" s="144"/>
      <c r="AA32" s="144"/>
      <c r="AB32" s="144"/>
      <c r="AC32" s="144"/>
      <c r="AD32" s="144"/>
      <c r="AE32" s="144"/>
      <c r="AF32" s="144">
        <v>0.99399999999999999</v>
      </c>
      <c r="AG32" s="144">
        <v>1.9830000000000001</v>
      </c>
      <c r="AH32" s="144">
        <v>2.9670000000000001</v>
      </c>
      <c r="AI32" s="144">
        <v>3.9449999999999998</v>
      </c>
      <c r="AJ32" s="144">
        <v>4.9169999999999998</v>
      </c>
      <c r="AK32" s="144">
        <v>5.8840000000000003</v>
      </c>
      <c r="AL32" s="144">
        <v>6.8449999999999998</v>
      </c>
      <c r="AM32" s="144">
        <v>7.8010000000000002</v>
      </c>
      <c r="AN32" s="144">
        <v>8.7509999999999994</v>
      </c>
      <c r="AO32" s="144">
        <v>9.6959999999999997</v>
      </c>
      <c r="AP32" s="144">
        <v>10.634</v>
      </c>
      <c r="AQ32" s="144">
        <v>11.567</v>
      </c>
      <c r="AR32" s="144">
        <v>12.494</v>
      </c>
      <c r="AS32" s="144">
        <v>13.414999999999999</v>
      </c>
      <c r="AT32" s="144">
        <v>14.33</v>
      </c>
      <c r="AU32" s="144">
        <v>15.239000000000001</v>
      </c>
      <c r="AV32" s="144">
        <v>16.141999999999999</v>
      </c>
      <c r="AW32" s="144">
        <v>17.038</v>
      </c>
      <c r="AX32" s="144">
        <v>17.928000000000001</v>
      </c>
      <c r="AY32" s="144">
        <v>18.811</v>
      </c>
      <c r="AZ32" s="144">
        <v>19.687999999999999</v>
      </c>
      <c r="BA32" s="144">
        <v>20.556999999999999</v>
      </c>
      <c r="BB32" s="144">
        <v>21.419</v>
      </c>
      <c r="BC32" s="144">
        <v>22.274000000000001</v>
      </c>
      <c r="BD32" s="144">
        <v>23.120999999999999</v>
      </c>
      <c r="BE32" s="144">
        <v>23.96</v>
      </c>
      <c r="BF32" s="144">
        <v>24.791</v>
      </c>
      <c r="BG32" s="144">
        <v>25.613</v>
      </c>
      <c r="BH32" s="144">
        <v>26.427</v>
      </c>
      <c r="BI32" s="144">
        <v>27.231999999999999</v>
      </c>
      <c r="BJ32" s="144">
        <v>28.027999999999999</v>
      </c>
      <c r="BK32" s="144">
        <v>28.812999999999999</v>
      </c>
      <c r="BL32" s="144">
        <v>29.588999999999999</v>
      </c>
      <c r="BM32" s="144">
        <v>30.353999999999999</v>
      </c>
      <c r="BN32" s="144">
        <v>31.108000000000001</v>
      </c>
      <c r="BO32" s="144">
        <v>31.85</v>
      </c>
      <c r="BP32" s="144">
        <v>32.581000000000003</v>
      </c>
      <c r="BQ32" s="144">
        <v>33.298999999999999</v>
      </c>
      <c r="BR32" s="144">
        <v>34.005000000000003</v>
      </c>
      <c r="BS32" s="144">
        <v>34.698999999999998</v>
      </c>
      <c r="BT32" s="144">
        <v>35.378</v>
      </c>
      <c r="BU32" s="144">
        <v>36.043999999999997</v>
      </c>
      <c r="BV32" s="144">
        <v>36.695999999999998</v>
      </c>
      <c r="BW32" s="144">
        <v>37.332999999999998</v>
      </c>
      <c r="BX32" s="144">
        <v>37.954000000000001</v>
      </c>
      <c r="BY32" s="144">
        <v>38.558999999999997</v>
      </c>
      <c r="BZ32" s="144">
        <v>39.146000000000001</v>
      </c>
      <c r="CA32" s="144">
        <v>39.715000000000003</v>
      </c>
      <c r="CB32" s="144">
        <v>40.265000000000001</v>
      </c>
      <c r="CC32" s="144">
        <v>40.795000000000002</v>
      </c>
      <c r="CD32" s="144">
        <v>41.302999999999997</v>
      </c>
      <c r="CE32" s="144">
        <v>41.787999999999997</v>
      </c>
      <c r="CF32" s="144">
        <v>42.247999999999998</v>
      </c>
      <c r="CG32" s="144">
        <v>42.682000000000002</v>
      </c>
      <c r="CH32" s="144">
        <v>43.088999999999999</v>
      </c>
      <c r="CI32" s="144">
        <v>43.466999999999999</v>
      </c>
      <c r="CJ32" s="144">
        <v>43.813000000000002</v>
      </c>
      <c r="CK32" s="144">
        <v>44.128</v>
      </c>
      <c r="CL32" s="144">
        <v>44.41</v>
      </c>
      <c r="CM32" s="144">
        <v>44.658999999999999</v>
      </c>
      <c r="CN32" s="144">
        <v>44.874000000000002</v>
      </c>
      <c r="CO32" s="144">
        <v>45.055999999999997</v>
      </c>
      <c r="CP32" s="144">
        <v>45.207999999999998</v>
      </c>
      <c r="CQ32" s="144">
        <v>45.33</v>
      </c>
      <c r="CR32" s="144">
        <v>45.427</v>
      </c>
      <c r="CS32" s="144">
        <v>45.500999999999998</v>
      </c>
      <c r="CT32" s="144">
        <v>45.555999999999997</v>
      </c>
      <c r="CU32" s="144">
        <v>45.595999999999997</v>
      </c>
      <c r="CV32" s="144">
        <v>45.622999999999998</v>
      </c>
      <c r="CW32" s="144">
        <v>45.642000000000003</v>
      </c>
      <c r="CX32" s="144">
        <v>45.654000000000003</v>
      </c>
      <c r="CY32" s="144">
        <v>45.661999999999999</v>
      </c>
      <c r="CZ32" s="144">
        <v>45.665999999999997</v>
      </c>
      <c r="DA32" s="144">
        <v>45.668999999999997</v>
      </c>
      <c r="DB32" s="144">
        <v>45.668999999999997</v>
      </c>
      <c r="DC32" s="144">
        <v>45.668999999999997</v>
      </c>
      <c r="DD32" s="144">
        <v>45.668999999999997</v>
      </c>
      <c r="DE32" s="144">
        <v>45.668999999999997</v>
      </c>
      <c r="DF32" s="144">
        <v>45.668999999999997</v>
      </c>
      <c r="DG32" s="144">
        <v>45.668999999999997</v>
      </c>
      <c r="DH32" s="144">
        <v>45.668999999999997</v>
      </c>
      <c r="DI32" s="144">
        <v>45.668999999999997</v>
      </c>
      <c r="DJ32" s="144">
        <v>45.668999999999997</v>
      </c>
      <c r="DK32" s="144">
        <v>45.668999999999997</v>
      </c>
      <c r="DL32" s="144">
        <v>45.668999999999997</v>
      </c>
      <c r="DM32" s="144">
        <v>45.668999999999997</v>
      </c>
      <c r="DN32" s="144">
        <v>45.668999999999997</v>
      </c>
      <c r="DO32" s="144">
        <v>45.668999999999997</v>
      </c>
      <c r="DP32" s="144">
        <v>45.668999999999997</v>
      </c>
      <c r="DQ32" s="144">
        <v>45.668999999999997</v>
      </c>
      <c r="DR32" s="144">
        <v>45.668999999999997</v>
      </c>
      <c r="DS32" s="144">
        <v>45.668999999999997</v>
      </c>
      <c r="DT32" s="144">
        <v>45.668999999999997</v>
      </c>
      <c r="DU32" s="144">
        <v>45.668999999999997</v>
      </c>
      <c r="DV32" s="144">
        <v>45.668999999999997</v>
      </c>
      <c r="DW32" s="144">
        <v>45.668999999999997</v>
      </c>
      <c r="DX32" s="144">
        <v>45.668999999999997</v>
      </c>
      <c r="DY32" s="144">
        <v>45.668999999999997</v>
      </c>
      <c r="DZ32" s="144">
        <v>45.668999999999997</v>
      </c>
      <c r="EA32" s="144">
        <v>45.668999999999997</v>
      </c>
    </row>
    <row r="33" spans="1:131" ht="15" customHeight="1" x14ac:dyDescent="0.25">
      <c r="A33" s="43">
        <v>31</v>
      </c>
      <c r="B33" s="144"/>
      <c r="C33" s="144"/>
      <c r="D33" s="144"/>
      <c r="E33" s="144"/>
      <c r="F33" s="144"/>
      <c r="G33" s="144"/>
      <c r="H33" s="144"/>
      <c r="I33" s="144"/>
      <c r="J33" s="144"/>
      <c r="K33" s="144"/>
      <c r="L33" s="144"/>
      <c r="M33" s="144"/>
      <c r="N33" s="144"/>
      <c r="O33" s="144"/>
      <c r="P33" s="144"/>
      <c r="Q33" s="144"/>
      <c r="R33" s="144"/>
      <c r="S33" s="144"/>
      <c r="T33" s="144"/>
      <c r="U33" s="144"/>
      <c r="V33" s="144"/>
      <c r="W33" s="144"/>
      <c r="X33" s="144"/>
      <c r="Y33" s="144"/>
      <c r="Z33" s="144"/>
      <c r="AA33" s="144"/>
      <c r="AB33" s="144"/>
      <c r="AC33" s="144"/>
      <c r="AD33" s="144"/>
      <c r="AE33" s="144"/>
      <c r="AF33" s="144"/>
      <c r="AG33" s="144">
        <v>0.99399999999999999</v>
      </c>
      <c r="AH33" s="144">
        <v>1.9830000000000001</v>
      </c>
      <c r="AI33" s="144">
        <v>2.9670000000000001</v>
      </c>
      <c r="AJ33" s="144">
        <v>3.9449999999999998</v>
      </c>
      <c r="AK33" s="144">
        <v>4.9169999999999998</v>
      </c>
      <c r="AL33" s="144">
        <v>5.883</v>
      </c>
      <c r="AM33" s="144">
        <v>6.8440000000000003</v>
      </c>
      <c r="AN33" s="144">
        <v>7.8</v>
      </c>
      <c r="AO33" s="144">
        <v>8.7490000000000006</v>
      </c>
      <c r="AP33" s="144">
        <v>9.6929999999999996</v>
      </c>
      <c r="AQ33" s="144">
        <v>10.631</v>
      </c>
      <c r="AR33" s="144">
        <v>11.563000000000001</v>
      </c>
      <c r="AS33" s="144">
        <v>12.489000000000001</v>
      </c>
      <c r="AT33" s="144">
        <v>13.409000000000001</v>
      </c>
      <c r="AU33" s="144">
        <v>14.323</v>
      </c>
      <c r="AV33" s="144">
        <v>15.231</v>
      </c>
      <c r="AW33" s="144">
        <v>16.132000000000001</v>
      </c>
      <c r="AX33" s="144">
        <v>17.027000000000001</v>
      </c>
      <c r="AY33" s="144">
        <v>17.914999999999999</v>
      </c>
      <c r="AZ33" s="144">
        <v>18.797000000000001</v>
      </c>
      <c r="BA33" s="144">
        <v>19.670999999999999</v>
      </c>
      <c r="BB33" s="144">
        <v>20.538</v>
      </c>
      <c r="BC33" s="144">
        <v>21.396999999999998</v>
      </c>
      <c r="BD33" s="144">
        <v>22.248999999999999</v>
      </c>
      <c r="BE33" s="144">
        <v>23.093</v>
      </c>
      <c r="BF33" s="144">
        <v>23.928000000000001</v>
      </c>
      <c r="BG33" s="144">
        <v>24.754999999999999</v>
      </c>
      <c r="BH33" s="144">
        <v>25.574000000000002</v>
      </c>
      <c r="BI33" s="144">
        <v>26.382999999999999</v>
      </c>
      <c r="BJ33" s="144">
        <v>27.183</v>
      </c>
      <c r="BK33" s="144">
        <v>27.972999999999999</v>
      </c>
      <c r="BL33" s="144">
        <v>28.753</v>
      </c>
      <c r="BM33" s="144">
        <v>29.521999999999998</v>
      </c>
      <c r="BN33" s="144">
        <v>30.28</v>
      </c>
      <c r="BO33" s="144">
        <v>31.027000000000001</v>
      </c>
      <c r="BP33" s="144">
        <v>31.760999999999999</v>
      </c>
      <c r="BQ33" s="144">
        <v>32.484000000000002</v>
      </c>
      <c r="BR33" s="144">
        <v>33.194000000000003</v>
      </c>
      <c r="BS33" s="144">
        <v>33.890999999999998</v>
      </c>
      <c r="BT33" s="144">
        <v>34.573999999999998</v>
      </c>
      <c r="BU33" s="144">
        <v>35.244</v>
      </c>
      <c r="BV33" s="144">
        <v>35.899000000000001</v>
      </c>
      <c r="BW33" s="144">
        <v>36.54</v>
      </c>
      <c r="BX33" s="144">
        <v>37.164000000000001</v>
      </c>
      <c r="BY33" s="144">
        <v>37.773000000000003</v>
      </c>
      <c r="BZ33" s="144">
        <v>38.363</v>
      </c>
      <c r="CA33" s="144">
        <v>38.935000000000002</v>
      </c>
      <c r="CB33" s="144">
        <v>39.488</v>
      </c>
      <c r="CC33" s="144">
        <v>40.021000000000001</v>
      </c>
      <c r="CD33" s="144">
        <v>40.530999999999999</v>
      </c>
      <c r="CE33" s="144">
        <v>41.018999999999998</v>
      </c>
      <c r="CF33" s="144">
        <v>41.481999999999999</v>
      </c>
      <c r="CG33" s="144">
        <v>41.918999999999997</v>
      </c>
      <c r="CH33" s="144">
        <v>42.328000000000003</v>
      </c>
      <c r="CI33" s="144">
        <v>42.707000000000001</v>
      </c>
      <c r="CJ33" s="144">
        <v>43.055999999999997</v>
      </c>
      <c r="CK33" s="144">
        <v>43.372999999999998</v>
      </c>
      <c r="CL33" s="144">
        <v>43.655999999999999</v>
      </c>
      <c r="CM33" s="144">
        <v>43.905999999999999</v>
      </c>
      <c r="CN33" s="144">
        <v>44.122999999999998</v>
      </c>
      <c r="CO33" s="144">
        <v>44.305999999999997</v>
      </c>
      <c r="CP33" s="144">
        <v>44.457999999999998</v>
      </c>
      <c r="CQ33" s="144">
        <v>44.581000000000003</v>
      </c>
      <c r="CR33" s="144">
        <v>44.677999999999997</v>
      </c>
      <c r="CS33" s="144">
        <v>44.753</v>
      </c>
      <c r="CT33" s="144">
        <v>44.808</v>
      </c>
      <c r="CU33" s="144">
        <v>44.847999999999999</v>
      </c>
      <c r="CV33" s="144">
        <v>44.875999999999998</v>
      </c>
      <c r="CW33" s="144">
        <v>44.895000000000003</v>
      </c>
      <c r="CX33" s="144">
        <v>44.906999999999996</v>
      </c>
      <c r="CY33" s="144">
        <v>44.914999999999999</v>
      </c>
      <c r="CZ33" s="144">
        <v>44.918999999999997</v>
      </c>
      <c r="DA33" s="144">
        <v>44.921999999999997</v>
      </c>
      <c r="DB33" s="144">
        <v>44.921999999999997</v>
      </c>
      <c r="DC33" s="144">
        <v>44.921999999999997</v>
      </c>
      <c r="DD33" s="144">
        <v>44.921999999999997</v>
      </c>
      <c r="DE33" s="144">
        <v>44.921999999999997</v>
      </c>
      <c r="DF33" s="144">
        <v>44.921999999999997</v>
      </c>
      <c r="DG33" s="144">
        <v>44.921999999999997</v>
      </c>
      <c r="DH33" s="144">
        <v>44.921999999999997</v>
      </c>
      <c r="DI33" s="144">
        <v>44.921999999999997</v>
      </c>
      <c r="DJ33" s="144">
        <v>44.921999999999997</v>
      </c>
      <c r="DK33" s="144">
        <v>44.921999999999997</v>
      </c>
      <c r="DL33" s="144">
        <v>44.921999999999997</v>
      </c>
      <c r="DM33" s="144">
        <v>44.921999999999997</v>
      </c>
      <c r="DN33" s="144">
        <v>44.921999999999997</v>
      </c>
      <c r="DO33" s="144">
        <v>44.921999999999997</v>
      </c>
      <c r="DP33" s="144">
        <v>44.921999999999997</v>
      </c>
      <c r="DQ33" s="144">
        <v>44.921999999999997</v>
      </c>
      <c r="DR33" s="144">
        <v>44.921999999999997</v>
      </c>
      <c r="DS33" s="144">
        <v>44.921999999999997</v>
      </c>
      <c r="DT33" s="144">
        <v>44.921999999999997</v>
      </c>
      <c r="DU33" s="144">
        <v>44.921999999999997</v>
      </c>
      <c r="DV33" s="144">
        <v>44.921999999999997</v>
      </c>
      <c r="DW33" s="144">
        <v>44.921999999999997</v>
      </c>
      <c r="DX33" s="144">
        <v>44.921999999999997</v>
      </c>
      <c r="DY33" s="144">
        <v>44.921999999999997</v>
      </c>
      <c r="DZ33" s="144">
        <v>44.921999999999997</v>
      </c>
      <c r="EA33" s="144">
        <v>44.921999999999997</v>
      </c>
    </row>
    <row r="34" spans="1:131" ht="15" customHeight="1" x14ac:dyDescent="0.25">
      <c r="A34" s="43">
        <v>32</v>
      </c>
      <c r="B34" s="144"/>
      <c r="C34" s="144"/>
      <c r="D34" s="144"/>
      <c r="E34" s="144"/>
      <c r="F34" s="144"/>
      <c r="G34" s="144"/>
      <c r="H34" s="144"/>
      <c r="I34" s="144"/>
      <c r="J34" s="144"/>
      <c r="K34" s="144"/>
      <c r="L34" s="144"/>
      <c r="M34" s="144"/>
      <c r="N34" s="144"/>
      <c r="O34" s="144"/>
      <c r="P34" s="144"/>
      <c r="Q34" s="144"/>
      <c r="R34" s="144"/>
      <c r="S34" s="144"/>
      <c r="T34" s="144"/>
      <c r="U34" s="144"/>
      <c r="V34" s="144"/>
      <c r="W34" s="144"/>
      <c r="X34" s="144"/>
      <c r="Y34" s="144"/>
      <c r="Z34" s="144"/>
      <c r="AA34" s="144"/>
      <c r="AB34" s="144"/>
      <c r="AC34" s="144"/>
      <c r="AD34" s="144"/>
      <c r="AE34" s="144"/>
      <c r="AF34" s="144"/>
      <c r="AG34" s="144"/>
      <c r="AH34" s="144">
        <v>0.99399999999999999</v>
      </c>
      <c r="AI34" s="144">
        <v>1.9830000000000001</v>
      </c>
      <c r="AJ34" s="144">
        <v>2.9670000000000001</v>
      </c>
      <c r="AK34" s="144">
        <v>3.944</v>
      </c>
      <c r="AL34" s="144">
        <v>4.9160000000000004</v>
      </c>
      <c r="AM34" s="144">
        <v>5.8819999999999997</v>
      </c>
      <c r="AN34" s="144">
        <v>6.843</v>
      </c>
      <c r="AO34" s="144">
        <v>7.798</v>
      </c>
      <c r="AP34" s="144">
        <v>8.7469999999999999</v>
      </c>
      <c r="AQ34" s="144">
        <v>9.69</v>
      </c>
      <c r="AR34" s="144">
        <v>10.628</v>
      </c>
      <c r="AS34" s="144">
        <v>11.558999999999999</v>
      </c>
      <c r="AT34" s="144">
        <v>12.484</v>
      </c>
      <c r="AU34" s="144">
        <v>13.403</v>
      </c>
      <c r="AV34" s="144">
        <v>14.316000000000001</v>
      </c>
      <c r="AW34" s="144">
        <v>15.222</v>
      </c>
      <c r="AX34" s="144">
        <v>16.122</v>
      </c>
      <c r="AY34" s="144">
        <v>17.015000000000001</v>
      </c>
      <c r="AZ34" s="144">
        <v>17.901</v>
      </c>
      <c r="BA34" s="144">
        <v>18.78</v>
      </c>
      <c r="BB34" s="144">
        <v>19.652000000000001</v>
      </c>
      <c r="BC34" s="144">
        <v>20.515999999999998</v>
      </c>
      <c r="BD34" s="144">
        <v>21.373000000000001</v>
      </c>
      <c r="BE34" s="144">
        <v>22.221</v>
      </c>
      <c r="BF34" s="144">
        <v>23.061</v>
      </c>
      <c r="BG34" s="144">
        <v>23.893000000000001</v>
      </c>
      <c r="BH34" s="144">
        <v>24.716000000000001</v>
      </c>
      <c r="BI34" s="144">
        <v>25.53</v>
      </c>
      <c r="BJ34" s="144">
        <v>26.334</v>
      </c>
      <c r="BK34" s="144">
        <v>27.129000000000001</v>
      </c>
      <c r="BL34" s="144">
        <v>27.913</v>
      </c>
      <c r="BM34" s="144">
        <v>28.686</v>
      </c>
      <c r="BN34" s="144">
        <v>29.448</v>
      </c>
      <c r="BO34" s="144">
        <v>30.199000000000002</v>
      </c>
      <c r="BP34" s="144">
        <v>30.937999999999999</v>
      </c>
      <c r="BQ34" s="144">
        <v>31.664999999999999</v>
      </c>
      <c r="BR34" s="144">
        <v>32.378999999999998</v>
      </c>
      <c r="BS34" s="144">
        <v>33.08</v>
      </c>
      <c r="BT34" s="144">
        <v>33.767000000000003</v>
      </c>
      <c r="BU34" s="144">
        <v>34.44</v>
      </c>
      <c r="BV34" s="144">
        <v>35.098999999999997</v>
      </c>
      <c r="BW34" s="144">
        <v>35.743000000000002</v>
      </c>
      <c r="BX34" s="144">
        <v>36.371000000000002</v>
      </c>
      <c r="BY34" s="144">
        <v>36.982999999999997</v>
      </c>
      <c r="BZ34" s="144">
        <v>37.576999999999998</v>
      </c>
      <c r="CA34" s="144">
        <v>38.152000000000001</v>
      </c>
      <c r="CB34" s="144">
        <v>38.707999999999998</v>
      </c>
      <c r="CC34" s="144">
        <v>39.244</v>
      </c>
      <c r="CD34" s="144">
        <v>39.756999999999998</v>
      </c>
      <c r="CE34" s="144">
        <v>40.247</v>
      </c>
      <c r="CF34" s="144">
        <v>40.713000000000001</v>
      </c>
      <c r="CG34" s="144">
        <v>41.152000000000001</v>
      </c>
      <c r="CH34" s="144">
        <v>41.563000000000002</v>
      </c>
      <c r="CI34" s="144">
        <v>41.945</v>
      </c>
      <c r="CJ34" s="144">
        <v>42.295999999999999</v>
      </c>
      <c r="CK34" s="144">
        <v>42.613999999999997</v>
      </c>
      <c r="CL34" s="144">
        <v>42.899000000000001</v>
      </c>
      <c r="CM34" s="144">
        <v>43.151000000000003</v>
      </c>
      <c r="CN34" s="144">
        <v>43.368000000000002</v>
      </c>
      <c r="CO34" s="144">
        <v>43.552999999999997</v>
      </c>
      <c r="CP34" s="144">
        <v>43.706000000000003</v>
      </c>
      <c r="CQ34" s="144">
        <v>43.829000000000001</v>
      </c>
      <c r="CR34" s="144">
        <v>43.927</v>
      </c>
      <c r="CS34" s="144">
        <v>44.002000000000002</v>
      </c>
      <c r="CT34" s="144">
        <v>44.058</v>
      </c>
      <c r="CU34" s="144">
        <v>44.097999999999999</v>
      </c>
      <c r="CV34" s="144">
        <v>44.125999999999998</v>
      </c>
      <c r="CW34" s="144">
        <v>44.145000000000003</v>
      </c>
      <c r="CX34" s="144">
        <v>44.156999999999996</v>
      </c>
      <c r="CY34" s="144">
        <v>44.164999999999999</v>
      </c>
      <c r="CZ34" s="144">
        <v>44.168999999999997</v>
      </c>
      <c r="DA34" s="144">
        <v>44.171999999999997</v>
      </c>
      <c r="DB34" s="144">
        <v>44.171999999999997</v>
      </c>
      <c r="DC34" s="144">
        <v>44.171999999999997</v>
      </c>
      <c r="DD34" s="144">
        <v>44.171999999999997</v>
      </c>
      <c r="DE34" s="144">
        <v>44.171999999999997</v>
      </c>
      <c r="DF34" s="144">
        <v>44.171999999999997</v>
      </c>
      <c r="DG34" s="144">
        <v>44.171999999999997</v>
      </c>
      <c r="DH34" s="144">
        <v>44.171999999999997</v>
      </c>
      <c r="DI34" s="144">
        <v>44.171999999999997</v>
      </c>
      <c r="DJ34" s="144">
        <v>44.171999999999997</v>
      </c>
      <c r="DK34" s="144">
        <v>44.171999999999997</v>
      </c>
      <c r="DL34" s="144">
        <v>44.171999999999997</v>
      </c>
      <c r="DM34" s="144">
        <v>44.171999999999997</v>
      </c>
      <c r="DN34" s="144">
        <v>44.171999999999997</v>
      </c>
      <c r="DO34" s="144">
        <v>44.171999999999997</v>
      </c>
      <c r="DP34" s="144">
        <v>44.171999999999997</v>
      </c>
      <c r="DQ34" s="144">
        <v>44.171999999999997</v>
      </c>
      <c r="DR34" s="144">
        <v>44.171999999999997</v>
      </c>
      <c r="DS34" s="144">
        <v>44.171999999999997</v>
      </c>
      <c r="DT34" s="144">
        <v>44.171999999999997</v>
      </c>
      <c r="DU34" s="144">
        <v>44.171999999999997</v>
      </c>
      <c r="DV34" s="144">
        <v>44.171999999999997</v>
      </c>
      <c r="DW34" s="144">
        <v>44.171999999999997</v>
      </c>
      <c r="DX34" s="144">
        <v>44.171999999999997</v>
      </c>
      <c r="DY34" s="144">
        <v>44.171999999999997</v>
      </c>
      <c r="DZ34" s="144">
        <v>44.171999999999997</v>
      </c>
      <c r="EA34" s="144">
        <v>44.171999999999997</v>
      </c>
    </row>
    <row r="35" spans="1:131" ht="15" customHeight="1" x14ac:dyDescent="0.25">
      <c r="A35" s="43">
        <v>33</v>
      </c>
      <c r="B35" s="144"/>
      <c r="C35" s="144"/>
      <c r="D35" s="144"/>
      <c r="E35" s="144"/>
      <c r="F35" s="144"/>
      <c r="G35" s="144"/>
      <c r="H35" s="144"/>
      <c r="I35" s="144"/>
      <c r="J35" s="144"/>
      <c r="K35" s="144"/>
      <c r="L35" s="144"/>
      <c r="M35" s="144"/>
      <c r="N35" s="144"/>
      <c r="O35" s="144"/>
      <c r="P35" s="144"/>
      <c r="Q35" s="144"/>
      <c r="R35" s="144"/>
      <c r="S35" s="144"/>
      <c r="T35" s="144"/>
      <c r="U35" s="144"/>
      <c r="V35" s="144"/>
      <c r="W35" s="144"/>
      <c r="X35" s="144"/>
      <c r="Y35" s="144"/>
      <c r="Z35" s="144"/>
      <c r="AA35" s="144"/>
      <c r="AB35" s="144"/>
      <c r="AC35" s="144"/>
      <c r="AD35" s="144"/>
      <c r="AE35" s="144"/>
      <c r="AF35" s="144"/>
      <c r="AG35" s="144"/>
      <c r="AH35" s="144"/>
      <c r="AI35" s="144">
        <v>0.99399999999999999</v>
      </c>
      <c r="AJ35" s="144">
        <v>1.9830000000000001</v>
      </c>
      <c r="AK35" s="144">
        <v>2.9660000000000002</v>
      </c>
      <c r="AL35" s="144">
        <v>3.944</v>
      </c>
      <c r="AM35" s="144">
        <v>4.915</v>
      </c>
      <c r="AN35" s="144">
        <v>5.8810000000000002</v>
      </c>
      <c r="AO35" s="144">
        <v>6.8410000000000002</v>
      </c>
      <c r="AP35" s="144">
        <v>7.7960000000000003</v>
      </c>
      <c r="AQ35" s="144">
        <v>8.7439999999999998</v>
      </c>
      <c r="AR35" s="144">
        <v>9.6869999999999994</v>
      </c>
      <c r="AS35" s="144">
        <v>10.622999999999999</v>
      </c>
      <c r="AT35" s="144">
        <v>11.554</v>
      </c>
      <c r="AU35" s="144">
        <v>12.478</v>
      </c>
      <c r="AV35" s="144">
        <v>13.396000000000001</v>
      </c>
      <c r="AW35" s="144">
        <v>14.307</v>
      </c>
      <c r="AX35" s="144">
        <v>15.212</v>
      </c>
      <c r="AY35" s="144">
        <v>16.11</v>
      </c>
      <c r="AZ35" s="144">
        <v>17.001000000000001</v>
      </c>
      <c r="BA35" s="144">
        <v>17.885000000000002</v>
      </c>
      <c r="BB35" s="144">
        <v>18.762</v>
      </c>
      <c r="BC35" s="144">
        <v>19.631</v>
      </c>
      <c r="BD35" s="144">
        <v>20.492000000000001</v>
      </c>
      <c r="BE35" s="144">
        <v>21.344999999999999</v>
      </c>
      <c r="BF35" s="144">
        <v>22.19</v>
      </c>
      <c r="BG35" s="144">
        <v>23.026</v>
      </c>
      <c r="BH35" s="144">
        <v>23.853999999999999</v>
      </c>
      <c r="BI35" s="144">
        <v>24.672000000000001</v>
      </c>
      <c r="BJ35" s="144">
        <v>25.481000000000002</v>
      </c>
      <c r="BK35" s="144">
        <v>26.28</v>
      </c>
      <c r="BL35" s="144">
        <v>27.068999999999999</v>
      </c>
      <c r="BM35" s="144">
        <v>27.846</v>
      </c>
      <c r="BN35" s="144">
        <v>28.613</v>
      </c>
      <c r="BO35" s="144">
        <v>29.367999999999999</v>
      </c>
      <c r="BP35" s="144">
        <v>30.111000000000001</v>
      </c>
      <c r="BQ35" s="144">
        <v>30.841000000000001</v>
      </c>
      <c r="BR35" s="144">
        <v>31.559000000000001</v>
      </c>
      <c r="BS35" s="144">
        <v>32.264000000000003</v>
      </c>
      <c r="BT35" s="144">
        <v>32.954999999999998</v>
      </c>
      <c r="BU35" s="144">
        <v>33.633000000000003</v>
      </c>
      <c r="BV35" s="144">
        <v>34.295000000000002</v>
      </c>
      <c r="BW35" s="144">
        <v>34.942999999999998</v>
      </c>
      <c r="BX35" s="144">
        <v>35.573999999999998</v>
      </c>
      <c r="BY35" s="144">
        <v>36.189</v>
      </c>
      <c r="BZ35" s="144">
        <v>36.786000000000001</v>
      </c>
      <c r="CA35" s="144">
        <v>37.365000000000002</v>
      </c>
      <c r="CB35" s="144">
        <v>37.923999999999999</v>
      </c>
      <c r="CC35" s="144">
        <v>38.463000000000001</v>
      </c>
      <c r="CD35" s="144">
        <v>38.978999999999999</v>
      </c>
      <c r="CE35" s="144">
        <v>39.472000000000001</v>
      </c>
      <c r="CF35" s="144">
        <v>39.94</v>
      </c>
      <c r="CG35" s="144">
        <v>40.381999999999998</v>
      </c>
      <c r="CH35" s="144">
        <v>40.795000000000002</v>
      </c>
      <c r="CI35" s="144">
        <v>41.179000000000002</v>
      </c>
      <c r="CJ35" s="144">
        <v>41.531999999999996</v>
      </c>
      <c r="CK35" s="144">
        <v>41.851999999999997</v>
      </c>
      <c r="CL35" s="144">
        <v>42.139000000000003</v>
      </c>
      <c r="CM35" s="144">
        <v>42.390999999999998</v>
      </c>
      <c r="CN35" s="144">
        <v>42.61</v>
      </c>
      <c r="CO35" s="144">
        <v>42.795999999999999</v>
      </c>
      <c r="CP35" s="144">
        <v>42.948999999999998</v>
      </c>
      <c r="CQ35" s="144">
        <v>43.073999999999998</v>
      </c>
      <c r="CR35" s="144">
        <v>43.171999999999997</v>
      </c>
      <c r="CS35" s="144">
        <v>43.247999999999998</v>
      </c>
      <c r="CT35" s="144">
        <v>43.304000000000002</v>
      </c>
      <c r="CU35" s="144">
        <v>43.344000000000001</v>
      </c>
      <c r="CV35" s="144">
        <v>43.372</v>
      </c>
      <c r="CW35" s="144">
        <v>43.390999999999998</v>
      </c>
      <c r="CX35" s="144">
        <v>43.404000000000003</v>
      </c>
      <c r="CY35" s="144">
        <v>43.411000000000001</v>
      </c>
      <c r="CZ35" s="144">
        <v>43.415999999999997</v>
      </c>
      <c r="DA35" s="144">
        <v>43.418999999999997</v>
      </c>
      <c r="DB35" s="144">
        <v>43.418999999999997</v>
      </c>
      <c r="DC35" s="144">
        <v>43.418999999999997</v>
      </c>
      <c r="DD35" s="144">
        <v>43.418999999999997</v>
      </c>
      <c r="DE35" s="144">
        <v>43.418999999999997</v>
      </c>
      <c r="DF35" s="144">
        <v>43.418999999999997</v>
      </c>
      <c r="DG35" s="144">
        <v>43.418999999999997</v>
      </c>
      <c r="DH35" s="144">
        <v>43.418999999999997</v>
      </c>
      <c r="DI35" s="144">
        <v>43.418999999999997</v>
      </c>
      <c r="DJ35" s="144">
        <v>43.418999999999997</v>
      </c>
      <c r="DK35" s="144">
        <v>43.418999999999997</v>
      </c>
      <c r="DL35" s="144">
        <v>43.418999999999997</v>
      </c>
      <c r="DM35" s="144">
        <v>43.418999999999997</v>
      </c>
      <c r="DN35" s="144">
        <v>43.418999999999997</v>
      </c>
      <c r="DO35" s="144">
        <v>43.418999999999997</v>
      </c>
      <c r="DP35" s="144">
        <v>43.418999999999997</v>
      </c>
      <c r="DQ35" s="144">
        <v>43.418999999999997</v>
      </c>
      <c r="DR35" s="144">
        <v>43.418999999999997</v>
      </c>
      <c r="DS35" s="144">
        <v>43.418999999999997</v>
      </c>
      <c r="DT35" s="144">
        <v>43.418999999999997</v>
      </c>
      <c r="DU35" s="144">
        <v>43.418999999999997</v>
      </c>
      <c r="DV35" s="144">
        <v>43.418999999999997</v>
      </c>
      <c r="DW35" s="144">
        <v>43.418999999999997</v>
      </c>
      <c r="DX35" s="144">
        <v>43.418999999999997</v>
      </c>
      <c r="DY35" s="144">
        <v>43.418999999999997</v>
      </c>
      <c r="DZ35" s="144">
        <v>43.418999999999997</v>
      </c>
      <c r="EA35" s="144">
        <v>43.418999999999997</v>
      </c>
    </row>
    <row r="36" spans="1:131" ht="15" customHeight="1" x14ac:dyDescent="0.25">
      <c r="A36" s="43">
        <v>34</v>
      </c>
      <c r="B36" s="144"/>
      <c r="C36" s="144"/>
      <c r="D36" s="144"/>
      <c r="E36" s="144"/>
      <c r="F36" s="144"/>
      <c r="G36" s="144"/>
      <c r="H36" s="144"/>
      <c r="I36" s="144"/>
      <c r="J36" s="144"/>
      <c r="K36" s="144"/>
      <c r="L36" s="144"/>
      <c r="M36" s="144"/>
      <c r="N36" s="144"/>
      <c r="O36" s="144"/>
      <c r="P36" s="144"/>
      <c r="Q36" s="144"/>
      <c r="R36" s="144"/>
      <c r="S36" s="144"/>
      <c r="T36" s="144"/>
      <c r="U36" s="144"/>
      <c r="V36" s="144"/>
      <c r="W36" s="144"/>
      <c r="X36" s="144"/>
      <c r="Y36" s="144"/>
      <c r="Z36" s="144"/>
      <c r="AA36" s="144"/>
      <c r="AB36" s="144"/>
      <c r="AC36" s="144"/>
      <c r="AD36" s="144"/>
      <c r="AE36" s="144"/>
      <c r="AF36" s="144"/>
      <c r="AG36" s="144"/>
      <c r="AH36" s="144"/>
      <c r="AI36" s="144"/>
      <c r="AJ36" s="144">
        <v>0.99399999999999999</v>
      </c>
      <c r="AK36" s="144">
        <v>1.9830000000000001</v>
      </c>
      <c r="AL36" s="144">
        <v>2.9660000000000002</v>
      </c>
      <c r="AM36" s="144">
        <v>3.9430000000000001</v>
      </c>
      <c r="AN36" s="144">
        <v>4.915</v>
      </c>
      <c r="AO36" s="144">
        <v>5.88</v>
      </c>
      <c r="AP36" s="144">
        <v>6.84</v>
      </c>
      <c r="AQ36" s="144">
        <v>7.7939999999999996</v>
      </c>
      <c r="AR36" s="144">
        <v>8.7420000000000009</v>
      </c>
      <c r="AS36" s="144">
        <v>9.6829999999999998</v>
      </c>
      <c r="AT36" s="144">
        <v>10.619</v>
      </c>
      <c r="AU36" s="144">
        <v>11.548999999999999</v>
      </c>
      <c r="AV36" s="144">
        <v>12.472</v>
      </c>
      <c r="AW36" s="144">
        <v>13.388</v>
      </c>
      <c r="AX36" s="144">
        <v>14.298</v>
      </c>
      <c r="AY36" s="144">
        <v>15.201000000000001</v>
      </c>
      <c r="AZ36" s="144">
        <v>16.097999999999999</v>
      </c>
      <c r="BA36" s="144">
        <v>16.986000000000001</v>
      </c>
      <c r="BB36" s="144">
        <v>17.867999999999999</v>
      </c>
      <c r="BC36" s="144">
        <v>18.742000000000001</v>
      </c>
      <c r="BD36" s="144">
        <v>19.608000000000001</v>
      </c>
      <c r="BE36" s="144">
        <v>20.466000000000001</v>
      </c>
      <c r="BF36" s="144">
        <v>21.315999999999999</v>
      </c>
      <c r="BG36" s="144">
        <v>22.157</v>
      </c>
      <c r="BH36" s="144">
        <v>22.989000000000001</v>
      </c>
      <c r="BI36" s="144">
        <v>23.812000000000001</v>
      </c>
      <c r="BJ36" s="144">
        <v>24.625</v>
      </c>
      <c r="BK36" s="144">
        <v>25.428999999999998</v>
      </c>
      <c r="BL36" s="144">
        <v>26.222000000000001</v>
      </c>
      <c r="BM36" s="144">
        <v>27.004000000000001</v>
      </c>
      <c r="BN36" s="144">
        <v>27.774999999999999</v>
      </c>
      <c r="BO36" s="144">
        <v>28.533999999999999</v>
      </c>
      <c r="BP36" s="144">
        <v>29.280999999999999</v>
      </c>
      <c r="BQ36" s="144">
        <v>30.015999999999998</v>
      </c>
      <c r="BR36" s="144">
        <v>30.738</v>
      </c>
      <c r="BS36" s="144">
        <v>31.446999999999999</v>
      </c>
      <c r="BT36" s="144">
        <v>32.142000000000003</v>
      </c>
      <c r="BU36" s="144">
        <v>32.823</v>
      </c>
      <c r="BV36" s="144">
        <v>33.488999999999997</v>
      </c>
      <c r="BW36" s="144">
        <v>34.140999999999998</v>
      </c>
      <c r="BX36" s="144">
        <v>34.776000000000003</v>
      </c>
      <c r="BY36" s="144">
        <v>35.393999999999998</v>
      </c>
      <c r="BZ36" s="144">
        <v>35.994999999999997</v>
      </c>
      <c r="CA36" s="144">
        <v>36.576999999999998</v>
      </c>
      <c r="CB36" s="144">
        <v>37.139000000000003</v>
      </c>
      <c r="CC36" s="144">
        <v>37.68</v>
      </c>
      <c r="CD36" s="144">
        <v>38.200000000000003</v>
      </c>
      <c r="CE36" s="144">
        <v>38.695</v>
      </c>
      <c r="CF36" s="144">
        <v>39.165999999999997</v>
      </c>
      <c r="CG36" s="144">
        <v>39.61</v>
      </c>
      <c r="CH36" s="144">
        <v>40.026000000000003</v>
      </c>
      <c r="CI36" s="144">
        <v>40.411999999999999</v>
      </c>
      <c r="CJ36" s="144">
        <v>40.767000000000003</v>
      </c>
      <c r="CK36" s="144">
        <v>41.088999999999999</v>
      </c>
      <c r="CL36" s="144">
        <v>41.377000000000002</v>
      </c>
      <c r="CM36" s="144">
        <v>41.631</v>
      </c>
      <c r="CN36" s="144">
        <v>41.851999999999997</v>
      </c>
      <c r="CO36" s="144">
        <v>42.037999999999997</v>
      </c>
      <c r="CP36" s="144">
        <v>42.192999999999998</v>
      </c>
      <c r="CQ36" s="144">
        <v>42.317999999999998</v>
      </c>
      <c r="CR36" s="144">
        <v>42.417000000000002</v>
      </c>
      <c r="CS36" s="144">
        <v>42.491999999999997</v>
      </c>
      <c r="CT36" s="144">
        <v>42.548999999999999</v>
      </c>
      <c r="CU36" s="144">
        <v>42.588999999999999</v>
      </c>
      <c r="CV36" s="144">
        <v>42.618000000000002</v>
      </c>
      <c r="CW36" s="144">
        <v>42.637</v>
      </c>
      <c r="CX36" s="144">
        <v>42.649000000000001</v>
      </c>
      <c r="CY36" s="144">
        <v>42.656999999999996</v>
      </c>
      <c r="CZ36" s="144">
        <v>42.661999999999999</v>
      </c>
      <c r="DA36" s="144">
        <v>42.664000000000001</v>
      </c>
      <c r="DB36" s="144">
        <v>42.664000000000001</v>
      </c>
      <c r="DC36" s="144">
        <v>42.664000000000001</v>
      </c>
      <c r="DD36" s="144">
        <v>42.664000000000001</v>
      </c>
      <c r="DE36" s="144">
        <v>42.664000000000001</v>
      </c>
      <c r="DF36" s="144">
        <v>42.664000000000001</v>
      </c>
      <c r="DG36" s="144">
        <v>42.664000000000001</v>
      </c>
      <c r="DH36" s="144">
        <v>42.664000000000001</v>
      </c>
      <c r="DI36" s="144">
        <v>42.664000000000001</v>
      </c>
      <c r="DJ36" s="144">
        <v>42.664000000000001</v>
      </c>
      <c r="DK36" s="144">
        <v>42.664000000000001</v>
      </c>
      <c r="DL36" s="144">
        <v>42.664000000000001</v>
      </c>
      <c r="DM36" s="144">
        <v>42.664000000000001</v>
      </c>
      <c r="DN36" s="144">
        <v>42.664000000000001</v>
      </c>
      <c r="DO36" s="144">
        <v>42.664000000000001</v>
      </c>
      <c r="DP36" s="144">
        <v>42.664000000000001</v>
      </c>
      <c r="DQ36" s="144">
        <v>42.664000000000001</v>
      </c>
      <c r="DR36" s="144">
        <v>42.664000000000001</v>
      </c>
      <c r="DS36" s="144">
        <v>42.664000000000001</v>
      </c>
      <c r="DT36" s="144">
        <v>42.664000000000001</v>
      </c>
      <c r="DU36" s="144">
        <v>42.664000000000001</v>
      </c>
      <c r="DV36" s="144">
        <v>42.664000000000001</v>
      </c>
      <c r="DW36" s="144">
        <v>42.664000000000001</v>
      </c>
      <c r="DX36" s="144">
        <v>42.664000000000001</v>
      </c>
      <c r="DY36" s="144">
        <v>42.664000000000001</v>
      </c>
      <c r="DZ36" s="144">
        <v>42.664000000000001</v>
      </c>
      <c r="EA36" s="144">
        <v>42.664000000000001</v>
      </c>
    </row>
    <row r="37" spans="1:131" ht="15" customHeight="1" x14ac:dyDescent="0.25">
      <c r="A37" s="43">
        <v>35</v>
      </c>
      <c r="B37" s="144"/>
      <c r="C37" s="144"/>
      <c r="D37" s="144"/>
      <c r="E37" s="144"/>
      <c r="F37" s="144"/>
      <c r="G37" s="144"/>
      <c r="H37" s="144"/>
      <c r="I37" s="144"/>
      <c r="J37" s="144"/>
      <c r="K37" s="144"/>
      <c r="L37" s="144"/>
      <c r="M37" s="144"/>
      <c r="N37" s="144"/>
      <c r="O37" s="144"/>
      <c r="P37" s="144"/>
      <c r="Q37" s="144"/>
      <c r="R37" s="144"/>
      <c r="S37" s="144"/>
      <c r="T37" s="144"/>
      <c r="U37" s="144"/>
      <c r="V37" s="144"/>
      <c r="W37" s="144"/>
      <c r="X37" s="144"/>
      <c r="Y37" s="144"/>
      <c r="Z37" s="144"/>
      <c r="AA37" s="144"/>
      <c r="AB37" s="144"/>
      <c r="AC37" s="144"/>
      <c r="AD37" s="144"/>
      <c r="AE37" s="144"/>
      <c r="AF37" s="144"/>
      <c r="AG37" s="144"/>
      <c r="AH37" s="144"/>
      <c r="AI37" s="144"/>
      <c r="AJ37" s="144"/>
      <c r="AK37" s="144">
        <v>0.99399999999999999</v>
      </c>
      <c r="AL37" s="144">
        <v>1.9830000000000001</v>
      </c>
      <c r="AM37" s="144">
        <v>2.9660000000000002</v>
      </c>
      <c r="AN37" s="144">
        <v>3.9430000000000001</v>
      </c>
      <c r="AO37" s="144">
        <v>4.9139999999999997</v>
      </c>
      <c r="AP37" s="144">
        <v>5.8789999999999996</v>
      </c>
      <c r="AQ37" s="144">
        <v>6.8380000000000001</v>
      </c>
      <c r="AR37" s="144">
        <v>7.7910000000000004</v>
      </c>
      <c r="AS37" s="144">
        <v>8.7390000000000008</v>
      </c>
      <c r="AT37" s="144">
        <v>9.68</v>
      </c>
      <c r="AU37" s="144">
        <v>10.614000000000001</v>
      </c>
      <c r="AV37" s="144">
        <v>11.542999999999999</v>
      </c>
      <c r="AW37" s="144">
        <v>12.464</v>
      </c>
      <c r="AX37" s="144">
        <v>13.38</v>
      </c>
      <c r="AY37" s="144">
        <v>14.288</v>
      </c>
      <c r="AZ37" s="144">
        <v>15.189</v>
      </c>
      <c r="BA37" s="144">
        <v>16.082999999999998</v>
      </c>
      <c r="BB37" s="144">
        <v>16.97</v>
      </c>
      <c r="BC37" s="144">
        <v>17.849</v>
      </c>
      <c r="BD37" s="144">
        <v>18.72</v>
      </c>
      <c r="BE37" s="144">
        <v>19.582999999999998</v>
      </c>
      <c r="BF37" s="144">
        <v>20.437000000000001</v>
      </c>
      <c r="BG37" s="144">
        <v>21.283000000000001</v>
      </c>
      <c r="BH37" s="144">
        <v>22.12</v>
      </c>
      <c r="BI37" s="144">
        <v>22.948</v>
      </c>
      <c r="BJ37" s="144">
        <v>23.765999999999998</v>
      </c>
      <c r="BK37" s="144">
        <v>24.574000000000002</v>
      </c>
      <c r="BL37" s="144">
        <v>25.370999999999999</v>
      </c>
      <c r="BM37" s="144">
        <v>26.158000000000001</v>
      </c>
      <c r="BN37" s="144">
        <v>26.933</v>
      </c>
      <c r="BO37" s="144">
        <v>27.696999999999999</v>
      </c>
      <c r="BP37" s="144">
        <v>28.448</v>
      </c>
      <c r="BQ37" s="144">
        <v>29.187000000000001</v>
      </c>
      <c r="BR37" s="144">
        <v>29.913</v>
      </c>
      <c r="BS37" s="144">
        <v>30.626000000000001</v>
      </c>
      <c r="BT37" s="144">
        <v>31.324999999999999</v>
      </c>
      <c r="BU37" s="144">
        <v>32.01</v>
      </c>
      <c r="BV37" s="144">
        <v>32.68</v>
      </c>
      <c r="BW37" s="144">
        <v>33.335000000000001</v>
      </c>
      <c r="BX37" s="144">
        <v>33.973999999999997</v>
      </c>
      <c r="BY37" s="144">
        <v>34.595999999999997</v>
      </c>
      <c r="BZ37" s="144">
        <v>35.200000000000003</v>
      </c>
      <c r="CA37" s="144">
        <v>35.784999999999997</v>
      </c>
      <c r="CB37" s="144">
        <v>36.35</v>
      </c>
      <c r="CC37" s="144">
        <v>36.895000000000003</v>
      </c>
      <c r="CD37" s="144">
        <v>37.417000000000002</v>
      </c>
      <c r="CE37" s="144">
        <v>37.915999999999997</v>
      </c>
      <c r="CF37" s="144">
        <v>38.389000000000003</v>
      </c>
      <c r="CG37" s="144">
        <v>38.835999999999999</v>
      </c>
      <c r="CH37" s="144">
        <v>39.253999999999998</v>
      </c>
      <c r="CI37" s="144">
        <v>39.642000000000003</v>
      </c>
      <c r="CJ37" s="144">
        <v>39.999000000000002</v>
      </c>
      <c r="CK37" s="144">
        <v>40.323</v>
      </c>
      <c r="CL37" s="144">
        <v>40.613</v>
      </c>
      <c r="CM37" s="144">
        <v>40.868000000000002</v>
      </c>
      <c r="CN37" s="144">
        <v>41.09</v>
      </c>
      <c r="CO37" s="144">
        <v>41.277000000000001</v>
      </c>
      <c r="CP37" s="144">
        <v>41.433</v>
      </c>
      <c r="CQ37" s="144">
        <v>41.558999999999997</v>
      </c>
      <c r="CR37" s="144">
        <v>41.658000000000001</v>
      </c>
      <c r="CS37" s="144">
        <v>41.734000000000002</v>
      </c>
      <c r="CT37" s="144">
        <v>41.790999999999997</v>
      </c>
      <c r="CU37" s="144">
        <v>41.832000000000001</v>
      </c>
      <c r="CV37" s="144">
        <v>41.86</v>
      </c>
      <c r="CW37" s="144">
        <v>41.88</v>
      </c>
      <c r="CX37" s="144">
        <v>41.892000000000003</v>
      </c>
      <c r="CY37" s="144">
        <v>41.9</v>
      </c>
      <c r="CZ37" s="144">
        <v>41.905000000000001</v>
      </c>
      <c r="DA37" s="144">
        <v>41.906999999999996</v>
      </c>
      <c r="DB37" s="144">
        <v>41.906999999999996</v>
      </c>
      <c r="DC37" s="144">
        <v>41.906999999999996</v>
      </c>
      <c r="DD37" s="144">
        <v>41.906999999999996</v>
      </c>
      <c r="DE37" s="144">
        <v>41.906999999999996</v>
      </c>
      <c r="DF37" s="144">
        <v>41.906999999999996</v>
      </c>
      <c r="DG37" s="144">
        <v>41.906999999999996</v>
      </c>
      <c r="DH37" s="144">
        <v>41.906999999999996</v>
      </c>
      <c r="DI37" s="144">
        <v>41.906999999999996</v>
      </c>
      <c r="DJ37" s="144">
        <v>41.906999999999996</v>
      </c>
      <c r="DK37" s="144">
        <v>41.906999999999996</v>
      </c>
      <c r="DL37" s="144">
        <v>41.906999999999996</v>
      </c>
      <c r="DM37" s="144">
        <v>41.906999999999996</v>
      </c>
      <c r="DN37" s="144">
        <v>41.906999999999996</v>
      </c>
      <c r="DO37" s="144">
        <v>41.906999999999996</v>
      </c>
      <c r="DP37" s="144">
        <v>41.906999999999996</v>
      </c>
      <c r="DQ37" s="144">
        <v>41.906999999999996</v>
      </c>
      <c r="DR37" s="144">
        <v>41.906999999999996</v>
      </c>
      <c r="DS37" s="144">
        <v>41.906999999999996</v>
      </c>
      <c r="DT37" s="144">
        <v>41.906999999999996</v>
      </c>
      <c r="DU37" s="144">
        <v>41.906999999999996</v>
      </c>
      <c r="DV37" s="144">
        <v>41.906999999999996</v>
      </c>
      <c r="DW37" s="144">
        <v>41.906999999999996</v>
      </c>
      <c r="DX37" s="144">
        <v>41.906999999999996</v>
      </c>
      <c r="DY37" s="144">
        <v>41.906999999999996</v>
      </c>
      <c r="DZ37" s="144">
        <v>41.906999999999996</v>
      </c>
      <c r="EA37" s="144">
        <v>41.906999999999996</v>
      </c>
    </row>
    <row r="38" spans="1:131" ht="15" customHeight="1" x14ac:dyDescent="0.25">
      <c r="A38" s="43">
        <v>36</v>
      </c>
      <c r="B38" s="144"/>
      <c r="C38" s="144"/>
      <c r="D38" s="144"/>
      <c r="E38" s="144"/>
      <c r="F38" s="144"/>
      <c r="G38" s="144"/>
      <c r="H38" s="144"/>
      <c r="I38" s="144"/>
      <c r="J38" s="144"/>
      <c r="K38" s="144"/>
      <c r="L38" s="144"/>
      <c r="M38" s="144"/>
      <c r="N38" s="144"/>
      <c r="O38" s="144"/>
      <c r="P38" s="144"/>
      <c r="Q38" s="144"/>
      <c r="R38" s="144"/>
      <c r="S38" s="144"/>
      <c r="T38" s="144"/>
      <c r="U38" s="144"/>
      <c r="V38" s="144"/>
      <c r="W38" s="144"/>
      <c r="X38" s="144"/>
      <c r="Y38" s="144"/>
      <c r="Z38" s="144"/>
      <c r="AA38" s="144"/>
      <c r="AB38" s="144"/>
      <c r="AC38" s="144"/>
      <c r="AD38" s="144"/>
      <c r="AE38" s="144"/>
      <c r="AF38" s="144"/>
      <c r="AG38" s="144"/>
      <c r="AH38" s="144"/>
      <c r="AI38" s="144"/>
      <c r="AJ38" s="144"/>
      <c r="AK38" s="144"/>
      <c r="AL38" s="144">
        <v>0.99399999999999999</v>
      </c>
      <c r="AM38" s="144">
        <v>1.9830000000000001</v>
      </c>
      <c r="AN38" s="144">
        <v>2.9649999999999999</v>
      </c>
      <c r="AO38" s="144">
        <v>3.9420000000000002</v>
      </c>
      <c r="AP38" s="144">
        <v>4.9130000000000003</v>
      </c>
      <c r="AQ38" s="144">
        <v>5.8780000000000001</v>
      </c>
      <c r="AR38" s="144">
        <v>6.8360000000000003</v>
      </c>
      <c r="AS38" s="144">
        <v>7.7889999999999997</v>
      </c>
      <c r="AT38" s="144">
        <v>8.7349999999999994</v>
      </c>
      <c r="AU38" s="144">
        <v>9.6750000000000007</v>
      </c>
      <c r="AV38" s="144">
        <v>10.609</v>
      </c>
      <c r="AW38" s="144">
        <v>11.536</v>
      </c>
      <c r="AX38" s="144">
        <v>12.457000000000001</v>
      </c>
      <c r="AY38" s="144">
        <v>13.37</v>
      </c>
      <c r="AZ38" s="144">
        <v>14.276999999999999</v>
      </c>
      <c r="BA38" s="144">
        <v>15.176</v>
      </c>
      <c r="BB38" s="144">
        <v>16.068000000000001</v>
      </c>
      <c r="BC38" s="144">
        <v>16.951000000000001</v>
      </c>
      <c r="BD38" s="144">
        <v>17.827999999999999</v>
      </c>
      <c r="BE38" s="144">
        <v>18.695</v>
      </c>
      <c r="BF38" s="144">
        <v>19.555</v>
      </c>
      <c r="BG38" s="144">
        <v>20.405999999999999</v>
      </c>
      <c r="BH38" s="144">
        <v>21.247</v>
      </c>
      <c r="BI38" s="144">
        <v>22.08</v>
      </c>
      <c r="BJ38" s="144">
        <v>22.902999999999999</v>
      </c>
      <c r="BK38" s="144">
        <v>23.715</v>
      </c>
      <c r="BL38" s="144">
        <v>24.516999999999999</v>
      </c>
      <c r="BM38" s="144">
        <v>25.308</v>
      </c>
      <c r="BN38" s="144">
        <v>26.088000000000001</v>
      </c>
      <c r="BO38" s="144">
        <v>26.856000000000002</v>
      </c>
      <c r="BP38" s="144">
        <v>27.611999999999998</v>
      </c>
      <c r="BQ38" s="144">
        <v>28.355</v>
      </c>
      <c r="BR38" s="144">
        <v>29.085000000000001</v>
      </c>
      <c r="BS38" s="144">
        <v>29.802</v>
      </c>
      <c r="BT38" s="144">
        <v>30.504999999999999</v>
      </c>
      <c r="BU38" s="144">
        <v>31.193999999999999</v>
      </c>
      <c r="BV38" s="144">
        <v>31.867999999999999</v>
      </c>
      <c r="BW38" s="144">
        <v>32.527000000000001</v>
      </c>
      <c r="BX38" s="144">
        <v>33.17</v>
      </c>
      <c r="BY38" s="144">
        <v>33.795000000000002</v>
      </c>
      <c r="BZ38" s="144">
        <v>34.402999999999999</v>
      </c>
      <c r="CA38" s="144">
        <v>34.991</v>
      </c>
      <c r="CB38" s="144">
        <v>35.56</v>
      </c>
      <c r="CC38" s="144">
        <v>36.107999999999997</v>
      </c>
      <c r="CD38" s="144">
        <v>36.633000000000003</v>
      </c>
      <c r="CE38" s="144">
        <v>37.134</v>
      </c>
      <c r="CF38" s="144">
        <v>37.610999999999997</v>
      </c>
      <c r="CG38" s="144">
        <v>38.06</v>
      </c>
      <c r="CH38" s="144">
        <v>38.479999999999997</v>
      </c>
      <c r="CI38" s="144">
        <v>38.871000000000002</v>
      </c>
      <c r="CJ38" s="144">
        <v>39.229999999999997</v>
      </c>
      <c r="CK38" s="144">
        <v>39.555</v>
      </c>
      <c r="CL38" s="144">
        <v>39.847000000000001</v>
      </c>
      <c r="CM38" s="144">
        <v>40.103999999999999</v>
      </c>
      <c r="CN38" s="144">
        <v>40.326999999999998</v>
      </c>
      <c r="CO38" s="144">
        <v>40.515000000000001</v>
      </c>
      <c r="CP38" s="144">
        <v>40.671999999999997</v>
      </c>
      <c r="CQ38" s="144">
        <v>40.798000000000002</v>
      </c>
      <c r="CR38" s="144">
        <v>40.898000000000003</v>
      </c>
      <c r="CS38" s="144">
        <v>40.975000000000001</v>
      </c>
      <c r="CT38" s="144">
        <v>41.031999999999996</v>
      </c>
      <c r="CU38" s="144">
        <v>41.073</v>
      </c>
      <c r="CV38" s="144">
        <v>41.101999999999997</v>
      </c>
      <c r="CW38" s="144">
        <v>41.121000000000002</v>
      </c>
      <c r="CX38" s="144">
        <v>41.134</v>
      </c>
      <c r="CY38" s="144">
        <v>41.140999999999998</v>
      </c>
      <c r="CZ38" s="144">
        <v>41.146000000000001</v>
      </c>
      <c r="DA38" s="144">
        <v>41.149000000000001</v>
      </c>
      <c r="DB38" s="144">
        <v>41.149000000000001</v>
      </c>
      <c r="DC38" s="144">
        <v>41.149000000000001</v>
      </c>
      <c r="DD38" s="144">
        <v>41.149000000000001</v>
      </c>
      <c r="DE38" s="144">
        <v>41.149000000000001</v>
      </c>
      <c r="DF38" s="144">
        <v>41.149000000000001</v>
      </c>
      <c r="DG38" s="144">
        <v>41.149000000000001</v>
      </c>
      <c r="DH38" s="144">
        <v>41.149000000000001</v>
      </c>
      <c r="DI38" s="144">
        <v>41.149000000000001</v>
      </c>
      <c r="DJ38" s="144">
        <v>41.149000000000001</v>
      </c>
      <c r="DK38" s="144">
        <v>41.149000000000001</v>
      </c>
      <c r="DL38" s="144">
        <v>41.149000000000001</v>
      </c>
      <c r="DM38" s="144">
        <v>41.149000000000001</v>
      </c>
      <c r="DN38" s="144">
        <v>41.149000000000001</v>
      </c>
      <c r="DO38" s="144">
        <v>41.149000000000001</v>
      </c>
      <c r="DP38" s="144">
        <v>41.149000000000001</v>
      </c>
      <c r="DQ38" s="144">
        <v>41.149000000000001</v>
      </c>
      <c r="DR38" s="144">
        <v>41.149000000000001</v>
      </c>
      <c r="DS38" s="144">
        <v>41.149000000000001</v>
      </c>
      <c r="DT38" s="144">
        <v>41.149000000000001</v>
      </c>
      <c r="DU38" s="144">
        <v>41.149000000000001</v>
      </c>
      <c r="DV38" s="144">
        <v>41.149000000000001</v>
      </c>
      <c r="DW38" s="144">
        <v>41.149000000000001</v>
      </c>
      <c r="DX38" s="144">
        <v>41.149000000000001</v>
      </c>
      <c r="DY38" s="144">
        <v>41.149000000000001</v>
      </c>
      <c r="DZ38" s="144">
        <v>41.149000000000001</v>
      </c>
      <c r="EA38" s="144">
        <v>41.149000000000001</v>
      </c>
    </row>
    <row r="39" spans="1:131" ht="15" customHeight="1" x14ac:dyDescent="0.25">
      <c r="A39" s="43">
        <v>37</v>
      </c>
      <c r="B39" s="144"/>
      <c r="C39" s="144"/>
      <c r="D39" s="144"/>
      <c r="E39" s="144"/>
      <c r="F39" s="144"/>
      <c r="G39" s="144"/>
      <c r="H39" s="144"/>
      <c r="I39" s="144"/>
      <c r="J39" s="144"/>
      <c r="K39" s="144"/>
      <c r="L39" s="144"/>
      <c r="M39" s="144"/>
      <c r="N39" s="144"/>
      <c r="O39" s="144"/>
      <c r="P39" s="144"/>
      <c r="Q39" s="144"/>
      <c r="R39" s="144"/>
      <c r="S39" s="144"/>
      <c r="T39" s="144"/>
      <c r="U39" s="144"/>
      <c r="V39" s="144"/>
      <c r="W39" s="144"/>
      <c r="X39" s="144"/>
      <c r="Y39" s="144"/>
      <c r="Z39" s="144"/>
      <c r="AA39" s="144"/>
      <c r="AB39" s="144"/>
      <c r="AC39" s="144"/>
      <c r="AD39" s="144"/>
      <c r="AE39" s="144"/>
      <c r="AF39" s="144"/>
      <c r="AG39" s="144"/>
      <c r="AH39" s="144"/>
      <c r="AI39" s="144"/>
      <c r="AJ39" s="144"/>
      <c r="AK39" s="144"/>
      <c r="AL39" s="144"/>
      <c r="AM39" s="144">
        <v>0.99399999999999999</v>
      </c>
      <c r="AN39" s="144">
        <v>1.982</v>
      </c>
      <c r="AO39" s="144">
        <v>2.9649999999999999</v>
      </c>
      <c r="AP39" s="144">
        <v>3.9409999999999998</v>
      </c>
      <c r="AQ39" s="144">
        <v>4.9119999999999999</v>
      </c>
      <c r="AR39" s="144">
        <v>5.8760000000000003</v>
      </c>
      <c r="AS39" s="144">
        <v>6.8339999999999996</v>
      </c>
      <c r="AT39" s="144">
        <v>7.7859999999999996</v>
      </c>
      <c r="AU39" s="144">
        <v>8.7319999999999993</v>
      </c>
      <c r="AV39" s="144">
        <v>9.6709999999999994</v>
      </c>
      <c r="AW39" s="144">
        <v>10.603</v>
      </c>
      <c r="AX39" s="144">
        <v>11.529</v>
      </c>
      <c r="AY39" s="144">
        <v>12.448</v>
      </c>
      <c r="AZ39" s="144">
        <v>13.359</v>
      </c>
      <c r="BA39" s="144">
        <v>14.263999999999999</v>
      </c>
      <c r="BB39" s="144">
        <v>15.161</v>
      </c>
      <c r="BC39" s="144">
        <v>16.05</v>
      </c>
      <c r="BD39" s="144">
        <v>16.931000000000001</v>
      </c>
      <c r="BE39" s="144">
        <v>17.803999999999998</v>
      </c>
      <c r="BF39" s="144">
        <v>18.667999999999999</v>
      </c>
      <c r="BG39" s="144">
        <v>19.524000000000001</v>
      </c>
      <c r="BH39" s="144">
        <v>20.370999999999999</v>
      </c>
      <c r="BI39" s="144">
        <v>21.207999999999998</v>
      </c>
      <c r="BJ39" s="144">
        <v>22.035</v>
      </c>
      <c r="BK39" s="144">
        <v>22.853000000000002</v>
      </c>
      <c r="BL39" s="144">
        <v>23.658999999999999</v>
      </c>
      <c r="BM39" s="144">
        <v>24.454999999999998</v>
      </c>
      <c r="BN39" s="144">
        <v>25.239000000000001</v>
      </c>
      <c r="BO39" s="144">
        <v>26.012</v>
      </c>
      <c r="BP39" s="144">
        <v>26.771999999999998</v>
      </c>
      <c r="BQ39" s="144">
        <v>27.518999999999998</v>
      </c>
      <c r="BR39" s="144">
        <v>28.254000000000001</v>
      </c>
      <c r="BS39" s="144">
        <v>28.975000000000001</v>
      </c>
      <c r="BT39" s="144">
        <v>29.681999999999999</v>
      </c>
      <c r="BU39" s="144">
        <v>30.375</v>
      </c>
      <c r="BV39" s="144">
        <v>31.053000000000001</v>
      </c>
      <c r="BW39" s="144">
        <v>31.716000000000001</v>
      </c>
      <c r="BX39" s="144">
        <v>32.362000000000002</v>
      </c>
      <c r="BY39" s="144">
        <v>32.991</v>
      </c>
      <c r="BZ39" s="144">
        <v>33.601999999999997</v>
      </c>
      <c r="CA39" s="144">
        <v>34.194000000000003</v>
      </c>
      <c r="CB39" s="144">
        <v>34.765999999999998</v>
      </c>
      <c r="CC39" s="144">
        <v>35.317</v>
      </c>
      <c r="CD39" s="144">
        <v>35.844999999999999</v>
      </c>
      <c r="CE39" s="144">
        <v>36.35</v>
      </c>
      <c r="CF39" s="144">
        <v>36.828000000000003</v>
      </c>
      <c r="CG39" s="144">
        <v>37.28</v>
      </c>
      <c r="CH39" s="144">
        <v>37.703000000000003</v>
      </c>
      <c r="CI39" s="144">
        <v>38.095999999999997</v>
      </c>
      <c r="CJ39" s="144">
        <v>38.457000000000001</v>
      </c>
      <c r="CK39" s="144">
        <v>38.784999999999997</v>
      </c>
      <c r="CL39" s="144">
        <v>39.078000000000003</v>
      </c>
      <c r="CM39" s="144">
        <v>39.335999999999999</v>
      </c>
      <c r="CN39" s="144">
        <v>39.56</v>
      </c>
      <c r="CO39" s="144">
        <v>39.75</v>
      </c>
      <c r="CP39" s="144">
        <v>39.906999999999996</v>
      </c>
      <c r="CQ39" s="144">
        <v>40.034999999999997</v>
      </c>
      <c r="CR39" s="144">
        <v>40.134999999999998</v>
      </c>
      <c r="CS39" s="144">
        <v>40.212000000000003</v>
      </c>
      <c r="CT39" s="144">
        <v>40.270000000000003</v>
      </c>
      <c r="CU39" s="144">
        <v>40.311</v>
      </c>
      <c r="CV39" s="144">
        <v>40.340000000000003</v>
      </c>
      <c r="CW39" s="144">
        <v>40.359000000000002</v>
      </c>
      <c r="CX39" s="144">
        <v>40.372</v>
      </c>
      <c r="CY39" s="144">
        <v>40.380000000000003</v>
      </c>
      <c r="CZ39" s="144">
        <v>40.384999999999998</v>
      </c>
      <c r="DA39" s="144">
        <v>40.387</v>
      </c>
      <c r="DB39" s="144">
        <v>40.387</v>
      </c>
      <c r="DC39" s="144">
        <v>40.387</v>
      </c>
      <c r="DD39" s="144">
        <v>40.387</v>
      </c>
      <c r="DE39" s="144">
        <v>40.387</v>
      </c>
      <c r="DF39" s="144">
        <v>40.387</v>
      </c>
      <c r="DG39" s="144">
        <v>40.387</v>
      </c>
      <c r="DH39" s="144">
        <v>40.387</v>
      </c>
      <c r="DI39" s="144">
        <v>40.387</v>
      </c>
      <c r="DJ39" s="144">
        <v>40.387</v>
      </c>
      <c r="DK39" s="144">
        <v>40.387</v>
      </c>
      <c r="DL39" s="144">
        <v>40.387</v>
      </c>
      <c r="DM39" s="144">
        <v>40.387</v>
      </c>
      <c r="DN39" s="144">
        <v>40.387</v>
      </c>
      <c r="DO39" s="144">
        <v>40.387</v>
      </c>
      <c r="DP39" s="144">
        <v>40.387</v>
      </c>
      <c r="DQ39" s="144">
        <v>40.387</v>
      </c>
      <c r="DR39" s="144">
        <v>40.387</v>
      </c>
      <c r="DS39" s="144">
        <v>40.387</v>
      </c>
      <c r="DT39" s="144">
        <v>40.387</v>
      </c>
      <c r="DU39" s="144">
        <v>40.387</v>
      </c>
      <c r="DV39" s="144">
        <v>40.387</v>
      </c>
      <c r="DW39" s="144">
        <v>40.387</v>
      </c>
      <c r="DX39" s="144">
        <v>40.387</v>
      </c>
      <c r="DY39" s="144">
        <v>40.387</v>
      </c>
      <c r="DZ39" s="144">
        <v>40.387</v>
      </c>
      <c r="EA39" s="144">
        <v>40.387</v>
      </c>
    </row>
    <row r="40" spans="1:131" ht="15" customHeight="1" x14ac:dyDescent="0.25">
      <c r="A40" s="43">
        <v>38</v>
      </c>
      <c r="B40" s="144"/>
      <c r="C40" s="144"/>
      <c r="D40" s="144"/>
      <c r="E40" s="144"/>
      <c r="F40" s="144"/>
      <c r="G40" s="144"/>
      <c r="H40" s="144"/>
      <c r="I40" s="144"/>
      <c r="J40" s="144"/>
      <c r="K40" s="144"/>
      <c r="L40" s="144"/>
      <c r="M40" s="144"/>
      <c r="N40" s="144"/>
      <c r="O40" s="144"/>
      <c r="P40" s="144"/>
      <c r="Q40" s="144"/>
      <c r="R40" s="144"/>
      <c r="S40" s="144"/>
      <c r="T40" s="144"/>
      <c r="U40" s="144"/>
      <c r="V40" s="144"/>
      <c r="W40" s="144"/>
      <c r="X40" s="144"/>
      <c r="Y40" s="144"/>
      <c r="Z40" s="144"/>
      <c r="AA40" s="144"/>
      <c r="AB40" s="144"/>
      <c r="AC40" s="144"/>
      <c r="AD40" s="144"/>
      <c r="AE40" s="144"/>
      <c r="AF40" s="144"/>
      <c r="AG40" s="144"/>
      <c r="AH40" s="144"/>
      <c r="AI40" s="144"/>
      <c r="AJ40" s="144"/>
      <c r="AK40" s="144"/>
      <c r="AL40" s="144"/>
      <c r="AM40" s="144"/>
      <c r="AN40" s="144">
        <v>0.99399999999999999</v>
      </c>
      <c r="AO40" s="144">
        <v>1.982</v>
      </c>
      <c r="AP40" s="144">
        <v>2.964</v>
      </c>
      <c r="AQ40" s="144">
        <v>3.94</v>
      </c>
      <c r="AR40" s="144">
        <v>4.91</v>
      </c>
      <c r="AS40" s="144">
        <v>5.8739999999999997</v>
      </c>
      <c r="AT40" s="144">
        <v>6.8319999999999999</v>
      </c>
      <c r="AU40" s="144">
        <v>7.7830000000000004</v>
      </c>
      <c r="AV40" s="144">
        <v>8.7270000000000003</v>
      </c>
      <c r="AW40" s="144">
        <v>9.6649999999999991</v>
      </c>
      <c r="AX40" s="144">
        <v>10.596</v>
      </c>
      <c r="AY40" s="144">
        <v>11.521000000000001</v>
      </c>
      <c r="AZ40" s="144">
        <v>12.438000000000001</v>
      </c>
      <c r="BA40" s="144">
        <v>13.347</v>
      </c>
      <c r="BB40" s="144">
        <v>14.249000000000001</v>
      </c>
      <c r="BC40" s="144">
        <v>15.144</v>
      </c>
      <c r="BD40" s="144">
        <v>16.03</v>
      </c>
      <c r="BE40" s="144">
        <v>16.908000000000001</v>
      </c>
      <c r="BF40" s="144">
        <v>17.777999999999999</v>
      </c>
      <c r="BG40" s="144">
        <v>18.638000000000002</v>
      </c>
      <c r="BH40" s="144">
        <v>19.489999999999998</v>
      </c>
      <c r="BI40" s="144">
        <v>20.332000000000001</v>
      </c>
      <c r="BJ40" s="144">
        <v>21.164000000000001</v>
      </c>
      <c r="BK40" s="144">
        <v>21.986999999999998</v>
      </c>
      <c r="BL40" s="144">
        <v>22.797999999999998</v>
      </c>
      <c r="BM40" s="144">
        <v>23.597999999999999</v>
      </c>
      <c r="BN40" s="144">
        <v>24.387</v>
      </c>
      <c r="BO40" s="144">
        <v>25.164000000000001</v>
      </c>
      <c r="BP40" s="144">
        <v>25.928999999999998</v>
      </c>
      <c r="BQ40" s="144">
        <v>26.681000000000001</v>
      </c>
      <c r="BR40" s="144">
        <v>27.42</v>
      </c>
      <c r="BS40" s="144">
        <v>28.145</v>
      </c>
      <c r="BT40" s="144">
        <v>28.856000000000002</v>
      </c>
      <c r="BU40" s="144">
        <v>29.553000000000001</v>
      </c>
      <c r="BV40" s="144">
        <v>30.234999999999999</v>
      </c>
      <c r="BW40" s="144">
        <v>30.901</v>
      </c>
      <c r="BX40" s="144">
        <v>31.550999999999998</v>
      </c>
      <c r="BY40" s="144">
        <v>32.183999999999997</v>
      </c>
      <c r="BZ40" s="144">
        <v>32.798999999999999</v>
      </c>
      <c r="CA40" s="144">
        <v>33.393999999999998</v>
      </c>
      <c r="CB40" s="144">
        <v>33.97</v>
      </c>
      <c r="CC40" s="144">
        <v>34.524000000000001</v>
      </c>
      <c r="CD40" s="144">
        <v>35.055</v>
      </c>
      <c r="CE40" s="144">
        <v>35.561999999999998</v>
      </c>
      <c r="CF40" s="144">
        <v>36.043999999999997</v>
      </c>
      <c r="CG40" s="144">
        <v>36.499000000000002</v>
      </c>
      <c r="CH40" s="144">
        <v>36.923999999999999</v>
      </c>
      <c r="CI40" s="144">
        <v>37.319000000000003</v>
      </c>
      <c r="CJ40" s="144">
        <v>37.682000000000002</v>
      </c>
      <c r="CK40" s="144">
        <v>38.012</v>
      </c>
      <c r="CL40" s="144">
        <v>38.307000000000002</v>
      </c>
      <c r="CM40" s="144">
        <v>38.567</v>
      </c>
      <c r="CN40" s="144">
        <v>38.792000000000002</v>
      </c>
      <c r="CO40" s="144">
        <v>38.982999999999997</v>
      </c>
      <c r="CP40" s="144">
        <v>39.140999999999998</v>
      </c>
      <c r="CQ40" s="144">
        <v>39.268999999999998</v>
      </c>
      <c r="CR40" s="144">
        <v>39.369999999999997</v>
      </c>
      <c r="CS40" s="144">
        <v>39.448</v>
      </c>
      <c r="CT40" s="144">
        <v>39.506</v>
      </c>
      <c r="CU40" s="144">
        <v>39.546999999999997</v>
      </c>
      <c r="CV40" s="144">
        <v>39.576000000000001</v>
      </c>
      <c r="CW40" s="144">
        <v>39.595999999999997</v>
      </c>
      <c r="CX40" s="144">
        <v>39.607999999999997</v>
      </c>
      <c r="CY40" s="144">
        <v>39.616</v>
      </c>
      <c r="CZ40" s="144">
        <v>39.621000000000002</v>
      </c>
      <c r="DA40" s="144">
        <v>39.624000000000002</v>
      </c>
      <c r="DB40" s="144">
        <v>39.624000000000002</v>
      </c>
      <c r="DC40" s="144">
        <v>39.624000000000002</v>
      </c>
      <c r="DD40" s="144">
        <v>39.624000000000002</v>
      </c>
      <c r="DE40" s="144">
        <v>39.624000000000002</v>
      </c>
      <c r="DF40" s="144">
        <v>39.624000000000002</v>
      </c>
      <c r="DG40" s="144">
        <v>39.624000000000002</v>
      </c>
      <c r="DH40" s="144">
        <v>39.624000000000002</v>
      </c>
      <c r="DI40" s="144">
        <v>39.624000000000002</v>
      </c>
      <c r="DJ40" s="144">
        <v>39.624000000000002</v>
      </c>
      <c r="DK40" s="144">
        <v>39.624000000000002</v>
      </c>
      <c r="DL40" s="144">
        <v>39.624000000000002</v>
      </c>
      <c r="DM40" s="144">
        <v>39.624000000000002</v>
      </c>
      <c r="DN40" s="144">
        <v>39.624000000000002</v>
      </c>
      <c r="DO40" s="144">
        <v>39.624000000000002</v>
      </c>
      <c r="DP40" s="144">
        <v>39.624000000000002</v>
      </c>
      <c r="DQ40" s="144">
        <v>39.624000000000002</v>
      </c>
      <c r="DR40" s="144">
        <v>39.624000000000002</v>
      </c>
      <c r="DS40" s="144">
        <v>39.624000000000002</v>
      </c>
      <c r="DT40" s="144">
        <v>39.624000000000002</v>
      </c>
      <c r="DU40" s="144">
        <v>39.624000000000002</v>
      </c>
      <c r="DV40" s="144">
        <v>39.624000000000002</v>
      </c>
      <c r="DW40" s="144">
        <v>39.624000000000002</v>
      </c>
      <c r="DX40" s="144">
        <v>39.624000000000002</v>
      </c>
      <c r="DY40" s="144">
        <v>39.624000000000002</v>
      </c>
      <c r="DZ40" s="144">
        <v>39.624000000000002</v>
      </c>
      <c r="EA40" s="144">
        <v>39.624000000000002</v>
      </c>
    </row>
    <row r="41" spans="1:131" ht="15" customHeight="1" x14ac:dyDescent="0.25">
      <c r="A41" s="43">
        <v>39</v>
      </c>
      <c r="B41" s="144"/>
      <c r="C41" s="144"/>
      <c r="D41" s="144"/>
      <c r="E41" s="144"/>
      <c r="F41" s="144"/>
      <c r="G41" s="144"/>
      <c r="H41" s="144"/>
      <c r="I41" s="144"/>
      <c r="J41" s="144"/>
      <c r="K41" s="144"/>
      <c r="L41" s="144"/>
      <c r="M41" s="144"/>
      <c r="N41" s="144"/>
      <c r="O41" s="144"/>
      <c r="P41" s="144"/>
      <c r="Q41" s="144"/>
      <c r="R41" s="144"/>
      <c r="S41" s="144"/>
      <c r="T41" s="144"/>
      <c r="U41" s="144"/>
      <c r="V41" s="144"/>
      <c r="W41" s="144"/>
      <c r="X41" s="144"/>
      <c r="Y41" s="144"/>
      <c r="Z41" s="144"/>
      <c r="AA41" s="144"/>
      <c r="AB41" s="144"/>
      <c r="AC41" s="144"/>
      <c r="AD41" s="144"/>
      <c r="AE41" s="144"/>
      <c r="AF41" s="144"/>
      <c r="AG41" s="144"/>
      <c r="AH41" s="144"/>
      <c r="AI41" s="144"/>
      <c r="AJ41" s="144"/>
      <c r="AK41" s="144"/>
      <c r="AL41" s="144"/>
      <c r="AM41" s="144"/>
      <c r="AN41" s="144"/>
      <c r="AO41" s="144">
        <v>0.99399999999999999</v>
      </c>
      <c r="AP41" s="144">
        <v>1.982</v>
      </c>
      <c r="AQ41" s="144">
        <v>2.964</v>
      </c>
      <c r="AR41" s="144">
        <v>3.94</v>
      </c>
      <c r="AS41" s="144">
        <v>4.9089999999999998</v>
      </c>
      <c r="AT41" s="144">
        <v>5.8719999999999999</v>
      </c>
      <c r="AU41" s="144">
        <v>6.8289999999999997</v>
      </c>
      <c r="AV41" s="144">
        <v>7.7789999999999999</v>
      </c>
      <c r="AW41" s="144">
        <v>8.7230000000000008</v>
      </c>
      <c r="AX41" s="144">
        <v>9.6590000000000007</v>
      </c>
      <c r="AY41" s="144">
        <v>10.589</v>
      </c>
      <c r="AZ41" s="144">
        <v>11.512</v>
      </c>
      <c r="BA41" s="144">
        <v>12.427</v>
      </c>
      <c r="BB41" s="144">
        <v>13.334</v>
      </c>
      <c r="BC41" s="144">
        <v>14.234</v>
      </c>
      <c r="BD41" s="144">
        <v>15.125</v>
      </c>
      <c r="BE41" s="144">
        <v>16.009</v>
      </c>
      <c r="BF41" s="144">
        <v>16.882999999999999</v>
      </c>
      <c r="BG41" s="144">
        <v>17.748999999999999</v>
      </c>
      <c r="BH41" s="144">
        <v>18.606000000000002</v>
      </c>
      <c r="BI41" s="144">
        <v>19.452999999999999</v>
      </c>
      <c r="BJ41" s="144">
        <v>20.29</v>
      </c>
      <c r="BK41" s="144">
        <v>21.117000000000001</v>
      </c>
      <c r="BL41" s="144">
        <v>21.933</v>
      </c>
      <c r="BM41" s="144">
        <v>22.739000000000001</v>
      </c>
      <c r="BN41" s="144">
        <v>23.532</v>
      </c>
      <c r="BO41" s="144">
        <v>24.314</v>
      </c>
      <c r="BP41" s="144">
        <v>25.082999999999998</v>
      </c>
      <c r="BQ41" s="144">
        <v>25.838999999999999</v>
      </c>
      <c r="BR41" s="144">
        <v>26.582000000000001</v>
      </c>
      <c r="BS41" s="144">
        <v>27.312000000000001</v>
      </c>
      <c r="BT41" s="144">
        <v>28.027999999999999</v>
      </c>
      <c r="BU41" s="144">
        <v>28.728999999999999</v>
      </c>
      <c r="BV41" s="144">
        <v>29.414999999999999</v>
      </c>
      <c r="BW41" s="144">
        <v>30.085000000000001</v>
      </c>
      <c r="BX41" s="144">
        <v>30.739000000000001</v>
      </c>
      <c r="BY41" s="144">
        <v>31.375</v>
      </c>
      <c r="BZ41" s="144">
        <v>31.994</v>
      </c>
      <c r="CA41" s="144">
        <v>32.593000000000004</v>
      </c>
      <c r="CB41" s="144">
        <v>33.171999999999997</v>
      </c>
      <c r="CC41" s="144">
        <v>33.728999999999999</v>
      </c>
      <c r="CD41" s="144">
        <v>34.262999999999998</v>
      </c>
      <c r="CE41" s="144">
        <v>34.774000000000001</v>
      </c>
      <c r="CF41" s="144">
        <v>35.258000000000003</v>
      </c>
      <c r="CG41" s="144">
        <v>35.716000000000001</v>
      </c>
      <c r="CH41" s="144">
        <v>36.143999999999998</v>
      </c>
      <c r="CI41" s="144">
        <v>36.540999999999997</v>
      </c>
      <c r="CJ41" s="144">
        <v>36.905999999999999</v>
      </c>
      <c r="CK41" s="144">
        <v>37.238</v>
      </c>
      <c r="CL41" s="144">
        <v>37.533999999999999</v>
      </c>
      <c r="CM41" s="144">
        <v>37.795999999999999</v>
      </c>
      <c r="CN41" s="144">
        <v>38.023000000000003</v>
      </c>
      <c r="CO41" s="144">
        <v>38.213999999999999</v>
      </c>
      <c r="CP41" s="144">
        <v>38.374000000000002</v>
      </c>
      <c r="CQ41" s="144">
        <v>38.503</v>
      </c>
      <c r="CR41" s="144">
        <v>38.603999999999999</v>
      </c>
      <c r="CS41" s="144">
        <v>38.682000000000002</v>
      </c>
      <c r="CT41" s="144">
        <v>38.74</v>
      </c>
      <c r="CU41" s="144">
        <v>38.781999999999996</v>
      </c>
      <c r="CV41" s="144">
        <v>38.811</v>
      </c>
      <c r="CW41" s="144">
        <v>38.831000000000003</v>
      </c>
      <c r="CX41" s="144">
        <v>38.844000000000001</v>
      </c>
      <c r="CY41" s="144">
        <v>38.851999999999997</v>
      </c>
      <c r="CZ41" s="144">
        <v>38.856999999999999</v>
      </c>
      <c r="DA41" s="144">
        <v>38.859000000000002</v>
      </c>
      <c r="DB41" s="144">
        <v>38.859000000000002</v>
      </c>
      <c r="DC41" s="144">
        <v>38.859000000000002</v>
      </c>
      <c r="DD41" s="144">
        <v>38.859000000000002</v>
      </c>
      <c r="DE41" s="144">
        <v>38.859000000000002</v>
      </c>
      <c r="DF41" s="144">
        <v>38.859000000000002</v>
      </c>
      <c r="DG41" s="144">
        <v>38.859000000000002</v>
      </c>
      <c r="DH41" s="144">
        <v>38.859000000000002</v>
      </c>
      <c r="DI41" s="144">
        <v>38.859000000000002</v>
      </c>
      <c r="DJ41" s="144">
        <v>38.859000000000002</v>
      </c>
      <c r="DK41" s="144">
        <v>38.859000000000002</v>
      </c>
      <c r="DL41" s="144">
        <v>38.859000000000002</v>
      </c>
      <c r="DM41" s="144">
        <v>38.859000000000002</v>
      </c>
      <c r="DN41" s="144">
        <v>38.859000000000002</v>
      </c>
      <c r="DO41" s="144">
        <v>38.859000000000002</v>
      </c>
      <c r="DP41" s="144">
        <v>38.859000000000002</v>
      </c>
      <c r="DQ41" s="144">
        <v>38.859000000000002</v>
      </c>
      <c r="DR41" s="144">
        <v>38.859000000000002</v>
      </c>
      <c r="DS41" s="144">
        <v>38.859000000000002</v>
      </c>
      <c r="DT41" s="144">
        <v>38.859000000000002</v>
      </c>
      <c r="DU41" s="144">
        <v>38.859000000000002</v>
      </c>
      <c r="DV41" s="144">
        <v>38.859000000000002</v>
      </c>
      <c r="DW41" s="144">
        <v>38.859000000000002</v>
      </c>
      <c r="DX41" s="144">
        <v>38.859000000000002</v>
      </c>
      <c r="DY41" s="144">
        <v>38.859000000000002</v>
      </c>
      <c r="DZ41" s="144">
        <v>38.859000000000002</v>
      </c>
      <c r="EA41" s="144">
        <v>38.859000000000002</v>
      </c>
    </row>
    <row r="42" spans="1:131" ht="15" customHeight="1" x14ac:dyDescent="0.25">
      <c r="A42" s="43">
        <v>40</v>
      </c>
      <c r="B42" s="144"/>
      <c r="C42" s="144"/>
      <c r="D42" s="144"/>
      <c r="E42" s="144"/>
      <c r="F42" s="144"/>
      <c r="G42" s="144"/>
      <c r="H42" s="144"/>
      <c r="I42" s="144"/>
      <c r="J42" s="144"/>
      <c r="K42" s="144"/>
      <c r="L42" s="144"/>
      <c r="M42" s="144"/>
      <c r="N42" s="144"/>
      <c r="O42" s="144"/>
      <c r="P42" s="144"/>
      <c r="Q42" s="144"/>
      <c r="R42" s="144"/>
      <c r="S42" s="144"/>
      <c r="T42" s="144"/>
      <c r="U42" s="144"/>
      <c r="V42" s="144"/>
      <c r="W42" s="144"/>
      <c r="X42" s="144"/>
      <c r="Y42" s="144"/>
      <c r="Z42" s="144"/>
      <c r="AA42" s="144"/>
      <c r="AB42" s="144"/>
      <c r="AC42" s="144"/>
      <c r="AD42" s="144"/>
      <c r="AE42" s="144"/>
      <c r="AF42" s="144"/>
      <c r="AG42" s="144"/>
      <c r="AH42" s="144"/>
      <c r="AI42" s="144"/>
      <c r="AJ42" s="144"/>
      <c r="AK42" s="144"/>
      <c r="AL42" s="144"/>
      <c r="AM42" s="144"/>
      <c r="AN42" s="144"/>
      <c r="AO42" s="144"/>
      <c r="AP42" s="144">
        <v>0.99399999999999999</v>
      </c>
      <c r="AQ42" s="144">
        <v>1.982</v>
      </c>
      <c r="AR42" s="144">
        <v>2.9630000000000001</v>
      </c>
      <c r="AS42" s="144">
        <v>3.9390000000000001</v>
      </c>
      <c r="AT42" s="144">
        <v>4.9080000000000004</v>
      </c>
      <c r="AU42" s="144">
        <v>5.87</v>
      </c>
      <c r="AV42" s="144">
        <v>6.8259999999999996</v>
      </c>
      <c r="AW42" s="144">
        <v>7.7750000000000004</v>
      </c>
      <c r="AX42" s="144">
        <v>8.718</v>
      </c>
      <c r="AY42" s="144">
        <v>9.6530000000000005</v>
      </c>
      <c r="AZ42" s="144">
        <v>10.581</v>
      </c>
      <c r="BA42" s="144">
        <v>11.502000000000001</v>
      </c>
      <c r="BB42" s="144">
        <v>12.414999999999999</v>
      </c>
      <c r="BC42" s="144">
        <v>13.32</v>
      </c>
      <c r="BD42" s="144">
        <v>14.217000000000001</v>
      </c>
      <c r="BE42" s="144">
        <v>15.105</v>
      </c>
      <c r="BF42" s="144">
        <v>15.984999999999999</v>
      </c>
      <c r="BG42" s="144">
        <v>16.856000000000002</v>
      </c>
      <c r="BH42" s="144">
        <v>17.718</v>
      </c>
      <c r="BI42" s="144">
        <v>18.57</v>
      </c>
      <c r="BJ42" s="144">
        <v>19.413</v>
      </c>
      <c r="BK42" s="144">
        <v>20.245000000000001</v>
      </c>
      <c r="BL42" s="144">
        <v>21.065999999999999</v>
      </c>
      <c r="BM42" s="144">
        <v>21.876000000000001</v>
      </c>
      <c r="BN42" s="144">
        <v>22.673999999999999</v>
      </c>
      <c r="BO42" s="144">
        <v>23.460999999999999</v>
      </c>
      <c r="BP42" s="144">
        <v>24.234000000000002</v>
      </c>
      <c r="BQ42" s="144">
        <v>24.995000000000001</v>
      </c>
      <c r="BR42" s="144">
        <v>25.742999999999999</v>
      </c>
      <c r="BS42" s="144">
        <v>26.477</v>
      </c>
      <c r="BT42" s="144">
        <v>27.196999999999999</v>
      </c>
      <c r="BU42" s="144">
        <v>27.902000000000001</v>
      </c>
      <c r="BV42" s="144">
        <v>28.591999999999999</v>
      </c>
      <c r="BW42" s="144">
        <v>29.266999999999999</v>
      </c>
      <c r="BX42" s="144">
        <v>29.925000000000001</v>
      </c>
      <c r="BY42" s="144">
        <v>30.565000000000001</v>
      </c>
      <c r="BZ42" s="144">
        <v>31.187000000000001</v>
      </c>
      <c r="CA42" s="144">
        <v>31.79</v>
      </c>
      <c r="CB42" s="144">
        <v>32.372</v>
      </c>
      <c r="CC42" s="144">
        <v>32.933</v>
      </c>
      <c r="CD42" s="144">
        <v>33.47</v>
      </c>
      <c r="CE42" s="144">
        <v>33.984000000000002</v>
      </c>
      <c r="CF42" s="144">
        <v>34.470999999999997</v>
      </c>
      <c r="CG42" s="144">
        <v>34.930999999999997</v>
      </c>
      <c r="CH42" s="144">
        <v>35.362000000000002</v>
      </c>
      <c r="CI42" s="144">
        <v>35.762</v>
      </c>
      <c r="CJ42" s="144">
        <v>36.128999999999998</v>
      </c>
      <c r="CK42" s="144">
        <v>36.463000000000001</v>
      </c>
      <c r="CL42" s="144">
        <v>36.761000000000003</v>
      </c>
      <c r="CM42" s="144">
        <v>37.024000000000001</v>
      </c>
      <c r="CN42" s="144">
        <v>37.252000000000002</v>
      </c>
      <c r="CO42" s="144">
        <v>37.445</v>
      </c>
      <c r="CP42" s="144">
        <v>37.606000000000002</v>
      </c>
      <c r="CQ42" s="144">
        <v>37.734999999999999</v>
      </c>
      <c r="CR42" s="144">
        <v>37.837000000000003</v>
      </c>
      <c r="CS42" s="144">
        <v>37.915999999999997</v>
      </c>
      <c r="CT42" s="144">
        <v>37.973999999999997</v>
      </c>
      <c r="CU42" s="144">
        <v>38.015999999999998</v>
      </c>
      <c r="CV42" s="144">
        <v>38.045999999999999</v>
      </c>
      <c r="CW42" s="144">
        <v>38.066000000000003</v>
      </c>
      <c r="CX42" s="144">
        <v>38.078000000000003</v>
      </c>
      <c r="CY42" s="144">
        <v>38.087000000000003</v>
      </c>
      <c r="CZ42" s="144">
        <v>38.091000000000001</v>
      </c>
      <c r="DA42" s="144">
        <v>38.094000000000001</v>
      </c>
      <c r="DB42" s="144">
        <v>38.094000000000001</v>
      </c>
      <c r="DC42" s="144">
        <v>38.094000000000001</v>
      </c>
      <c r="DD42" s="144">
        <v>38.094000000000001</v>
      </c>
      <c r="DE42" s="144">
        <v>38.094000000000001</v>
      </c>
      <c r="DF42" s="144">
        <v>38.094000000000001</v>
      </c>
      <c r="DG42" s="144">
        <v>38.094000000000001</v>
      </c>
      <c r="DH42" s="144">
        <v>38.094000000000001</v>
      </c>
      <c r="DI42" s="144">
        <v>38.094000000000001</v>
      </c>
      <c r="DJ42" s="144">
        <v>38.094000000000001</v>
      </c>
      <c r="DK42" s="144">
        <v>38.094000000000001</v>
      </c>
      <c r="DL42" s="144">
        <v>38.094000000000001</v>
      </c>
      <c r="DM42" s="144">
        <v>38.094000000000001</v>
      </c>
      <c r="DN42" s="144">
        <v>38.094000000000001</v>
      </c>
      <c r="DO42" s="144">
        <v>38.094000000000001</v>
      </c>
      <c r="DP42" s="144">
        <v>38.094000000000001</v>
      </c>
      <c r="DQ42" s="144">
        <v>38.094000000000001</v>
      </c>
      <c r="DR42" s="144">
        <v>38.094000000000001</v>
      </c>
      <c r="DS42" s="144">
        <v>38.094000000000001</v>
      </c>
      <c r="DT42" s="144">
        <v>38.094000000000001</v>
      </c>
      <c r="DU42" s="144">
        <v>38.094000000000001</v>
      </c>
      <c r="DV42" s="144">
        <v>38.094000000000001</v>
      </c>
      <c r="DW42" s="144">
        <v>38.094000000000001</v>
      </c>
      <c r="DX42" s="144">
        <v>38.094000000000001</v>
      </c>
      <c r="DY42" s="144">
        <v>38.094000000000001</v>
      </c>
      <c r="DZ42" s="144">
        <v>38.094000000000001</v>
      </c>
      <c r="EA42" s="144">
        <v>38.094000000000001</v>
      </c>
    </row>
    <row r="43" spans="1:131" ht="15" customHeight="1" x14ac:dyDescent="0.25">
      <c r="A43" s="43">
        <v>41</v>
      </c>
      <c r="B43" s="144"/>
      <c r="C43" s="144"/>
      <c r="D43" s="144"/>
      <c r="E43" s="144"/>
      <c r="F43" s="144"/>
      <c r="G43" s="144"/>
      <c r="H43" s="144"/>
      <c r="I43" s="144"/>
      <c r="J43" s="144"/>
      <c r="K43" s="144"/>
      <c r="L43" s="144"/>
      <c r="M43" s="144"/>
      <c r="N43" s="144"/>
      <c r="O43" s="144"/>
      <c r="P43" s="144"/>
      <c r="Q43" s="144"/>
      <c r="R43" s="144"/>
      <c r="S43" s="144"/>
      <c r="T43" s="144"/>
      <c r="U43" s="144"/>
      <c r="V43" s="144"/>
      <c r="W43" s="144"/>
      <c r="X43" s="144"/>
      <c r="Y43" s="144"/>
      <c r="Z43" s="144"/>
      <c r="AA43" s="144"/>
      <c r="AB43" s="144"/>
      <c r="AC43" s="144"/>
      <c r="AD43" s="144"/>
      <c r="AE43" s="144"/>
      <c r="AF43" s="144"/>
      <c r="AG43" s="144"/>
      <c r="AH43" s="144"/>
      <c r="AI43" s="144"/>
      <c r="AJ43" s="144"/>
      <c r="AK43" s="144"/>
      <c r="AL43" s="144"/>
      <c r="AM43" s="144"/>
      <c r="AN43" s="144"/>
      <c r="AO43" s="144"/>
      <c r="AP43" s="144"/>
      <c r="AQ43" s="144">
        <v>0.99399999999999999</v>
      </c>
      <c r="AR43" s="144">
        <v>1.9810000000000001</v>
      </c>
      <c r="AS43" s="144">
        <v>2.9630000000000001</v>
      </c>
      <c r="AT43" s="144">
        <v>3.9380000000000002</v>
      </c>
      <c r="AU43" s="144">
        <v>4.9059999999999997</v>
      </c>
      <c r="AV43" s="144">
        <v>5.8680000000000003</v>
      </c>
      <c r="AW43" s="144">
        <v>6.8230000000000004</v>
      </c>
      <c r="AX43" s="144">
        <v>7.7709999999999999</v>
      </c>
      <c r="AY43" s="144">
        <v>8.7119999999999997</v>
      </c>
      <c r="AZ43" s="144">
        <v>9.6460000000000008</v>
      </c>
      <c r="BA43" s="144">
        <v>10.571999999999999</v>
      </c>
      <c r="BB43" s="144">
        <v>11.49</v>
      </c>
      <c r="BC43" s="144">
        <v>12.401</v>
      </c>
      <c r="BD43" s="144">
        <v>13.303000000000001</v>
      </c>
      <c r="BE43" s="144">
        <v>14.196999999999999</v>
      </c>
      <c r="BF43" s="144">
        <v>15.083</v>
      </c>
      <c r="BG43" s="144">
        <v>15.959</v>
      </c>
      <c r="BH43" s="144">
        <v>16.826000000000001</v>
      </c>
      <c r="BI43" s="144">
        <v>17.684000000000001</v>
      </c>
      <c r="BJ43" s="144">
        <v>18.530999999999999</v>
      </c>
      <c r="BK43" s="144">
        <v>19.367999999999999</v>
      </c>
      <c r="BL43" s="144">
        <v>20.193999999999999</v>
      </c>
      <c r="BM43" s="144">
        <v>21.009</v>
      </c>
      <c r="BN43" s="144">
        <v>21.812999999999999</v>
      </c>
      <c r="BO43" s="144">
        <v>22.603999999999999</v>
      </c>
      <c r="BP43" s="144">
        <v>23.382000000000001</v>
      </c>
      <c r="BQ43" s="144">
        <v>24.148</v>
      </c>
      <c r="BR43" s="144">
        <v>24.9</v>
      </c>
      <c r="BS43" s="144">
        <v>25.638000000000002</v>
      </c>
      <c r="BT43" s="144">
        <v>26.363</v>
      </c>
      <c r="BU43" s="144">
        <v>27.071999999999999</v>
      </c>
      <c r="BV43" s="144">
        <v>27.766999999999999</v>
      </c>
      <c r="BW43" s="144">
        <v>28.445</v>
      </c>
      <c r="BX43" s="144">
        <v>29.106999999999999</v>
      </c>
      <c r="BY43" s="144">
        <v>29.751000000000001</v>
      </c>
      <c r="BZ43" s="144">
        <v>30.376999999999999</v>
      </c>
      <c r="CA43" s="144">
        <v>30.983000000000001</v>
      </c>
      <c r="CB43" s="144">
        <v>31.568999999999999</v>
      </c>
      <c r="CC43" s="144">
        <v>32.133000000000003</v>
      </c>
      <c r="CD43" s="144">
        <v>32.673999999999999</v>
      </c>
      <c r="CE43" s="144">
        <v>33.191000000000003</v>
      </c>
      <c r="CF43" s="144">
        <v>33.682000000000002</v>
      </c>
      <c r="CG43" s="144">
        <v>34.143999999999998</v>
      </c>
      <c r="CH43" s="144">
        <v>34.578000000000003</v>
      </c>
      <c r="CI43" s="144">
        <v>34.979999999999997</v>
      </c>
      <c r="CJ43" s="144">
        <v>35.348999999999997</v>
      </c>
      <c r="CK43" s="144">
        <v>35.685000000000002</v>
      </c>
      <c r="CL43" s="144">
        <v>35.984999999999999</v>
      </c>
      <c r="CM43" s="144">
        <v>36.25</v>
      </c>
      <c r="CN43" s="144">
        <v>36.478999999999999</v>
      </c>
      <c r="CO43" s="144">
        <v>36.673999999999999</v>
      </c>
      <c r="CP43" s="144">
        <v>36.835000000000001</v>
      </c>
      <c r="CQ43" s="144">
        <v>36.965000000000003</v>
      </c>
      <c r="CR43" s="144">
        <v>37.067999999999998</v>
      </c>
      <c r="CS43" s="144">
        <v>37.146999999999998</v>
      </c>
      <c r="CT43" s="144">
        <v>37.206000000000003</v>
      </c>
      <c r="CU43" s="144">
        <v>37.247999999999998</v>
      </c>
      <c r="CV43" s="144">
        <v>37.277999999999999</v>
      </c>
      <c r="CW43" s="144">
        <v>37.298000000000002</v>
      </c>
      <c r="CX43" s="144">
        <v>37.311</v>
      </c>
      <c r="CY43" s="144">
        <v>37.319000000000003</v>
      </c>
      <c r="CZ43" s="144">
        <v>37.323999999999998</v>
      </c>
      <c r="DA43" s="144">
        <v>37.326000000000001</v>
      </c>
      <c r="DB43" s="144">
        <v>37.326000000000001</v>
      </c>
      <c r="DC43" s="144">
        <v>37.326000000000001</v>
      </c>
      <c r="DD43" s="144">
        <v>37.326000000000001</v>
      </c>
      <c r="DE43" s="144">
        <v>37.326000000000001</v>
      </c>
      <c r="DF43" s="144">
        <v>37.326000000000001</v>
      </c>
      <c r="DG43" s="144">
        <v>37.326000000000001</v>
      </c>
      <c r="DH43" s="144">
        <v>37.326000000000001</v>
      </c>
      <c r="DI43" s="144">
        <v>37.326000000000001</v>
      </c>
      <c r="DJ43" s="144">
        <v>37.326000000000001</v>
      </c>
      <c r="DK43" s="144">
        <v>37.326000000000001</v>
      </c>
      <c r="DL43" s="144">
        <v>37.326000000000001</v>
      </c>
      <c r="DM43" s="144">
        <v>37.326000000000001</v>
      </c>
      <c r="DN43" s="144">
        <v>37.326000000000001</v>
      </c>
      <c r="DO43" s="144">
        <v>37.326000000000001</v>
      </c>
      <c r="DP43" s="144">
        <v>37.326000000000001</v>
      </c>
      <c r="DQ43" s="144">
        <v>37.326000000000001</v>
      </c>
      <c r="DR43" s="144">
        <v>37.326000000000001</v>
      </c>
      <c r="DS43" s="144">
        <v>37.326000000000001</v>
      </c>
      <c r="DT43" s="144">
        <v>37.326000000000001</v>
      </c>
      <c r="DU43" s="144">
        <v>37.326000000000001</v>
      </c>
      <c r="DV43" s="144">
        <v>37.326000000000001</v>
      </c>
      <c r="DW43" s="144">
        <v>37.326000000000001</v>
      </c>
      <c r="DX43" s="144">
        <v>37.326000000000001</v>
      </c>
      <c r="DY43" s="144">
        <v>37.326000000000001</v>
      </c>
      <c r="DZ43" s="144">
        <v>37.326000000000001</v>
      </c>
      <c r="EA43" s="144">
        <v>37.326000000000001</v>
      </c>
    </row>
    <row r="44" spans="1:131" ht="15" customHeight="1" x14ac:dyDescent="0.25">
      <c r="A44" s="43">
        <v>42</v>
      </c>
      <c r="B44" s="144"/>
      <c r="C44" s="144"/>
      <c r="D44" s="144"/>
      <c r="E44" s="144"/>
      <c r="F44" s="144"/>
      <c r="G44" s="144"/>
      <c r="H44" s="144"/>
      <c r="I44" s="144"/>
      <c r="J44" s="144"/>
      <c r="K44" s="144"/>
      <c r="L44" s="144"/>
      <c r="M44" s="144"/>
      <c r="N44" s="144"/>
      <c r="O44" s="144"/>
      <c r="P44" s="144"/>
      <c r="Q44" s="144"/>
      <c r="R44" s="144"/>
      <c r="S44" s="144"/>
      <c r="T44" s="144"/>
      <c r="U44" s="144"/>
      <c r="V44" s="144"/>
      <c r="W44" s="144"/>
      <c r="X44" s="144"/>
      <c r="Y44" s="144"/>
      <c r="Z44" s="144"/>
      <c r="AA44" s="144"/>
      <c r="AB44" s="144"/>
      <c r="AC44" s="144"/>
      <c r="AD44" s="144"/>
      <c r="AE44" s="144"/>
      <c r="AF44" s="144"/>
      <c r="AG44" s="144"/>
      <c r="AH44" s="144"/>
      <c r="AI44" s="144"/>
      <c r="AJ44" s="144"/>
      <c r="AK44" s="144"/>
      <c r="AL44" s="144"/>
      <c r="AM44" s="144"/>
      <c r="AN44" s="144"/>
      <c r="AO44" s="144"/>
      <c r="AP44" s="144"/>
      <c r="AQ44" s="144"/>
      <c r="AR44" s="144">
        <v>0.99399999999999999</v>
      </c>
      <c r="AS44" s="144">
        <v>1.9810000000000001</v>
      </c>
      <c r="AT44" s="144">
        <v>2.9620000000000002</v>
      </c>
      <c r="AU44" s="144">
        <v>3.9359999999999999</v>
      </c>
      <c r="AV44" s="144">
        <v>4.9039999999999999</v>
      </c>
      <c r="AW44" s="144">
        <v>5.8650000000000002</v>
      </c>
      <c r="AX44" s="144">
        <v>6.819</v>
      </c>
      <c r="AY44" s="144">
        <v>7.766</v>
      </c>
      <c r="AZ44" s="144">
        <v>8.7050000000000001</v>
      </c>
      <c r="BA44" s="144">
        <v>9.6370000000000005</v>
      </c>
      <c r="BB44" s="144">
        <v>10.561999999999999</v>
      </c>
      <c r="BC44" s="144">
        <v>11.478</v>
      </c>
      <c r="BD44" s="144">
        <v>12.385999999999999</v>
      </c>
      <c r="BE44" s="144">
        <v>13.285</v>
      </c>
      <c r="BF44" s="144">
        <v>14.176</v>
      </c>
      <c r="BG44" s="144">
        <v>15.058</v>
      </c>
      <c r="BH44" s="144">
        <v>15.93</v>
      </c>
      <c r="BI44" s="144">
        <v>16.792999999999999</v>
      </c>
      <c r="BJ44" s="144">
        <v>17.646000000000001</v>
      </c>
      <c r="BK44" s="144">
        <v>18.488</v>
      </c>
      <c r="BL44" s="144">
        <v>19.32</v>
      </c>
      <c r="BM44" s="144">
        <v>20.14</v>
      </c>
      <c r="BN44" s="144">
        <v>20.948</v>
      </c>
      <c r="BO44" s="144">
        <v>21.744</v>
      </c>
      <c r="BP44" s="144">
        <v>22.527000000000001</v>
      </c>
      <c r="BQ44" s="144">
        <v>23.297000000000001</v>
      </c>
      <c r="BR44" s="144">
        <v>24.053999999999998</v>
      </c>
      <c r="BS44" s="144">
        <v>24.797000000000001</v>
      </c>
      <c r="BT44" s="144">
        <v>25.526</v>
      </c>
      <c r="BU44" s="144">
        <v>26.24</v>
      </c>
      <c r="BV44" s="144">
        <v>26.939</v>
      </c>
      <c r="BW44" s="144">
        <v>27.622</v>
      </c>
      <c r="BX44" s="144">
        <v>28.286999999999999</v>
      </c>
      <c r="BY44" s="144">
        <v>28.936</v>
      </c>
      <c r="BZ44" s="144">
        <v>29.565000000000001</v>
      </c>
      <c r="CA44" s="144">
        <v>30.175999999999998</v>
      </c>
      <c r="CB44" s="144">
        <v>30.765000000000001</v>
      </c>
      <c r="CC44" s="144">
        <v>31.332999999999998</v>
      </c>
      <c r="CD44" s="144">
        <v>31.876999999999999</v>
      </c>
      <c r="CE44" s="144">
        <v>32.396999999999998</v>
      </c>
      <c r="CF44" s="144">
        <v>32.89</v>
      </c>
      <c r="CG44" s="144">
        <v>33.356000000000002</v>
      </c>
      <c r="CH44" s="144">
        <v>33.792000000000002</v>
      </c>
      <c r="CI44" s="144">
        <v>34.197000000000003</v>
      </c>
      <c r="CJ44" s="144">
        <v>34.569000000000003</v>
      </c>
      <c r="CK44" s="144">
        <v>34.905999999999999</v>
      </c>
      <c r="CL44" s="144">
        <v>35.207999999999998</v>
      </c>
      <c r="CM44" s="144">
        <v>35.475000000000001</v>
      </c>
      <c r="CN44" s="144">
        <v>35.706000000000003</v>
      </c>
      <c r="CO44" s="144">
        <v>35.901000000000003</v>
      </c>
      <c r="CP44" s="144">
        <v>36.063000000000002</v>
      </c>
      <c r="CQ44" s="144">
        <v>36.194000000000003</v>
      </c>
      <c r="CR44" s="144">
        <v>36.298000000000002</v>
      </c>
      <c r="CS44" s="144">
        <v>36.377000000000002</v>
      </c>
      <c r="CT44" s="144">
        <v>36.436999999999998</v>
      </c>
      <c r="CU44" s="144">
        <v>36.478999999999999</v>
      </c>
      <c r="CV44" s="144">
        <v>36.509</v>
      </c>
      <c r="CW44" s="144">
        <v>36.529000000000003</v>
      </c>
      <c r="CX44" s="144">
        <v>36.542000000000002</v>
      </c>
      <c r="CY44" s="144">
        <v>36.549999999999997</v>
      </c>
      <c r="CZ44" s="144">
        <v>36.555</v>
      </c>
      <c r="DA44" s="144">
        <v>36.558</v>
      </c>
      <c r="DB44" s="144">
        <v>36.558</v>
      </c>
      <c r="DC44" s="144">
        <v>36.558</v>
      </c>
      <c r="DD44" s="144">
        <v>36.558</v>
      </c>
      <c r="DE44" s="144">
        <v>36.558</v>
      </c>
      <c r="DF44" s="144">
        <v>36.558</v>
      </c>
      <c r="DG44" s="144">
        <v>36.558</v>
      </c>
      <c r="DH44" s="144">
        <v>36.558</v>
      </c>
      <c r="DI44" s="144">
        <v>36.558</v>
      </c>
      <c r="DJ44" s="144">
        <v>36.558</v>
      </c>
      <c r="DK44" s="144">
        <v>36.558</v>
      </c>
      <c r="DL44" s="144">
        <v>36.558</v>
      </c>
      <c r="DM44" s="144">
        <v>36.558</v>
      </c>
      <c r="DN44" s="144">
        <v>36.558</v>
      </c>
      <c r="DO44" s="144">
        <v>36.558</v>
      </c>
      <c r="DP44" s="144">
        <v>36.558</v>
      </c>
      <c r="DQ44" s="144">
        <v>36.558</v>
      </c>
      <c r="DR44" s="144">
        <v>36.558</v>
      </c>
      <c r="DS44" s="144">
        <v>36.558</v>
      </c>
      <c r="DT44" s="144">
        <v>36.558</v>
      </c>
      <c r="DU44" s="144">
        <v>36.558</v>
      </c>
      <c r="DV44" s="144">
        <v>36.558</v>
      </c>
      <c r="DW44" s="144">
        <v>36.558</v>
      </c>
      <c r="DX44" s="144">
        <v>36.558</v>
      </c>
      <c r="DY44" s="144">
        <v>36.558</v>
      </c>
      <c r="DZ44" s="144">
        <v>36.558</v>
      </c>
      <c r="EA44" s="144">
        <v>36.558</v>
      </c>
    </row>
    <row r="45" spans="1:131" ht="15" customHeight="1" x14ac:dyDescent="0.25">
      <c r="A45" s="43">
        <v>43</v>
      </c>
      <c r="B45" s="144"/>
      <c r="C45" s="144"/>
      <c r="D45" s="144"/>
      <c r="E45" s="144"/>
      <c r="F45" s="144"/>
      <c r="G45" s="144"/>
      <c r="H45" s="144"/>
      <c r="I45" s="144"/>
      <c r="J45" s="144"/>
      <c r="K45" s="144"/>
      <c r="L45" s="144"/>
      <c r="M45" s="144"/>
      <c r="N45" s="144"/>
      <c r="O45" s="144"/>
      <c r="P45" s="144"/>
      <c r="Q45" s="144"/>
      <c r="R45" s="144"/>
      <c r="S45" s="144"/>
      <c r="T45" s="144"/>
      <c r="U45" s="144"/>
      <c r="V45" s="144"/>
      <c r="W45" s="144"/>
      <c r="X45" s="144"/>
      <c r="Y45" s="144"/>
      <c r="Z45" s="144"/>
      <c r="AA45" s="144"/>
      <c r="AB45" s="144"/>
      <c r="AC45" s="144"/>
      <c r="AD45" s="144"/>
      <c r="AE45" s="144"/>
      <c r="AF45" s="144"/>
      <c r="AG45" s="144"/>
      <c r="AH45" s="144"/>
      <c r="AI45" s="144"/>
      <c r="AJ45" s="144"/>
      <c r="AK45" s="144"/>
      <c r="AL45" s="144"/>
      <c r="AM45" s="144"/>
      <c r="AN45" s="144"/>
      <c r="AO45" s="144"/>
      <c r="AP45" s="144"/>
      <c r="AQ45" s="144"/>
      <c r="AR45" s="144"/>
      <c r="AS45" s="144">
        <v>0.99399999999999999</v>
      </c>
      <c r="AT45" s="144">
        <v>1.9810000000000001</v>
      </c>
      <c r="AU45" s="144">
        <v>2.9609999999999999</v>
      </c>
      <c r="AV45" s="144">
        <v>3.9350000000000001</v>
      </c>
      <c r="AW45" s="144">
        <v>4.9020000000000001</v>
      </c>
      <c r="AX45" s="144">
        <v>5.8620000000000001</v>
      </c>
      <c r="AY45" s="144">
        <v>6.8150000000000004</v>
      </c>
      <c r="AZ45" s="144">
        <v>7.7610000000000001</v>
      </c>
      <c r="BA45" s="144">
        <v>8.6980000000000004</v>
      </c>
      <c r="BB45" s="144">
        <v>9.6280000000000001</v>
      </c>
      <c r="BC45" s="144">
        <v>10.55</v>
      </c>
      <c r="BD45" s="144">
        <v>11.464</v>
      </c>
      <c r="BE45" s="144">
        <v>12.369</v>
      </c>
      <c r="BF45" s="144">
        <v>13.266</v>
      </c>
      <c r="BG45" s="144">
        <v>14.153</v>
      </c>
      <c r="BH45" s="144">
        <v>15.031000000000001</v>
      </c>
      <c r="BI45" s="144">
        <v>15.898999999999999</v>
      </c>
      <c r="BJ45" s="144">
        <v>16.757999999999999</v>
      </c>
      <c r="BK45" s="144">
        <v>17.605</v>
      </c>
      <c r="BL45" s="144">
        <v>18.442</v>
      </c>
      <c r="BM45" s="144">
        <v>19.266999999999999</v>
      </c>
      <c r="BN45" s="144">
        <v>20.079999999999998</v>
      </c>
      <c r="BO45" s="144">
        <v>20.881</v>
      </c>
      <c r="BP45" s="144">
        <v>21.67</v>
      </c>
      <c r="BQ45" s="144">
        <v>22.445</v>
      </c>
      <c r="BR45" s="144">
        <v>23.206</v>
      </c>
      <c r="BS45" s="144">
        <v>23.954000000000001</v>
      </c>
      <c r="BT45" s="144">
        <v>24.687999999999999</v>
      </c>
      <c r="BU45" s="144">
        <v>25.405999999999999</v>
      </c>
      <c r="BV45" s="144">
        <v>26.109000000000002</v>
      </c>
      <c r="BW45" s="144">
        <v>26.795999999999999</v>
      </c>
      <c r="BX45" s="144">
        <v>27.466000000000001</v>
      </c>
      <c r="BY45" s="144">
        <v>28.119</v>
      </c>
      <c r="BZ45" s="144">
        <v>28.751999999999999</v>
      </c>
      <c r="CA45" s="144">
        <v>29.366</v>
      </c>
      <c r="CB45" s="144">
        <v>29.96</v>
      </c>
      <c r="CC45" s="144">
        <v>30.530999999999999</v>
      </c>
      <c r="CD45" s="144">
        <v>31.079000000000001</v>
      </c>
      <c r="CE45" s="144">
        <v>31.602</v>
      </c>
      <c r="CF45" s="144">
        <v>32.097999999999999</v>
      </c>
      <c r="CG45" s="144">
        <v>32.567</v>
      </c>
      <c r="CH45" s="144">
        <v>33.006</v>
      </c>
      <c r="CI45" s="144">
        <v>33.412999999999997</v>
      </c>
      <c r="CJ45" s="144">
        <v>33.786999999999999</v>
      </c>
      <c r="CK45" s="144">
        <v>34.127000000000002</v>
      </c>
      <c r="CL45" s="144">
        <v>34.430999999999997</v>
      </c>
      <c r="CM45" s="144">
        <v>34.698999999999998</v>
      </c>
      <c r="CN45" s="144">
        <v>34.930999999999997</v>
      </c>
      <c r="CO45" s="144">
        <v>35.128</v>
      </c>
      <c r="CP45" s="144">
        <v>35.290999999999997</v>
      </c>
      <c r="CQ45" s="144">
        <v>35.423000000000002</v>
      </c>
      <c r="CR45" s="144">
        <v>35.527999999999999</v>
      </c>
      <c r="CS45" s="144">
        <v>35.607999999999997</v>
      </c>
      <c r="CT45" s="144">
        <v>35.667000000000002</v>
      </c>
      <c r="CU45" s="144">
        <v>35.71</v>
      </c>
      <c r="CV45" s="144">
        <v>35.74</v>
      </c>
      <c r="CW45" s="144">
        <v>35.76</v>
      </c>
      <c r="CX45" s="144">
        <v>35.773000000000003</v>
      </c>
      <c r="CY45" s="144">
        <v>35.780999999999999</v>
      </c>
      <c r="CZ45" s="144">
        <v>35.786000000000001</v>
      </c>
      <c r="DA45" s="144">
        <v>35.789000000000001</v>
      </c>
      <c r="DB45" s="144">
        <v>35.789000000000001</v>
      </c>
      <c r="DC45" s="144">
        <v>35.789000000000001</v>
      </c>
      <c r="DD45" s="144">
        <v>35.789000000000001</v>
      </c>
      <c r="DE45" s="144">
        <v>35.789000000000001</v>
      </c>
      <c r="DF45" s="144">
        <v>35.789000000000001</v>
      </c>
      <c r="DG45" s="144">
        <v>35.789000000000001</v>
      </c>
      <c r="DH45" s="144">
        <v>35.789000000000001</v>
      </c>
      <c r="DI45" s="144">
        <v>35.789000000000001</v>
      </c>
      <c r="DJ45" s="144">
        <v>35.789000000000001</v>
      </c>
      <c r="DK45" s="144">
        <v>35.789000000000001</v>
      </c>
      <c r="DL45" s="144">
        <v>35.789000000000001</v>
      </c>
      <c r="DM45" s="144">
        <v>35.789000000000001</v>
      </c>
      <c r="DN45" s="144">
        <v>35.789000000000001</v>
      </c>
      <c r="DO45" s="144">
        <v>35.789000000000001</v>
      </c>
      <c r="DP45" s="144">
        <v>35.789000000000001</v>
      </c>
      <c r="DQ45" s="144">
        <v>35.789000000000001</v>
      </c>
      <c r="DR45" s="144">
        <v>35.789000000000001</v>
      </c>
      <c r="DS45" s="144">
        <v>35.789000000000001</v>
      </c>
      <c r="DT45" s="144">
        <v>35.789000000000001</v>
      </c>
      <c r="DU45" s="144">
        <v>35.789000000000001</v>
      </c>
      <c r="DV45" s="144">
        <v>35.789000000000001</v>
      </c>
      <c r="DW45" s="144">
        <v>35.789000000000001</v>
      </c>
      <c r="DX45" s="144">
        <v>35.789000000000001</v>
      </c>
      <c r="DY45" s="144">
        <v>35.789000000000001</v>
      </c>
      <c r="DZ45" s="144">
        <v>35.789000000000001</v>
      </c>
      <c r="EA45" s="144">
        <v>35.789000000000001</v>
      </c>
    </row>
    <row r="46" spans="1:131" ht="15" customHeight="1" x14ac:dyDescent="0.25">
      <c r="A46" s="43">
        <v>44</v>
      </c>
      <c r="B46" s="144"/>
      <c r="C46" s="144"/>
      <c r="D46" s="144"/>
      <c r="E46" s="144"/>
      <c r="F46" s="144"/>
      <c r="G46" s="144"/>
      <c r="H46" s="144"/>
      <c r="I46" s="144"/>
      <c r="J46" s="144"/>
      <c r="K46" s="144"/>
      <c r="L46" s="144"/>
      <c r="M46" s="144"/>
      <c r="N46" s="144"/>
      <c r="O46" s="144"/>
      <c r="P46" s="144"/>
      <c r="Q46" s="144"/>
      <c r="R46" s="144"/>
      <c r="S46" s="144"/>
      <c r="T46" s="144"/>
      <c r="U46" s="144"/>
      <c r="V46" s="144"/>
      <c r="W46" s="144"/>
      <c r="X46" s="144"/>
      <c r="Y46" s="144"/>
      <c r="Z46" s="144"/>
      <c r="AA46" s="144"/>
      <c r="AB46" s="144"/>
      <c r="AC46" s="144"/>
      <c r="AD46" s="144"/>
      <c r="AE46" s="144"/>
      <c r="AF46" s="144"/>
      <c r="AG46" s="144"/>
      <c r="AH46" s="144"/>
      <c r="AI46" s="144"/>
      <c r="AJ46" s="144"/>
      <c r="AK46" s="144"/>
      <c r="AL46" s="144"/>
      <c r="AM46" s="144"/>
      <c r="AN46" s="144"/>
      <c r="AO46" s="144"/>
      <c r="AP46" s="144"/>
      <c r="AQ46" s="144"/>
      <c r="AR46" s="144"/>
      <c r="AS46" s="144"/>
      <c r="AT46" s="144">
        <v>0.99399999999999999</v>
      </c>
      <c r="AU46" s="144">
        <v>1.98</v>
      </c>
      <c r="AV46" s="144">
        <v>2.9609999999999999</v>
      </c>
      <c r="AW46" s="144">
        <v>3.9340000000000002</v>
      </c>
      <c r="AX46" s="144">
        <v>4.9000000000000004</v>
      </c>
      <c r="AY46" s="144">
        <v>5.859</v>
      </c>
      <c r="AZ46" s="144">
        <v>6.8109999999999999</v>
      </c>
      <c r="BA46" s="144">
        <v>7.7539999999999996</v>
      </c>
      <c r="BB46" s="144">
        <v>8.6910000000000007</v>
      </c>
      <c r="BC46" s="144">
        <v>9.6180000000000003</v>
      </c>
      <c r="BD46" s="144">
        <v>10.538</v>
      </c>
      <c r="BE46" s="144">
        <v>11.449</v>
      </c>
      <c r="BF46" s="144">
        <v>12.351000000000001</v>
      </c>
      <c r="BG46" s="144">
        <v>13.244999999999999</v>
      </c>
      <c r="BH46" s="144">
        <v>14.128</v>
      </c>
      <c r="BI46" s="144">
        <v>15.002000000000001</v>
      </c>
      <c r="BJ46" s="144">
        <v>15.866</v>
      </c>
      <c r="BK46" s="144">
        <v>16.719000000000001</v>
      </c>
      <c r="BL46" s="144">
        <v>17.561</v>
      </c>
      <c r="BM46" s="144">
        <v>18.390999999999998</v>
      </c>
      <c r="BN46" s="144">
        <v>19.21</v>
      </c>
      <c r="BO46" s="144">
        <v>20.015999999999998</v>
      </c>
      <c r="BP46" s="144">
        <v>20.809000000000001</v>
      </c>
      <c r="BQ46" s="144">
        <v>21.59</v>
      </c>
      <c r="BR46" s="144">
        <v>22.356000000000002</v>
      </c>
      <c r="BS46" s="144">
        <v>23.109000000000002</v>
      </c>
      <c r="BT46" s="144">
        <v>23.847000000000001</v>
      </c>
      <c r="BU46" s="144">
        <v>24.57</v>
      </c>
      <c r="BV46" s="144">
        <v>25.277999999999999</v>
      </c>
      <c r="BW46" s="144">
        <v>25.969000000000001</v>
      </c>
      <c r="BX46" s="144">
        <v>26.643999999999998</v>
      </c>
      <c r="BY46" s="144">
        <v>27.3</v>
      </c>
      <c r="BZ46" s="144">
        <v>27.937999999999999</v>
      </c>
      <c r="CA46" s="144">
        <v>28.556000000000001</v>
      </c>
      <c r="CB46" s="144">
        <v>29.152999999999999</v>
      </c>
      <c r="CC46" s="144">
        <v>29.728000000000002</v>
      </c>
      <c r="CD46" s="144">
        <v>30.279</v>
      </c>
      <c r="CE46" s="144">
        <v>30.806000000000001</v>
      </c>
      <c r="CF46" s="144">
        <v>31.305</v>
      </c>
      <c r="CG46" s="144">
        <v>31.777000000000001</v>
      </c>
      <c r="CH46" s="144">
        <v>32.219000000000001</v>
      </c>
      <c r="CI46" s="144">
        <v>32.628</v>
      </c>
      <c r="CJ46" s="144">
        <v>33.005000000000003</v>
      </c>
      <c r="CK46" s="144">
        <v>33.347000000000001</v>
      </c>
      <c r="CL46" s="144">
        <v>33.652999999999999</v>
      </c>
      <c r="CM46" s="144">
        <v>33.923000000000002</v>
      </c>
      <c r="CN46" s="144">
        <v>34.156999999999996</v>
      </c>
      <c r="CO46" s="144">
        <v>34.354999999999997</v>
      </c>
      <c r="CP46" s="144">
        <v>34.518999999999998</v>
      </c>
      <c r="CQ46" s="144">
        <v>34.652000000000001</v>
      </c>
      <c r="CR46" s="144">
        <v>34.756999999999998</v>
      </c>
      <c r="CS46" s="144">
        <v>34.837000000000003</v>
      </c>
      <c r="CT46" s="144">
        <v>34.896999999999998</v>
      </c>
      <c r="CU46" s="144">
        <v>34.94</v>
      </c>
      <c r="CV46" s="144">
        <v>34.97</v>
      </c>
      <c r="CW46" s="144">
        <v>34.991</v>
      </c>
      <c r="CX46" s="144">
        <v>35.003999999999998</v>
      </c>
      <c r="CY46" s="144">
        <v>35.012</v>
      </c>
      <c r="CZ46" s="144">
        <v>35.017000000000003</v>
      </c>
      <c r="DA46" s="144">
        <v>35.020000000000003</v>
      </c>
      <c r="DB46" s="144">
        <v>35.020000000000003</v>
      </c>
      <c r="DC46" s="144">
        <v>35.020000000000003</v>
      </c>
      <c r="DD46" s="144">
        <v>35.020000000000003</v>
      </c>
      <c r="DE46" s="144">
        <v>35.020000000000003</v>
      </c>
      <c r="DF46" s="144">
        <v>35.020000000000003</v>
      </c>
      <c r="DG46" s="144">
        <v>35.020000000000003</v>
      </c>
      <c r="DH46" s="144">
        <v>35.020000000000003</v>
      </c>
      <c r="DI46" s="144">
        <v>35.020000000000003</v>
      </c>
      <c r="DJ46" s="144">
        <v>35.020000000000003</v>
      </c>
      <c r="DK46" s="144">
        <v>35.020000000000003</v>
      </c>
      <c r="DL46" s="144">
        <v>35.020000000000003</v>
      </c>
      <c r="DM46" s="144">
        <v>35.020000000000003</v>
      </c>
      <c r="DN46" s="144">
        <v>35.020000000000003</v>
      </c>
      <c r="DO46" s="144">
        <v>35.020000000000003</v>
      </c>
      <c r="DP46" s="144">
        <v>35.020000000000003</v>
      </c>
      <c r="DQ46" s="144">
        <v>35.020000000000003</v>
      </c>
      <c r="DR46" s="144">
        <v>35.020000000000003</v>
      </c>
      <c r="DS46" s="144">
        <v>35.020000000000003</v>
      </c>
      <c r="DT46" s="144">
        <v>35.020000000000003</v>
      </c>
      <c r="DU46" s="144">
        <v>35.020000000000003</v>
      </c>
      <c r="DV46" s="144">
        <v>35.020000000000003</v>
      </c>
      <c r="DW46" s="144">
        <v>35.020000000000003</v>
      </c>
      <c r="DX46" s="144">
        <v>35.020000000000003</v>
      </c>
      <c r="DY46" s="144">
        <v>35.020000000000003</v>
      </c>
      <c r="DZ46" s="144">
        <v>35.020000000000003</v>
      </c>
      <c r="EA46" s="144">
        <v>35.020000000000003</v>
      </c>
    </row>
    <row r="47" spans="1:131" ht="15" customHeight="1" x14ac:dyDescent="0.25">
      <c r="A47" s="43">
        <v>45</v>
      </c>
      <c r="B47" s="144"/>
      <c r="C47" s="144"/>
      <c r="D47" s="144"/>
      <c r="E47" s="144"/>
      <c r="F47" s="144"/>
      <c r="G47" s="144"/>
      <c r="H47" s="144"/>
      <c r="I47" s="144"/>
      <c r="J47" s="144"/>
      <c r="K47" s="144"/>
      <c r="L47" s="144"/>
      <c r="M47" s="144"/>
      <c r="N47" s="144"/>
      <c r="O47" s="144"/>
      <c r="P47" s="144"/>
      <c r="Q47" s="144"/>
      <c r="R47" s="144"/>
      <c r="S47" s="144"/>
      <c r="T47" s="144"/>
      <c r="U47" s="144"/>
      <c r="V47" s="144"/>
      <c r="W47" s="144"/>
      <c r="X47" s="144"/>
      <c r="Y47" s="144"/>
      <c r="Z47" s="144"/>
      <c r="AA47" s="144"/>
      <c r="AB47" s="144"/>
      <c r="AC47" s="144"/>
      <c r="AD47" s="144"/>
      <c r="AE47" s="144"/>
      <c r="AF47" s="144"/>
      <c r="AG47" s="144"/>
      <c r="AH47" s="144"/>
      <c r="AI47" s="144"/>
      <c r="AJ47" s="144"/>
      <c r="AK47" s="144"/>
      <c r="AL47" s="144"/>
      <c r="AM47" s="144"/>
      <c r="AN47" s="144"/>
      <c r="AO47" s="144"/>
      <c r="AP47" s="144"/>
      <c r="AQ47" s="144"/>
      <c r="AR47" s="144"/>
      <c r="AS47" s="144"/>
      <c r="AT47" s="144"/>
      <c r="AU47" s="144">
        <v>0.99299999999999999</v>
      </c>
      <c r="AV47" s="144">
        <v>1.98</v>
      </c>
      <c r="AW47" s="144">
        <v>2.9590000000000001</v>
      </c>
      <c r="AX47" s="144">
        <v>3.9319999999999999</v>
      </c>
      <c r="AY47" s="144">
        <v>4.8970000000000002</v>
      </c>
      <c r="AZ47" s="144">
        <v>5.8550000000000004</v>
      </c>
      <c r="BA47" s="144">
        <v>6.8049999999999997</v>
      </c>
      <c r="BB47" s="144">
        <v>7.7469999999999999</v>
      </c>
      <c r="BC47" s="144">
        <v>8.6809999999999992</v>
      </c>
      <c r="BD47" s="144">
        <v>9.6069999999999993</v>
      </c>
      <c r="BE47" s="144">
        <v>10.523999999999999</v>
      </c>
      <c r="BF47" s="144">
        <v>11.432</v>
      </c>
      <c r="BG47" s="144">
        <v>12.331</v>
      </c>
      <c r="BH47" s="144">
        <v>13.22</v>
      </c>
      <c r="BI47" s="144">
        <v>14.1</v>
      </c>
      <c r="BJ47" s="144">
        <v>14.968999999999999</v>
      </c>
      <c r="BK47" s="144">
        <v>15.827999999999999</v>
      </c>
      <c r="BL47" s="144">
        <v>16.675000000000001</v>
      </c>
      <c r="BM47" s="144">
        <v>17.510999999999999</v>
      </c>
      <c r="BN47" s="144">
        <v>18.335000000000001</v>
      </c>
      <c r="BO47" s="144">
        <v>19.146999999999998</v>
      </c>
      <c r="BP47" s="144">
        <v>19.945</v>
      </c>
      <c r="BQ47" s="144">
        <v>20.73</v>
      </c>
      <c r="BR47" s="144">
        <v>21.501999999999999</v>
      </c>
      <c r="BS47" s="144">
        <v>22.26</v>
      </c>
      <c r="BT47" s="144">
        <v>23.001999999999999</v>
      </c>
      <c r="BU47" s="144">
        <v>23.73</v>
      </c>
      <c r="BV47" s="144">
        <v>24.443000000000001</v>
      </c>
      <c r="BW47" s="144">
        <v>25.138000000000002</v>
      </c>
      <c r="BX47" s="144">
        <v>25.817</v>
      </c>
      <c r="BY47" s="144">
        <v>26.478000000000002</v>
      </c>
      <c r="BZ47" s="144">
        <v>27.12</v>
      </c>
      <c r="CA47" s="144">
        <v>27.742000000000001</v>
      </c>
      <c r="CB47" s="144">
        <v>28.343</v>
      </c>
      <c r="CC47" s="144">
        <v>28.922000000000001</v>
      </c>
      <c r="CD47" s="144">
        <v>29.477</v>
      </c>
      <c r="CE47" s="144">
        <v>30.007000000000001</v>
      </c>
      <c r="CF47" s="144">
        <v>30.51</v>
      </c>
      <c r="CG47" s="144">
        <v>30.984000000000002</v>
      </c>
      <c r="CH47" s="144">
        <v>31.428999999999998</v>
      </c>
      <c r="CI47" s="144">
        <v>31.841000000000001</v>
      </c>
      <c r="CJ47" s="144">
        <v>32.220999999999997</v>
      </c>
      <c r="CK47" s="144">
        <v>32.564999999999998</v>
      </c>
      <c r="CL47" s="144">
        <v>32.872999999999998</v>
      </c>
      <c r="CM47" s="144">
        <v>33.143999999999998</v>
      </c>
      <c r="CN47" s="144">
        <v>33.380000000000003</v>
      </c>
      <c r="CO47" s="144">
        <v>33.579000000000001</v>
      </c>
      <c r="CP47" s="144">
        <v>33.744</v>
      </c>
      <c r="CQ47" s="144">
        <v>33.878</v>
      </c>
      <c r="CR47" s="144">
        <v>33.982999999999997</v>
      </c>
      <c r="CS47" s="144">
        <v>34.064</v>
      </c>
      <c r="CT47" s="144">
        <v>34.125</v>
      </c>
      <c r="CU47" s="144">
        <v>34.167999999999999</v>
      </c>
      <c r="CV47" s="144">
        <v>34.198</v>
      </c>
      <c r="CW47" s="144">
        <v>34.219000000000001</v>
      </c>
      <c r="CX47" s="144">
        <v>34.231999999999999</v>
      </c>
      <c r="CY47" s="144">
        <v>34.24</v>
      </c>
      <c r="CZ47" s="144">
        <v>34.244999999999997</v>
      </c>
      <c r="DA47" s="144">
        <v>34.247999999999998</v>
      </c>
      <c r="DB47" s="144">
        <v>34.247999999999998</v>
      </c>
      <c r="DC47" s="144">
        <v>34.247999999999998</v>
      </c>
      <c r="DD47" s="144">
        <v>34.247999999999998</v>
      </c>
      <c r="DE47" s="144">
        <v>34.247999999999998</v>
      </c>
      <c r="DF47" s="144">
        <v>34.247999999999998</v>
      </c>
      <c r="DG47" s="144">
        <v>34.247999999999998</v>
      </c>
      <c r="DH47" s="144">
        <v>34.247999999999998</v>
      </c>
      <c r="DI47" s="144">
        <v>34.247999999999998</v>
      </c>
      <c r="DJ47" s="144">
        <v>34.247999999999998</v>
      </c>
      <c r="DK47" s="144">
        <v>34.247999999999998</v>
      </c>
      <c r="DL47" s="144">
        <v>34.247999999999998</v>
      </c>
      <c r="DM47" s="144">
        <v>34.247999999999998</v>
      </c>
      <c r="DN47" s="144">
        <v>34.247999999999998</v>
      </c>
      <c r="DO47" s="144">
        <v>34.247999999999998</v>
      </c>
      <c r="DP47" s="144">
        <v>34.247999999999998</v>
      </c>
      <c r="DQ47" s="144">
        <v>34.247999999999998</v>
      </c>
      <c r="DR47" s="144">
        <v>34.247999999999998</v>
      </c>
      <c r="DS47" s="144">
        <v>34.247999999999998</v>
      </c>
      <c r="DT47" s="144">
        <v>34.247999999999998</v>
      </c>
      <c r="DU47" s="144">
        <v>34.247999999999998</v>
      </c>
      <c r="DV47" s="144">
        <v>34.247999999999998</v>
      </c>
      <c r="DW47" s="144">
        <v>34.247999999999998</v>
      </c>
      <c r="DX47" s="144">
        <v>34.247999999999998</v>
      </c>
      <c r="DY47" s="144">
        <v>34.247999999999998</v>
      </c>
      <c r="DZ47" s="144">
        <v>34.247999999999998</v>
      </c>
      <c r="EA47" s="144">
        <v>34.247999999999998</v>
      </c>
    </row>
    <row r="48" spans="1:131" ht="15" customHeight="1" x14ac:dyDescent="0.25">
      <c r="A48" s="43">
        <v>46</v>
      </c>
      <c r="B48" s="144"/>
      <c r="C48" s="144"/>
      <c r="D48" s="144"/>
      <c r="E48" s="144"/>
      <c r="F48" s="144"/>
      <c r="G48" s="144"/>
      <c r="H48" s="144"/>
      <c r="I48" s="144"/>
      <c r="J48" s="144"/>
      <c r="K48" s="144"/>
      <c r="L48" s="144"/>
      <c r="M48" s="144"/>
      <c r="N48" s="144"/>
      <c r="O48" s="144"/>
      <c r="P48" s="144"/>
      <c r="Q48" s="144"/>
      <c r="R48" s="144"/>
      <c r="S48" s="144"/>
      <c r="T48" s="144"/>
      <c r="U48" s="144"/>
      <c r="V48" s="144"/>
      <c r="W48" s="144"/>
      <c r="X48" s="144"/>
      <c r="Y48" s="144"/>
      <c r="Z48" s="144"/>
      <c r="AA48" s="144"/>
      <c r="AB48" s="144"/>
      <c r="AC48" s="144"/>
      <c r="AD48" s="144"/>
      <c r="AE48" s="144"/>
      <c r="AF48" s="144"/>
      <c r="AG48" s="144"/>
      <c r="AH48" s="144"/>
      <c r="AI48" s="144"/>
      <c r="AJ48" s="144"/>
      <c r="AK48" s="144"/>
      <c r="AL48" s="144"/>
      <c r="AM48" s="144"/>
      <c r="AN48" s="144"/>
      <c r="AO48" s="144"/>
      <c r="AP48" s="144"/>
      <c r="AQ48" s="144"/>
      <c r="AR48" s="144"/>
      <c r="AS48" s="144"/>
      <c r="AT48" s="144"/>
      <c r="AU48" s="144"/>
      <c r="AV48" s="144">
        <v>0.99299999999999999</v>
      </c>
      <c r="AW48" s="144">
        <v>1.9790000000000001</v>
      </c>
      <c r="AX48" s="144">
        <v>2.9590000000000001</v>
      </c>
      <c r="AY48" s="144">
        <v>3.93</v>
      </c>
      <c r="AZ48" s="144">
        <v>4.8949999999999996</v>
      </c>
      <c r="BA48" s="144">
        <v>5.851</v>
      </c>
      <c r="BB48" s="144">
        <v>6.7990000000000004</v>
      </c>
      <c r="BC48" s="144">
        <v>7.74</v>
      </c>
      <c r="BD48" s="144">
        <v>8.6720000000000006</v>
      </c>
      <c r="BE48" s="144">
        <v>9.5950000000000006</v>
      </c>
      <c r="BF48" s="144">
        <v>10.509</v>
      </c>
      <c r="BG48" s="144">
        <v>11.414</v>
      </c>
      <c r="BH48" s="144">
        <v>12.308999999999999</v>
      </c>
      <c r="BI48" s="144">
        <v>13.195</v>
      </c>
      <c r="BJ48" s="144">
        <v>14.07</v>
      </c>
      <c r="BK48" s="144">
        <v>14.935</v>
      </c>
      <c r="BL48" s="144">
        <v>15.788</v>
      </c>
      <c r="BM48" s="144">
        <v>16.629000000000001</v>
      </c>
      <c r="BN48" s="144">
        <v>17.459</v>
      </c>
      <c r="BO48" s="144">
        <v>18.276</v>
      </c>
      <c r="BP48" s="144">
        <v>19.079999999999998</v>
      </c>
      <c r="BQ48" s="144">
        <v>19.87</v>
      </c>
      <c r="BR48" s="144">
        <v>20.646999999999998</v>
      </c>
      <c r="BS48" s="144">
        <v>21.41</v>
      </c>
      <c r="BT48" s="144">
        <v>22.158000000000001</v>
      </c>
      <c r="BU48" s="144">
        <v>22.89</v>
      </c>
      <c r="BV48" s="144">
        <v>23.606999999999999</v>
      </c>
      <c r="BW48" s="144">
        <v>24.308</v>
      </c>
      <c r="BX48" s="144">
        <v>24.991</v>
      </c>
      <c r="BY48" s="144">
        <v>25.657</v>
      </c>
      <c r="BZ48" s="144">
        <v>26.303000000000001</v>
      </c>
      <c r="CA48" s="144">
        <v>26.928999999999998</v>
      </c>
      <c r="CB48" s="144">
        <v>27.533999999999999</v>
      </c>
      <c r="CC48" s="144">
        <v>28.117000000000001</v>
      </c>
      <c r="CD48" s="144">
        <v>28.675000000000001</v>
      </c>
      <c r="CE48" s="144">
        <v>29.209</v>
      </c>
      <c r="CF48" s="144">
        <v>29.715</v>
      </c>
      <c r="CG48" s="144">
        <v>30.193000000000001</v>
      </c>
      <c r="CH48" s="144">
        <v>30.640999999999998</v>
      </c>
      <c r="CI48" s="144">
        <v>31.056000000000001</v>
      </c>
      <c r="CJ48" s="144">
        <v>31.437999999999999</v>
      </c>
      <c r="CK48" s="144">
        <v>31.783999999999999</v>
      </c>
      <c r="CL48" s="144">
        <v>32.094000000000001</v>
      </c>
      <c r="CM48" s="144">
        <v>32.368000000000002</v>
      </c>
      <c r="CN48" s="144">
        <v>32.604999999999997</v>
      </c>
      <c r="CO48" s="144">
        <v>32.805</v>
      </c>
      <c r="CP48" s="144">
        <v>32.972000000000001</v>
      </c>
      <c r="CQ48" s="144">
        <v>33.106000000000002</v>
      </c>
      <c r="CR48" s="144">
        <v>33.213000000000001</v>
      </c>
      <c r="CS48" s="144">
        <v>33.293999999999997</v>
      </c>
      <c r="CT48" s="144">
        <v>33.354999999999997</v>
      </c>
      <c r="CU48" s="144">
        <v>33.399000000000001</v>
      </c>
      <c r="CV48" s="144">
        <v>33.429000000000002</v>
      </c>
      <c r="CW48" s="144">
        <v>33.450000000000003</v>
      </c>
      <c r="CX48" s="144">
        <v>33.463000000000001</v>
      </c>
      <c r="CY48" s="144">
        <v>33.470999999999997</v>
      </c>
      <c r="CZ48" s="144">
        <v>33.475999999999999</v>
      </c>
      <c r="DA48" s="144">
        <v>33.478999999999999</v>
      </c>
      <c r="DB48" s="144">
        <v>33.478999999999999</v>
      </c>
      <c r="DC48" s="144">
        <v>33.478999999999999</v>
      </c>
      <c r="DD48" s="144">
        <v>33.478999999999999</v>
      </c>
      <c r="DE48" s="144">
        <v>33.478999999999999</v>
      </c>
      <c r="DF48" s="144">
        <v>33.478999999999999</v>
      </c>
      <c r="DG48" s="144">
        <v>33.478999999999999</v>
      </c>
      <c r="DH48" s="144">
        <v>33.478999999999999</v>
      </c>
      <c r="DI48" s="144">
        <v>33.478999999999999</v>
      </c>
      <c r="DJ48" s="144">
        <v>33.478999999999999</v>
      </c>
      <c r="DK48" s="144">
        <v>33.478999999999999</v>
      </c>
      <c r="DL48" s="144">
        <v>33.478999999999999</v>
      </c>
      <c r="DM48" s="144">
        <v>33.478999999999999</v>
      </c>
      <c r="DN48" s="144">
        <v>33.478999999999999</v>
      </c>
      <c r="DO48" s="144">
        <v>33.478999999999999</v>
      </c>
      <c r="DP48" s="144">
        <v>33.478999999999999</v>
      </c>
      <c r="DQ48" s="144">
        <v>33.478999999999999</v>
      </c>
      <c r="DR48" s="144">
        <v>33.478999999999999</v>
      </c>
      <c r="DS48" s="144">
        <v>33.478999999999999</v>
      </c>
      <c r="DT48" s="144">
        <v>33.478999999999999</v>
      </c>
      <c r="DU48" s="144">
        <v>33.478999999999999</v>
      </c>
      <c r="DV48" s="144">
        <v>33.478999999999999</v>
      </c>
      <c r="DW48" s="144">
        <v>33.478999999999999</v>
      </c>
      <c r="DX48" s="144">
        <v>33.478999999999999</v>
      </c>
      <c r="DY48" s="144">
        <v>33.478999999999999</v>
      </c>
      <c r="DZ48" s="144">
        <v>33.478999999999999</v>
      </c>
      <c r="EA48" s="144">
        <v>33.478999999999999</v>
      </c>
    </row>
    <row r="49" spans="1:131" ht="15" customHeight="1" x14ac:dyDescent="0.25">
      <c r="A49" s="43">
        <v>47</v>
      </c>
      <c r="B49" s="144"/>
      <c r="C49" s="144"/>
      <c r="D49" s="144"/>
      <c r="E49" s="144"/>
      <c r="F49" s="144"/>
      <c r="G49" s="144"/>
      <c r="H49" s="144"/>
      <c r="I49" s="144"/>
      <c r="J49" s="144"/>
      <c r="K49" s="144"/>
      <c r="L49" s="144"/>
      <c r="M49" s="144"/>
      <c r="N49" s="144"/>
      <c r="O49" s="144"/>
      <c r="P49" s="144"/>
      <c r="Q49" s="144"/>
      <c r="R49" s="144"/>
      <c r="S49" s="144"/>
      <c r="T49" s="144"/>
      <c r="U49" s="144"/>
      <c r="V49" s="144"/>
      <c r="W49" s="144"/>
      <c r="X49" s="144"/>
      <c r="Y49" s="144"/>
      <c r="Z49" s="144"/>
      <c r="AA49" s="144"/>
      <c r="AB49" s="144"/>
      <c r="AC49" s="144"/>
      <c r="AD49" s="144"/>
      <c r="AE49" s="144"/>
      <c r="AF49" s="144"/>
      <c r="AG49" s="144"/>
      <c r="AH49" s="144"/>
      <c r="AI49" s="144"/>
      <c r="AJ49" s="144"/>
      <c r="AK49" s="144"/>
      <c r="AL49" s="144"/>
      <c r="AM49" s="144"/>
      <c r="AN49" s="144"/>
      <c r="AO49" s="144"/>
      <c r="AP49" s="144"/>
      <c r="AQ49" s="144"/>
      <c r="AR49" s="144"/>
      <c r="AS49" s="144"/>
      <c r="AT49" s="144"/>
      <c r="AU49" s="144"/>
      <c r="AV49" s="144"/>
      <c r="AW49" s="144">
        <v>0.99299999999999999</v>
      </c>
      <c r="AX49" s="144">
        <v>1.9790000000000001</v>
      </c>
      <c r="AY49" s="144">
        <v>2.9569999999999999</v>
      </c>
      <c r="AZ49" s="144">
        <v>3.9279999999999999</v>
      </c>
      <c r="BA49" s="144">
        <v>4.891</v>
      </c>
      <c r="BB49" s="144">
        <v>5.8460000000000001</v>
      </c>
      <c r="BC49" s="144">
        <v>6.7930000000000001</v>
      </c>
      <c r="BD49" s="144">
        <v>7.7309999999999999</v>
      </c>
      <c r="BE49" s="144">
        <v>8.6609999999999996</v>
      </c>
      <c r="BF49" s="144">
        <v>9.5809999999999995</v>
      </c>
      <c r="BG49" s="144">
        <v>10.492000000000001</v>
      </c>
      <c r="BH49" s="144">
        <v>11.394</v>
      </c>
      <c r="BI49" s="144">
        <v>12.285</v>
      </c>
      <c r="BJ49" s="144">
        <v>13.167</v>
      </c>
      <c r="BK49" s="144">
        <v>14.037000000000001</v>
      </c>
      <c r="BL49" s="144">
        <v>14.896000000000001</v>
      </c>
      <c r="BM49" s="144">
        <v>15.743</v>
      </c>
      <c r="BN49" s="144">
        <v>16.577999999999999</v>
      </c>
      <c r="BO49" s="144">
        <v>17.401</v>
      </c>
      <c r="BP49" s="144">
        <v>18.21</v>
      </c>
      <c r="BQ49" s="144">
        <v>19.006</v>
      </c>
      <c r="BR49" s="144">
        <v>19.788</v>
      </c>
      <c r="BS49" s="144">
        <v>20.556000000000001</v>
      </c>
      <c r="BT49" s="144">
        <v>21.309000000000001</v>
      </c>
      <c r="BU49" s="144">
        <v>22.047000000000001</v>
      </c>
      <c r="BV49" s="144">
        <v>22.768999999999998</v>
      </c>
      <c r="BW49" s="144">
        <v>23.475000000000001</v>
      </c>
      <c r="BX49" s="144">
        <v>24.163</v>
      </c>
      <c r="BY49" s="144">
        <v>24.832999999999998</v>
      </c>
      <c r="BZ49" s="144">
        <v>25.483000000000001</v>
      </c>
      <c r="CA49" s="144">
        <v>26.114000000000001</v>
      </c>
      <c r="CB49" s="144">
        <v>26.722999999999999</v>
      </c>
      <c r="CC49" s="144">
        <v>27.309000000000001</v>
      </c>
      <c r="CD49" s="144">
        <v>27.872</v>
      </c>
      <c r="CE49" s="144">
        <v>28.408999999999999</v>
      </c>
      <c r="CF49" s="144">
        <v>28.919</v>
      </c>
      <c r="CG49" s="144">
        <v>29.4</v>
      </c>
      <c r="CH49" s="144">
        <v>29.850999999999999</v>
      </c>
      <c r="CI49" s="144">
        <v>30.268999999999998</v>
      </c>
      <c r="CJ49" s="144">
        <v>30.652999999999999</v>
      </c>
      <c r="CK49" s="144">
        <v>31.001999999999999</v>
      </c>
      <c r="CL49" s="144">
        <v>31.314</v>
      </c>
      <c r="CM49" s="144">
        <v>31.59</v>
      </c>
      <c r="CN49" s="144">
        <v>31.827999999999999</v>
      </c>
      <c r="CO49" s="144">
        <v>32.03</v>
      </c>
      <c r="CP49" s="144">
        <v>32.197000000000003</v>
      </c>
      <c r="CQ49" s="144">
        <v>32.332999999999998</v>
      </c>
      <c r="CR49" s="144">
        <v>32.44</v>
      </c>
      <c r="CS49" s="144">
        <v>32.521999999999998</v>
      </c>
      <c r="CT49" s="144">
        <v>32.582999999999998</v>
      </c>
      <c r="CU49" s="144">
        <v>32.627000000000002</v>
      </c>
      <c r="CV49" s="144">
        <v>32.658000000000001</v>
      </c>
      <c r="CW49" s="144">
        <v>32.679000000000002</v>
      </c>
      <c r="CX49" s="144">
        <v>32.692</v>
      </c>
      <c r="CY49" s="144">
        <v>32.701000000000001</v>
      </c>
      <c r="CZ49" s="144">
        <v>32.706000000000003</v>
      </c>
      <c r="DA49" s="144">
        <v>32.709000000000003</v>
      </c>
      <c r="DB49" s="144">
        <v>32.709000000000003</v>
      </c>
      <c r="DC49" s="144">
        <v>32.709000000000003</v>
      </c>
      <c r="DD49" s="144">
        <v>32.709000000000003</v>
      </c>
      <c r="DE49" s="144">
        <v>32.709000000000003</v>
      </c>
      <c r="DF49" s="144">
        <v>32.709000000000003</v>
      </c>
      <c r="DG49" s="144">
        <v>32.709000000000003</v>
      </c>
      <c r="DH49" s="144">
        <v>32.709000000000003</v>
      </c>
      <c r="DI49" s="144">
        <v>32.709000000000003</v>
      </c>
      <c r="DJ49" s="144">
        <v>32.709000000000003</v>
      </c>
      <c r="DK49" s="144">
        <v>32.709000000000003</v>
      </c>
      <c r="DL49" s="144">
        <v>32.709000000000003</v>
      </c>
      <c r="DM49" s="144">
        <v>32.709000000000003</v>
      </c>
      <c r="DN49" s="144">
        <v>32.709000000000003</v>
      </c>
      <c r="DO49" s="144">
        <v>32.709000000000003</v>
      </c>
      <c r="DP49" s="144">
        <v>32.709000000000003</v>
      </c>
      <c r="DQ49" s="144">
        <v>32.709000000000003</v>
      </c>
      <c r="DR49" s="144">
        <v>32.709000000000003</v>
      </c>
      <c r="DS49" s="144">
        <v>32.709000000000003</v>
      </c>
      <c r="DT49" s="144">
        <v>32.709000000000003</v>
      </c>
      <c r="DU49" s="144">
        <v>32.709000000000003</v>
      </c>
      <c r="DV49" s="144">
        <v>32.709000000000003</v>
      </c>
      <c r="DW49" s="144">
        <v>32.709000000000003</v>
      </c>
      <c r="DX49" s="144">
        <v>32.709000000000003</v>
      </c>
      <c r="DY49" s="144">
        <v>32.709000000000003</v>
      </c>
      <c r="DZ49" s="144">
        <v>32.709000000000003</v>
      </c>
      <c r="EA49" s="144">
        <v>32.709000000000003</v>
      </c>
    </row>
    <row r="50" spans="1:131" ht="15" customHeight="1" x14ac:dyDescent="0.25">
      <c r="A50" s="43">
        <v>48</v>
      </c>
      <c r="B50" s="144"/>
      <c r="C50" s="144"/>
      <c r="D50" s="144"/>
      <c r="E50" s="144"/>
      <c r="F50" s="144"/>
      <c r="G50" s="144"/>
      <c r="H50" s="144"/>
      <c r="I50" s="144"/>
      <c r="J50" s="144"/>
      <c r="K50" s="144"/>
      <c r="L50" s="144"/>
      <c r="M50" s="144"/>
      <c r="N50" s="144"/>
      <c r="O50" s="144"/>
      <c r="P50" s="144"/>
      <c r="Q50" s="144"/>
      <c r="R50" s="144"/>
      <c r="S50" s="144"/>
      <c r="T50" s="144"/>
      <c r="U50" s="144"/>
      <c r="V50" s="144"/>
      <c r="W50" s="144"/>
      <c r="X50" s="144"/>
      <c r="Y50" s="144"/>
      <c r="Z50" s="144"/>
      <c r="AA50" s="144"/>
      <c r="AB50" s="144"/>
      <c r="AC50" s="144"/>
      <c r="AD50" s="144"/>
      <c r="AE50" s="144"/>
      <c r="AF50" s="144"/>
      <c r="AG50" s="144"/>
      <c r="AH50" s="144"/>
      <c r="AI50" s="144"/>
      <c r="AJ50" s="144"/>
      <c r="AK50" s="144"/>
      <c r="AL50" s="144"/>
      <c r="AM50" s="144"/>
      <c r="AN50" s="144"/>
      <c r="AO50" s="144"/>
      <c r="AP50" s="144"/>
      <c r="AQ50" s="144"/>
      <c r="AR50" s="144"/>
      <c r="AS50" s="144"/>
      <c r="AT50" s="144"/>
      <c r="AU50" s="144"/>
      <c r="AV50" s="144"/>
      <c r="AW50" s="144"/>
      <c r="AX50" s="144">
        <v>0.99299999999999999</v>
      </c>
      <c r="AY50" s="144">
        <v>1.978</v>
      </c>
      <c r="AZ50" s="144">
        <v>2.956</v>
      </c>
      <c r="BA50" s="144">
        <v>3.9260000000000002</v>
      </c>
      <c r="BB50" s="144">
        <v>4.8869999999999996</v>
      </c>
      <c r="BC50" s="144">
        <v>5.8410000000000002</v>
      </c>
      <c r="BD50" s="144">
        <v>6.7859999999999996</v>
      </c>
      <c r="BE50" s="144">
        <v>7.7220000000000004</v>
      </c>
      <c r="BF50" s="144">
        <v>8.6489999999999991</v>
      </c>
      <c r="BG50" s="144">
        <v>9.5660000000000007</v>
      </c>
      <c r="BH50" s="144">
        <v>10.474</v>
      </c>
      <c r="BI50" s="144">
        <v>11.372</v>
      </c>
      <c r="BJ50" s="144">
        <v>12.26</v>
      </c>
      <c r="BK50" s="144">
        <v>13.135999999999999</v>
      </c>
      <c r="BL50" s="144">
        <v>14.000999999999999</v>
      </c>
      <c r="BM50" s="144">
        <v>14.855</v>
      </c>
      <c r="BN50" s="144">
        <v>15.696</v>
      </c>
      <c r="BO50" s="144">
        <v>16.524000000000001</v>
      </c>
      <c r="BP50" s="144">
        <v>17.338999999999999</v>
      </c>
      <c r="BQ50" s="144">
        <v>18.140999999999998</v>
      </c>
      <c r="BR50" s="144">
        <v>18.928000000000001</v>
      </c>
      <c r="BS50" s="144">
        <v>19.702000000000002</v>
      </c>
      <c r="BT50" s="144">
        <v>20.46</v>
      </c>
      <c r="BU50" s="144">
        <v>21.202999999999999</v>
      </c>
      <c r="BV50" s="144">
        <v>21.93</v>
      </c>
      <c r="BW50" s="144">
        <v>22.64</v>
      </c>
      <c r="BX50" s="144">
        <v>23.332999999999998</v>
      </c>
      <c r="BY50" s="144">
        <v>24.007999999999999</v>
      </c>
      <c r="BZ50" s="144">
        <v>24.663</v>
      </c>
      <c r="CA50" s="144">
        <v>25.297999999999998</v>
      </c>
      <c r="CB50" s="144">
        <v>25.911999999999999</v>
      </c>
      <c r="CC50" s="144">
        <v>26.501999999999999</v>
      </c>
      <c r="CD50" s="144">
        <v>27.068999999999999</v>
      </c>
      <c r="CE50" s="144">
        <v>27.61</v>
      </c>
      <c r="CF50" s="144">
        <v>28.123000000000001</v>
      </c>
      <c r="CG50" s="144">
        <v>28.608000000000001</v>
      </c>
      <c r="CH50" s="144">
        <v>29.062000000000001</v>
      </c>
      <c r="CI50" s="144">
        <v>29.483000000000001</v>
      </c>
      <c r="CJ50" s="144">
        <v>29.87</v>
      </c>
      <c r="CK50" s="144">
        <v>30.221</v>
      </c>
      <c r="CL50" s="144">
        <v>30.536000000000001</v>
      </c>
      <c r="CM50" s="144">
        <v>30.812999999999999</v>
      </c>
      <c r="CN50" s="144">
        <v>31.053000000000001</v>
      </c>
      <c r="CO50" s="144">
        <v>31.256</v>
      </c>
      <c r="CP50" s="144">
        <v>31.425000000000001</v>
      </c>
      <c r="CQ50" s="144">
        <v>31.562000000000001</v>
      </c>
      <c r="CR50" s="144">
        <v>31.67</v>
      </c>
      <c r="CS50" s="144">
        <v>31.751999999999999</v>
      </c>
      <c r="CT50" s="144">
        <v>31.814</v>
      </c>
      <c r="CU50" s="144">
        <v>31.858000000000001</v>
      </c>
      <c r="CV50" s="144">
        <v>31.888999999999999</v>
      </c>
      <c r="CW50" s="144">
        <v>31.91</v>
      </c>
      <c r="CX50" s="144">
        <v>31.922999999999998</v>
      </c>
      <c r="CY50" s="144">
        <v>31.931999999999999</v>
      </c>
      <c r="CZ50" s="144">
        <v>31.937000000000001</v>
      </c>
      <c r="DA50" s="144">
        <v>31.94</v>
      </c>
      <c r="DB50" s="144">
        <v>31.94</v>
      </c>
      <c r="DC50" s="144">
        <v>31.94</v>
      </c>
      <c r="DD50" s="144">
        <v>31.94</v>
      </c>
      <c r="DE50" s="144">
        <v>31.94</v>
      </c>
      <c r="DF50" s="144">
        <v>31.94</v>
      </c>
      <c r="DG50" s="144">
        <v>31.94</v>
      </c>
      <c r="DH50" s="144">
        <v>31.94</v>
      </c>
      <c r="DI50" s="144">
        <v>31.94</v>
      </c>
      <c r="DJ50" s="144">
        <v>31.94</v>
      </c>
      <c r="DK50" s="144">
        <v>31.94</v>
      </c>
      <c r="DL50" s="144">
        <v>31.94</v>
      </c>
      <c r="DM50" s="144">
        <v>31.94</v>
      </c>
      <c r="DN50" s="144">
        <v>31.94</v>
      </c>
      <c r="DO50" s="144">
        <v>31.94</v>
      </c>
      <c r="DP50" s="144">
        <v>31.94</v>
      </c>
      <c r="DQ50" s="144">
        <v>31.94</v>
      </c>
      <c r="DR50" s="144">
        <v>31.94</v>
      </c>
      <c r="DS50" s="144">
        <v>31.94</v>
      </c>
      <c r="DT50" s="144">
        <v>31.94</v>
      </c>
      <c r="DU50" s="144">
        <v>31.94</v>
      </c>
      <c r="DV50" s="144">
        <v>31.94</v>
      </c>
      <c r="DW50" s="144">
        <v>31.94</v>
      </c>
      <c r="DX50" s="144">
        <v>31.94</v>
      </c>
      <c r="DY50" s="144">
        <v>31.94</v>
      </c>
      <c r="DZ50" s="144">
        <v>31.94</v>
      </c>
      <c r="EA50" s="144">
        <v>31.94</v>
      </c>
    </row>
    <row r="51" spans="1:131" ht="15" customHeight="1" x14ac:dyDescent="0.25">
      <c r="A51" s="43">
        <v>49</v>
      </c>
      <c r="B51" s="144"/>
      <c r="C51" s="144"/>
      <c r="D51" s="144"/>
      <c r="E51" s="144"/>
      <c r="F51" s="144"/>
      <c r="G51" s="144"/>
      <c r="H51" s="144"/>
      <c r="I51" s="144"/>
      <c r="J51" s="144"/>
      <c r="K51" s="144"/>
      <c r="L51" s="144"/>
      <c r="M51" s="144"/>
      <c r="N51" s="144"/>
      <c r="O51" s="144"/>
      <c r="P51" s="144"/>
      <c r="Q51" s="144"/>
      <c r="R51" s="144"/>
      <c r="S51" s="144"/>
      <c r="T51" s="144"/>
      <c r="U51" s="144"/>
      <c r="V51" s="144"/>
      <c r="W51" s="144"/>
      <c r="X51" s="144"/>
      <c r="Y51" s="144"/>
      <c r="Z51" s="144"/>
      <c r="AA51" s="144"/>
      <c r="AB51" s="144"/>
      <c r="AC51" s="144"/>
      <c r="AD51" s="144"/>
      <c r="AE51" s="144"/>
      <c r="AF51" s="144"/>
      <c r="AG51" s="144"/>
      <c r="AH51" s="144"/>
      <c r="AI51" s="144"/>
      <c r="AJ51" s="144"/>
      <c r="AK51" s="144"/>
      <c r="AL51" s="144"/>
      <c r="AM51" s="144"/>
      <c r="AN51" s="144"/>
      <c r="AO51" s="144"/>
      <c r="AP51" s="144"/>
      <c r="AQ51" s="144"/>
      <c r="AR51" s="144"/>
      <c r="AS51" s="144"/>
      <c r="AT51" s="144"/>
      <c r="AU51" s="144"/>
      <c r="AV51" s="144"/>
      <c r="AW51" s="144"/>
      <c r="AX51" s="144"/>
      <c r="AY51" s="144">
        <v>0.99299999999999999</v>
      </c>
      <c r="AZ51" s="144">
        <v>1.9770000000000001</v>
      </c>
      <c r="BA51" s="144">
        <v>2.9540000000000002</v>
      </c>
      <c r="BB51" s="144">
        <v>3.923</v>
      </c>
      <c r="BC51" s="144">
        <v>4.883</v>
      </c>
      <c r="BD51" s="144">
        <v>5.835</v>
      </c>
      <c r="BE51" s="144">
        <v>6.7779999999999996</v>
      </c>
      <c r="BF51" s="144">
        <v>7.7119999999999997</v>
      </c>
      <c r="BG51" s="144">
        <v>8.6359999999999992</v>
      </c>
      <c r="BH51" s="144">
        <v>9.5510000000000002</v>
      </c>
      <c r="BI51" s="144">
        <v>10.455</v>
      </c>
      <c r="BJ51" s="144">
        <v>11.349</v>
      </c>
      <c r="BK51" s="144">
        <v>12.231999999999999</v>
      </c>
      <c r="BL51" s="144">
        <v>13.103</v>
      </c>
      <c r="BM51" s="144">
        <v>13.962999999999999</v>
      </c>
      <c r="BN51" s="144">
        <v>14.81</v>
      </c>
      <c r="BO51" s="144">
        <v>15.644</v>
      </c>
      <c r="BP51" s="144">
        <v>16.466000000000001</v>
      </c>
      <c r="BQ51" s="144">
        <v>17.273</v>
      </c>
      <c r="BR51" s="144">
        <v>18.065999999999999</v>
      </c>
      <c r="BS51" s="144">
        <v>18.844999999999999</v>
      </c>
      <c r="BT51" s="144">
        <v>19.609000000000002</v>
      </c>
      <c r="BU51" s="144">
        <v>20.358000000000001</v>
      </c>
      <c r="BV51" s="144">
        <v>21.09</v>
      </c>
      <c r="BW51" s="144">
        <v>21.806000000000001</v>
      </c>
      <c r="BX51" s="144">
        <v>22.504000000000001</v>
      </c>
      <c r="BY51" s="144">
        <v>23.183</v>
      </c>
      <c r="BZ51" s="144">
        <v>23.843</v>
      </c>
      <c r="CA51" s="144">
        <v>24.483000000000001</v>
      </c>
      <c r="CB51" s="144">
        <v>25.100999999999999</v>
      </c>
      <c r="CC51" s="144">
        <v>25.696000000000002</v>
      </c>
      <c r="CD51" s="144">
        <v>26.265999999999998</v>
      </c>
      <c r="CE51" s="144">
        <v>26.811</v>
      </c>
      <c r="CF51" s="144">
        <v>27.329000000000001</v>
      </c>
      <c r="CG51" s="144">
        <v>27.817</v>
      </c>
      <c r="CH51" s="144">
        <v>28.274000000000001</v>
      </c>
      <c r="CI51" s="144">
        <v>28.698</v>
      </c>
      <c r="CJ51" s="144">
        <v>29.088000000000001</v>
      </c>
      <c r="CK51" s="144">
        <v>29.442</v>
      </c>
      <c r="CL51" s="144">
        <v>29.757999999999999</v>
      </c>
      <c r="CM51" s="144">
        <v>30.038</v>
      </c>
      <c r="CN51" s="144">
        <v>30.28</v>
      </c>
      <c r="CO51" s="144">
        <v>30.484000000000002</v>
      </c>
      <c r="CP51" s="144">
        <v>30.654</v>
      </c>
      <c r="CQ51" s="144">
        <v>30.792000000000002</v>
      </c>
      <c r="CR51" s="144">
        <v>30.901</v>
      </c>
      <c r="CS51" s="144">
        <v>30.984000000000002</v>
      </c>
      <c r="CT51" s="144">
        <v>31.045999999999999</v>
      </c>
      <c r="CU51" s="144">
        <v>31.09</v>
      </c>
      <c r="CV51" s="144">
        <v>31.122</v>
      </c>
      <c r="CW51" s="144">
        <v>31.143000000000001</v>
      </c>
      <c r="CX51" s="144">
        <v>31.155999999999999</v>
      </c>
      <c r="CY51" s="144">
        <v>31.164999999999999</v>
      </c>
      <c r="CZ51" s="144">
        <v>31.17</v>
      </c>
      <c r="DA51" s="144">
        <v>31.172999999999998</v>
      </c>
      <c r="DB51" s="144">
        <v>31.172999999999998</v>
      </c>
      <c r="DC51" s="144">
        <v>31.172999999999998</v>
      </c>
      <c r="DD51" s="144">
        <v>31.172999999999998</v>
      </c>
      <c r="DE51" s="144">
        <v>31.172999999999998</v>
      </c>
      <c r="DF51" s="144">
        <v>31.172999999999998</v>
      </c>
      <c r="DG51" s="144">
        <v>31.172999999999998</v>
      </c>
      <c r="DH51" s="144">
        <v>31.172999999999998</v>
      </c>
      <c r="DI51" s="144">
        <v>31.172999999999998</v>
      </c>
      <c r="DJ51" s="144">
        <v>31.172999999999998</v>
      </c>
      <c r="DK51" s="144">
        <v>31.172999999999998</v>
      </c>
      <c r="DL51" s="144">
        <v>31.172999999999998</v>
      </c>
      <c r="DM51" s="144">
        <v>31.172999999999998</v>
      </c>
      <c r="DN51" s="144">
        <v>31.172999999999998</v>
      </c>
      <c r="DO51" s="144">
        <v>31.172999999999998</v>
      </c>
      <c r="DP51" s="144">
        <v>31.172999999999998</v>
      </c>
      <c r="DQ51" s="144">
        <v>31.172999999999998</v>
      </c>
      <c r="DR51" s="144">
        <v>31.172999999999998</v>
      </c>
      <c r="DS51" s="144">
        <v>31.172999999999998</v>
      </c>
      <c r="DT51" s="144">
        <v>31.172999999999998</v>
      </c>
      <c r="DU51" s="144">
        <v>31.172999999999998</v>
      </c>
      <c r="DV51" s="144">
        <v>31.172999999999998</v>
      </c>
      <c r="DW51" s="144">
        <v>31.172999999999998</v>
      </c>
      <c r="DX51" s="144">
        <v>31.172999999999998</v>
      </c>
      <c r="DY51" s="144">
        <v>31.172999999999998</v>
      </c>
      <c r="DZ51" s="144">
        <v>31.172999999999998</v>
      </c>
      <c r="EA51" s="144">
        <v>31.172999999999998</v>
      </c>
    </row>
    <row r="52" spans="1:131" ht="15" customHeight="1" x14ac:dyDescent="0.25">
      <c r="A52" s="43">
        <v>50</v>
      </c>
      <c r="B52" s="144"/>
      <c r="C52" s="144"/>
      <c r="D52" s="144"/>
      <c r="E52" s="144"/>
      <c r="F52" s="144"/>
      <c r="G52" s="144"/>
      <c r="H52" s="144"/>
      <c r="I52" s="144"/>
      <c r="J52" s="144"/>
      <c r="K52" s="144"/>
      <c r="L52" s="144"/>
      <c r="M52" s="144"/>
      <c r="N52" s="144"/>
      <c r="O52" s="144"/>
      <c r="P52" s="144"/>
      <c r="Q52" s="144"/>
      <c r="R52" s="144"/>
      <c r="S52" s="144"/>
      <c r="T52" s="144"/>
      <c r="U52" s="144"/>
      <c r="V52" s="144"/>
      <c r="W52" s="144"/>
      <c r="X52" s="144"/>
      <c r="Y52" s="144"/>
      <c r="Z52" s="144"/>
      <c r="AA52" s="144"/>
      <c r="AB52" s="144"/>
      <c r="AC52" s="144"/>
      <c r="AD52" s="144"/>
      <c r="AE52" s="144"/>
      <c r="AF52" s="144"/>
      <c r="AG52" s="144"/>
      <c r="AH52" s="144"/>
      <c r="AI52" s="144"/>
      <c r="AJ52" s="144"/>
      <c r="AK52" s="144"/>
      <c r="AL52" s="144"/>
      <c r="AM52" s="144"/>
      <c r="AN52" s="144"/>
      <c r="AO52" s="144"/>
      <c r="AP52" s="144"/>
      <c r="AQ52" s="144"/>
      <c r="AR52" s="144"/>
      <c r="AS52" s="144"/>
      <c r="AT52" s="144"/>
      <c r="AU52" s="144"/>
      <c r="AV52" s="144"/>
      <c r="AW52" s="144"/>
      <c r="AX52" s="144"/>
      <c r="AY52" s="144"/>
      <c r="AZ52" s="144">
        <v>0.99199999999999999</v>
      </c>
      <c r="BA52" s="144">
        <v>1.9770000000000001</v>
      </c>
      <c r="BB52" s="144">
        <v>2.9529999999999998</v>
      </c>
      <c r="BC52" s="144">
        <v>3.92</v>
      </c>
      <c r="BD52" s="144">
        <v>4.8789999999999996</v>
      </c>
      <c r="BE52" s="144">
        <v>5.8289999999999997</v>
      </c>
      <c r="BF52" s="144">
        <v>6.77</v>
      </c>
      <c r="BG52" s="144">
        <v>7.7009999999999996</v>
      </c>
      <c r="BH52" s="144">
        <v>8.6229999999999993</v>
      </c>
      <c r="BI52" s="144">
        <v>9.5340000000000007</v>
      </c>
      <c r="BJ52" s="144">
        <v>10.435</v>
      </c>
      <c r="BK52" s="144">
        <v>11.324</v>
      </c>
      <c r="BL52" s="144">
        <v>12.202</v>
      </c>
      <c r="BM52" s="144">
        <v>13.068</v>
      </c>
      <c r="BN52" s="144">
        <v>13.922000000000001</v>
      </c>
      <c r="BO52" s="144">
        <v>14.762</v>
      </c>
      <c r="BP52" s="144">
        <v>15.589</v>
      </c>
      <c r="BQ52" s="144">
        <v>16.402999999999999</v>
      </c>
      <c r="BR52" s="144">
        <v>17.202000000000002</v>
      </c>
      <c r="BS52" s="144">
        <v>17.986999999999998</v>
      </c>
      <c r="BT52" s="144">
        <v>18.757000000000001</v>
      </c>
      <c r="BU52" s="144">
        <v>19.510999999999999</v>
      </c>
      <c r="BV52" s="144">
        <v>20.248999999999999</v>
      </c>
      <c r="BW52" s="144">
        <v>20.97</v>
      </c>
      <c r="BX52" s="144">
        <v>21.672999999999998</v>
      </c>
      <c r="BY52" s="144">
        <v>22.358000000000001</v>
      </c>
      <c r="BZ52" s="144">
        <v>23.023</v>
      </c>
      <c r="CA52" s="144">
        <v>23.667000000000002</v>
      </c>
      <c r="CB52" s="144">
        <v>24.29</v>
      </c>
      <c r="CC52" s="144">
        <v>24.888999999999999</v>
      </c>
      <c r="CD52" s="144">
        <v>25.463999999999999</v>
      </c>
      <c r="CE52" s="144">
        <v>26.013000000000002</v>
      </c>
      <c r="CF52" s="144">
        <v>26.533999999999999</v>
      </c>
      <c r="CG52" s="144">
        <v>27.026</v>
      </c>
      <c r="CH52" s="144">
        <v>27.486999999999998</v>
      </c>
      <c r="CI52" s="144">
        <v>27.914000000000001</v>
      </c>
      <c r="CJ52" s="144">
        <v>28.306999999999999</v>
      </c>
      <c r="CK52" s="144">
        <v>28.663</v>
      </c>
      <c r="CL52" s="144">
        <v>28.981999999999999</v>
      </c>
      <c r="CM52" s="144">
        <v>29.263999999999999</v>
      </c>
      <c r="CN52" s="144">
        <v>29.507999999999999</v>
      </c>
      <c r="CO52" s="144">
        <v>29.713999999999999</v>
      </c>
      <c r="CP52" s="144">
        <v>29.885000000000002</v>
      </c>
      <c r="CQ52" s="144">
        <v>30.024000000000001</v>
      </c>
      <c r="CR52" s="144">
        <v>30.132999999999999</v>
      </c>
      <c r="CS52" s="144">
        <v>30.216999999999999</v>
      </c>
      <c r="CT52" s="144">
        <v>30.279</v>
      </c>
      <c r="CU52" s="144">
        <v>30.324000000000002</v>
      </c>
      <c r="CV52" s="144">
        <v>30.356000000000002</v>
      </c>
      <c r="CW52" s="144">
        <v>30.376999999999999</v>
      </c>
      <c r="CX52" s="144">
        <v>30.390999999999998</v>
      </c>
      <c r="CY52" s="144">
        <v>30.399000000000001</v>
      </c>
      <c r="CZ52" s="144">
        <v>30.405000000000001</v>
      </c>
      <c r="DA52" s="144">
        <v>30.408000000000001</v>
      </c>
      <c r="DB52" s="144">
        <v>30.408000000000001</v>
      </c>
      <c r="DC52" s="144">
        <v>30.408000000000001</v>
      </c>
      <c r="DD52" s="144">
        <v>30.408000000000001</v>
      </c>
      <c r="DE52" s="144">
        <v>30.408000000000001</v>
      </c>
      <c r="DF52" s="144">
        <v>30.408000000000001</v>
      </c>
      <c r="DG52" s="144">
        <v>30.408000000000001</v>
      </c>
      <c r="DH52" s="144">
        <v>30.408000000000001</v>
      </c>
      <c r="DI52" s="144">
        <v>30.408000000000001</v>
      </c>
      <c r="DJ52" s="144">
        <v>30.408000000000001</v>
      </c>
      <c r="DK52" s="144">
        <v>30.408000000000001</v>
      </c>
      <c r="DL52" s="144">
        <v>30.408000000000001</v>
      </c>
      <c r="DM52" s="144">
        <v>30.408000000000001</v>
      </c>
      <c r="DN52" s="144">
        <v>30.408000000000001</v>
      </c>
      <c r="DO52" s="144">
        <v>30.408000000000001</v>
      </c>
      <c r="DP52" s="144">
        <v>30.408000000000001</v>
      </c>
      <c r="DQ52" s="144">
        <v>30.408000000000001</v>
      </c>
      <c r="DR52" s="144">
        <v>30.408000000000001</v>
      </c>
      <c r="DS52" s="144">
        <v>30.408000000000001</v>
      </c>
      <c r="DT52" s="144">
        <v>30.408000000000001</v>
      </c>
      <c r="DU52" s="144">
        <v>30.408000000000001</v>
      </c>
      <c r="DV52" s="144">
        <v>30.408000000000001</v>
      </c>
      <c r="DW52" s="144">
        <v>30.408000000000001</v>
      </c>
      <c r="DX52" s="144">
        <v>30.408000000000001</v>
      </c>
      <c r="DY52" s="144">
        <v>30.408000000000001</v>
      </c>
      <c r="DZ52" s="144">
        <v>30.408000000000001</v>
      </c>
      <c r="EA52" s="144">
        <v>30.408000000000001</v>
      </c>
    </row>
    <row r="53" spans="1:131" ht="15" customHeight="1" x14ac:dyDescent="0.25">
      <c r="A53" s="43">
        <v>51</v>
      </c>
      <c r="B53" s="144"/>
      <c r="C53" s="144"/>
      <c r="D53" s="144"/>
      <c r="E53" s="144"/>
      <c r="F53" s="144"/>
      <c r="G53" s="144"/>
      <c r="H53" s="144"/>
      <c r="I53" s="144"/>
      <c r="J53" s="144"/>
      <c r="K53" s="144"/>
      <c r="L53" s="144"/>
      <c r="M53" s="144"/>
      <c r="N53" s="144"/>
      <c r="O53" s="144"/>
      <c r="P53" s="144"/>
      <c r="Q53" s="144"/>
      <c r="R53" s="144"/>
      <c r="S53" s="144"/>
      <c r="T53" s="144"/>
      <c r="U53" s="144"/>
      <c r="V53" s="144"/>
      <c r="W53" s="144"/>
      <c r="X53" s="144"/>
      <c r="Y53" s="144"/>
      <c r="Z53" s="144"/>
      <c r="AA53" s="144"/>
      <c r="AB53" s="144"/>
      <c r="AC53" s="144"/>
      <c r="AD53" s="144"/>
      <c r="AE53" s="144"/>
      <c r="AF53" s="144"/>
      <c r="AG53" s="144"/>
      <c r="AH53" s="144"/>
      <c r="AI53" s="144"/>
      <c r="AJ53" s="144"/>
      <c r="AK53" s="144"/>
      <c r="AL53" s="144"/>
      <c r="AM53" s="144"/>
      <c r="AN53" s="144"/>
      <c r="AO53" s="144"/>
      <c r="AP53" s="144"/>
      <c r="AQ53" s="144"/>
      <c r="AR53" s="144"/>
      <c r="AS53" s="144"/>
      <c r="AT53" s="144"/>
      <c r="AU53" s="144"/>
      <c r="AV53" s="144"/>
      <c r="AW53" s="144"/>
      <c r="AX53" s="144"/>
      <c r="AY53" s="144"/>
      <c r="AZ53" s="144"/>
      <c r="BA53" s="144">
        <v>0.99199999999999999</v>
      </c>
      <c r="BB53" s="144">
        <v>1.976</v>
      </c>
      <c r="BC53" s="144">
        <v>2.9510000000000001</v>
      </c>
      <c r="BD53" s="144">
        <v>3.9169999999999998</v>
      </c>
      <c r="BE53" s="144">
        <v>4.875</v>
      </c>
      <c r="BF53" s="144">
        <v>5.8230000000000004</v>
      </c>
      <c r="BG53" s="144">
        <v>6.7610000000000001</v>
      </c>
      <c r="BH53" s="144">
        <v>7.69</v>
      </c>
      <c r="BI53" s="144">
        <v>8.6080000000000005</v>
      </c>
      <c r="BJ53" s="144">
        <v>9.516</v>
      </c>
      <c r="BK53" s="144">
        <v>10.412000000000001</v>
      </c>
      <c r="BL53" s="144">
        <v>11.297000000000001</v>
      </c>
      <c r="BM53" s="144">
        <v>12.17</v>
      </c>
      <c r="BN53" s="144">
        <v>13.03</v>
      </c>
      <c r="BO53" s="144">
        <v>13.877000000000001</v>
      </c>
      <c r="BP53" s="144">
        <v>14.711</v>
      </c>
      <c r="BQ53" s="144">
        <v>15.531000000000001</v>
      </c>
      <c r="BR53" s="144">
        <v>16.337</v>
      </c>
      <c r="BS53" s="144">
        <v>17.128</v>
      </c>
      <c r="BT53" s="144">
        <v>17.902999999999999</v>
      </c>
      <c r="BU53" s="144">
        <v>18.663</v>
      </c>
      <c r="BV53" s="144">
        <v>19.407</v>
      </c>
      <c r="BW53" s="144">
        <v>20.134</v>
      </c>
      <c r="BX53" s="144">
        <v>20.841999999999999</v>
      </c>
      <c r="BY53" s="144">
        <v>21.532</v>
      </c>
      <c r="BZ53" s="144">
        <v>22.202999999999999</v>
      </c>
      <c r="CA53" s="144">
        <v>22.852</v>
      </c>
      <c r="CB53" s="144">
        <v>23.478999999999999</v>
      </c>
      <c r="CC53" s="144">
        <v>24.084</v>
      </c>
      <c r="CD53" s="144">
        <v>24.663</v>
      </c>
      <c r="CE53" s="144">
        <v>25.216000000000001</v>
      </c>
      <c r="CF53" s="144">
        <v>25.741</v>
      </c>
      <c r="CG53" s="144">
        <v>26.236999999999998</v>
      </c>
      <c r="CH53" s="144">
        <v>26.701000000000001</v>
      </c>
      <c r="CI53" s="144">
        <v>27.132000000000001</v>
      </c>
      <c r="CJ53" s="144">
        <v>27.527999999999999</v>
      </c>
      <c r="CK53" s="144">
        <v>27.887</v>
      </c>
      <c r="CL53" s="144">
        <v>28.209</v>
      </c>
      <c r="CM53" s="144">
        <v>28.492000000000001</v>
      </c>
      <c r="CN53" s="144">
        <v>28.738</v>
      </c>
      <c r="CO53" s="144">
        <v>28.946000000000002</v>
      </c>
      <c r="CP53" s="144">
        <v>29.117999999999999</v>
      </c>
      <c r="CQ53" s="144">
        <v>29.257999999999999</v>
      </c>
      <c r="CR53" s="144">
        <v>29.367999999999999</v>
      </c>
      <c r="CS53" s="144">
        <v>29.452999999999999</v>
      </c>
      <c r="CT53" s="144">
        <v>29.515999999999998</v>
      </c>
      <c r="CU53" s="144">
        <v>29.561</v>
      </c>
      <c r="CV53" s="144">
        <v>29.593</v>
      </c>
      <c r="CW53" s="144">
        <v>29.614000000000001</v>
      </c>
      <c r="CX53" s="144">
        <v>29.628</v>
      </c>
      <c r="CY53" s="144">
        <v>29.637</v>
      </c>
      <c r="CZ53" s="144">
        <v>29.641999999999999</v>
      </c>
      <c r="DA53" s="144">
        <v>29.645</v>
      </c>
      <c r="DB53" s="144">
        <v>29.645</v>
      </c>
      <c r="DC53" s="144">
        <v>29.645</v>
      </c>
      <c r="DD53" s="144">
        <v>29.645</v>
      </c>
      <c r="DE53" s="144">
        <v>29.645</v>
      </c>
      <c r="DF53" s="144">
        <v>29.645</v>
      </c>
      <c r="DG53" s="144">
        <v>29.645</v>
      </c>
      <c r="DH53" s="144">
        <v>29.645</v>
      </c>
      <c r="DI53" s="144">
        <v>29.645</v>
      </c>
      <c r="DJ53" s="144">
        <v>29.645</v>
      </c>
      <c r="DK53" s="144">
        <v>29.645</v>
      </c>
      <c r="DL53" s="144">
        <v>29.645</v>
      </c>
      <c r="DM53" s="144">
        <v>29.645</v>
      </c>
      <c r="DN53" s="144">
        <v>29.645</v>
      </c>
      <c r="DO53" s="144">
        <v>29.645</v>
      </c>
      <c r="DP53" s="144">
        <v>29.645</v>
      </c>
      <c r="DQ53" s="144">
        <v>29.645</v>
      </c>
      <c r="DR53" s="144">
        <v>29.645</v>
      </c>
      <c r="DS53" s="144">
        <v>29.645</v>
      </c>
      <c r="DT53" s="144">
        <v>29.645</v>
      </c>
      <c r="DU53" s="144">
        <v>29.645</v>
      </c>
      <c r="DV53" s="144">
        <v>29.645</v>
      </c>
      <c r="DW53" s="144">
        <v>29.645</v>
      </c>
      <c r="DX53" s="144">
        <v>29.645</v>
      </c>
      <c r="DY53" s="144">
        <v>29.645</v>
      </c>
      <c r="DZ53" s="144">
        <v>29.645</v>
      </c>
      <c r="EA53" s="144">
        <v>29.645</v>
      </c>
    </row>
    <row r="54" spans="1:131" ht="15" customHeight="1" x14ac:dyDescent="0.25">
      <c r="A54" s="43">
        <v>52</v>
      </c>
      <c r="B54" s="144"/>
      <c r="C54" s="144"/>
      <c r="D54" s="144"/>
      <c r="E54" s="144"/>
      <c r="F54" s="144"/>
      <c r="G54" s="144"/>
      <c r="H54" s="144"/>
      <c r="I54" s="144"/>
      <c r="J54" s="144"/>
      <c r="K54" s="144"/>
      <c r="L54" s="144"/>
      <c r="M54" s="144"/>
      <c r="N54" s="144"/>
      <c r="O54" s="144"/>
      <c r="P54" s="144"/>
      <c r="Q54" s="144"/>
      <c r="R54" s="144"/>
      <c r="S54" s="144"/>
      <c r="T54" s="144"/>
      <c r="U54" s="144"/>
      <c r="V54" s="144"/>
      <c r="W54" s="144"/>
      <c r="X54" s="144"/>
      <c r="Y54" s="144"/>
      <c r="Z54" s="144"/>
      <c r="AA54" s="144"/>
      <c r="AB54" s="144"/>
      <c r="AC54" s="144"/>
      <c r="AD54" s="144"/>
      <c r="AE54" s="144"/>
      <c r="AF54" s="144"/>
      <c r="AG54" s="144"/>
      <c r="AH54" s="144"/>
      <c r="AI54" s="144"/>
      <c r="AJ54" s="144"/>
      <c r="AK54" s="144"/>
      <c r="AL54" s="144"/>
      <c r="AM54" s="144"/>
      <c r="AN54" s="144"/>
      <c r="AO54" s="144"/>
      <c r="AP54" s="144"/>
      <c r="AQ54" s="144"/>
      <c r="AR54" s="144"/>
      <c r="AS54" s="144"/>
      <c r="AT54" s="144"/>
      <c r="AU54" s="144"/>
      <c r="AV54" s="144"/>
      <c r="AW54" s="144"/>
      <c r="AX54" s="144"/>
      <c r="AY54" s="144"/>
      <c r="AZ54" s="144"/>
      <c r="BA54" s="144"/>
      <c r="BB54" s="144">
        <v>0.99199999999999999</v>
      </c>
      <c r="BC54" s="144">
        <v>1.9750000000000001</v>
      </c>
      <c r="BD54" s="144">
        <v>2.9489999999999998</v>
      </c>
      <c r="BE54" s="144">
        <v>3.9140000000000001</v>
      </c>
      <c r="BF54" s="144">
        <v>4.87</v>
      </c>
      <c r="BG54" s="144">
        <v>5.8159999999999998</v>
      </c>
      <c r="BH54" s="144">
        <v>6.7519999999999998</v>
      </c>
      <c r="BI54" s="144">
        <v>7.6779999999999999</v>
      </c>
      <c r="BJ54" s="144">
        <v>8.593</v>
      </c>
      <c r="BK54" s="144">
        <v>9.4969999999999999</v>
      </c>
      <c r="BL54" s="144">
        <v>10.388999999999999</v>
      </c>
      <c r="BM54" s="144">
        <v>11.269</v>
      </c>
      <c r="BN54" s="144">
        <v>12.135999999999999</v>
      </c>
      <c r="BO54" s="144">
        <v>12.99</v>
      </c>
      <c r="BP54" s="144">
        <v>13.831</v>
      </c>
      <c r="BQ54" s="144">
        <v>14.657</v>
      </c>
      <c r="BR54" s="144">
        <v>15.468999999999999</v>
      </c>
      <c r="BS54" s="144">
        <v>16.266999999999999</v>
      </c>
      <c r="BT54" s="144">
        <v>17.048999999999999</v>
      </c>
      <c r="BU54" s="144">
        <v>17.815000000000001</v>
      </c>
      <c r="BV54" s="144">
        <v>18.564</v>
      </c>
      <c r="BW54" s="144">
        <v>19.297000000000001</v>
      </c>
      <c r="BX54" s="144">
        <v>20.012</v>
      </c>
      <c r="BY54" s="144">
        <v>20.707000000000001</v>
      </c>
      <c r="BZ54" s="144">
        <v>21.382999999999999</v>
      </c>
      <c r="CA54" s="144">
        <v>22.036999999999999</v>
      </c>
      <c r="CB54" s="144">
        <v>22.67</v>
      </c>
      <c r="CC54" s="144">
        <v>23.279</v>
      </c>
      <c r="CD54" s="144">
        <v>23.863</v>
      </c>
      <c r="CE54" s="144">
        <v>24.420999999999999</v>
      </c>
      <c r="CF54" s="144">
        <v>24.95</v>
      </c>
      <c r="CG54" s="144">
        <v>25.45</v>
      </c>
      <c r="CH54" s="144">
        <v>25.917999999999999</v>
      </c>
      <c r="CI54" s="144">
        <v>26.352</v>
      </c>
      <c r="CJ54" s="144">
        <v>26.751000000000001</v>
      </c>
      <c r="CK54" s="144">
        <v>27.113</v>
      </c>
      <c r="CL54" s="144">
        <v>27.437999999999999</v>
      </c>
      <c r="CM54" s="144">
        <v>27.724</v>
      </c>
      <c r="CN54" s="144">
        <v>27.971</v>
      </c>
      <c r="CO54" s="144">
        <v>28.181000000000001</v>
      </c>
      <c r="CP54" s="144">
        <v>28.355</v>
      </c>
      <c r="CQ54" s="144">
        <v>28.495999999999999</v>
      </c>
      <c r="CR54" s="144">
        <v>28.606999999999999</v>
      </c>
      <c r="CS54" s="144">
        <v>28.692</v>
      </c>
      <c r="CT54" s="144">
        <v>28.756</v>
      </c>
      <c r="CU54" s="144">
        <v>28.800999999999998</v>
      </c>
      <c r="CV54" s="144">
        <v>28.832999999999998</v>
      </c>
      <c r="CW54" s="144">
        <v>28.855</v>
      </c>
      <c r="CX54" s="144">
        <v>28.869</v>
      </c>
      <c r="CY54" s="144">
        <v>28.876999999999999</v>
      </c>
      <c r="CZ54" s="144">
        <v>28.882999999999999</v>
      </c>
      <c r="DA54" s="144">
        <v>28.885999999999999</v>
      </c>
      <c r="DB54" s="144">
        <v>28.885999999999999</v>
      </c>
      <c r="DC54" s="144">
        <v>28.885999999999999</v>
      </c>
      <c r="DD54" s="144">
        <v>28.885999999999999</v>
      </c>
      <c r="DE54" s="144">
        <v>28.885999999999999</v>
      </c>
      <c r="DF54" s="144">
        <v>28.885999999999999</v>
      </c>
      <c r="DG54" s="144">
        <v>28.885999999999999</v>
      </c>
      <c r="DH54" s="144">
        <v>28.885999999999999</v>
      </c>
      <c r="DI54" s="144">
        <v>28.885999999999999</v>
      </c>
      <c r="DJ54" s="144">
        <v>28.885999999999999</v>
      </c>
      <c r="DK54" s="144">
        <v>28.885999999999999</v>
      </c>
      <c r="DL54" s="144">
        <v>28.885999999999999</v>
      </c>
      <c r="DM54" s="144">
        <v>28.885999999999999</v>
      </c>
      <c r="DN54" s="144">
        <v>28.885999999999999</v>
      </c>
      <c r="DO54" s="144">
        <v>28.885999999999999</v>
      </c>
      <c r="DP54" s="144">
        <v>28.885999999999999</v>
      </c>
      <c r="DQ54" s="144">
        <v>28.885999999999999</v>
      </c>
      <c r="DR54" s="144">
        <v>28.885999999999999</v>
      </c>
      <c r="DS54" s="144">
        <v>28.885999999999999</v>
      </c>
      <c r="DT54" s="144">
        <v>28.885999999999999</v>
      </c>
      <c r="DU54" s="144">
        <v>28.885999999999999</v>
      </c>
      <c r="DV54" s="144">
        <v>28.885999999999999</v>
      </c>
      <c r="DW54" s="144">
        <v>28.885999999999999</v>
      </c>
      <c r="DX54" s="144">
        <v>28.885999999999999</v>
      </c>
      <c r="DY54" s="144">
        <v>28.885999999999999</v>
      </c>
      <c r="DZ54" s="144">
        <v>28.885999999999999</v>
      </c>
      <c r="EA54" s="144">
        <v>28.885999999999999</v>
      </c>
    </row>
    <row r="55" spans="1:131" ht="15" customHeight="1" x14ac:dyDescent="0.25">
      <c r="A55" s="43">
        <v>53</v>
      </c>
      <c r="B55" s="144"/>
      <c r="C55" s="144"/>
      <c r="D55" s="144"/>
      <c r="E55" s="144"/>
      <c r="F55" s="144"/>
      <c r="G55" s="144"/>
      <c r="H55" s="144"/>
      <c r="I55" s="144"/>
      <c r="J55" s="144"/>
      <c r="K55" s="144"/>
      <c r="L55" s="144"/>
      <c r="M55" s="144"/>
      <c r="N55" s="144"/>
      <c r="O55" s="144"/>
      <c r="P55" s="144"/>
      <c r="Q55" s="144"/>
      <c r="R55" s="144"/>
      <c r="S55" s="144"/>
      <c r="T55" s="144"/>
      <c r="U55" s="144"/>
      <c r="V55" s="144"/>
      <c r="W55" s="144"/>
      <c r="X55" s="144"/>
      <c r="Y55" s="144"/>
      <c r="Z55" s="144"/>
      <c r="AA55" s="144"/>
      <c r="AB55" s="144"/>
      <c r="AC55" s="144"/>
      <c r="AD55" s="144"/>
      <c r="AE55" s="144"/>
      <c r="AF55" s="144"/>
      <c r="AG55" s="144"/>
      <c r="AH55" s="144"/>
      <c r="AI55" s="144"/>
      <c r="AJ55" s="144"/>
      <c r="AK55" s="144"/>
      <c r="AL55" s="144"/>
      <c r="AM55" s="144"/>
      <c r="AN55" s="144"/>
      <c r="AO55" s="144"/>
      <c r="AP55" s="144"/>
      <c r="AQ55" s="144"/>
      <c r="AR55" s="144"/>
      <c r="AS55" s="144"/>
      <c r="AT55" s="144"/>
      <c r="AU55" s="144"/>
      <c r="AV55" s="144"/>
      <c r="AW55" s="144"/>
      <c r="AX55" s="144"/>
      <c r="AY55" s="144"/>
      <c r="AZ55" s="144"/>
      <c r="BA55" s="144"/>
      <c r="BB55" s="144"/>
      <c r="BC55" s="144">
        <v>0.99099999999999999</v>
      </c>
      <c r="BD55" s="144">
        <v>1.974</v>
      </c>
      <c r="BE55" s="144">
        <v>2.9470000000000001</v>
      </c>
      <c r="BF55" s="144">
        <v>3.911</v>
      </c>
      <c r="BG55" s="144">
        <v>4.8650000000000002</v>
      </c>
      <c r="BH55" s="144">
        <v>5.8090000000000002</v>
      </c>
      <c r="BI55" s="144">
        <v>6.7430000000000003</v>
      </c>
      <c r="BJ55" s="144">
        <v>7.665</v>
      </c>
      <c r="BK55" s="144">
        <v>8.577</v>
      </c>
      <c r="BL55" s="144">
        <v>9.4760000000000009</v>
      </c>
      <c r="BM55" s="144">
        <v>10.364000000000001</v>
      </c>
      <c r="BN55" s="144">
        <v>11.238</v>
      </c>
      <c r="BO55" s="144">
        <v>12.099</v>
      </c>
      <c r="BP55" s="144">
        <v>12.946999999999999</v>
      </c>
      <c r="BQ55" s="144">
        <v>13.78</v>
      </c>
      <c r="BR55" s="144">
        <v>14.599</v>
      </c>
      <c r="BS55" s="144">
        <v>15.403</v>
      </c>
      <c r="BT55" s="144">
        <v>16.192</v>
      </c>
      <c r="BU55" s="144">
        <v>16.963999999999999</v>
      </c>
      <c r="BV55" s="144">
        <v>17.72</v>
      </c>
      <c r="BW55" s="144">
        <v>18.459</v>
      </c>
      <c r="BX55" s="144">
        <v>19.18</v>
      </c>
      <c r="BY55" s="144">
        <v>19.881</v>
      </c>
      <c r="BZ55" s="144">
        <v>20.562000000000001</v>
      </c>
      <c r="CA55" s="144">
        <v>21.222999999999999</v>
      </c>
      <c r="CB55" s="144">
        <v>21.861000000000001</v>
      </c>
      <c r="CC55" s="144">
        <v>22.475000000000001</v>
      </c>
      <c r="CD55" s="144">
        <v>23.064</v>
      </c>
      <c r="CE55" s="144">
        <v>23.626000000000001</v>
      </c>
      <c r="CF55" s="144">
        <v>24.16</v>
      </c>
      <c r="CG55" s="144">
        <v>24.664000000000001</v>
      </c>
      <c r="CH55" s="144">
        <v>25.135999999999999</v>
      </c>
      <c r="CI55" s="144">
        <v>25.574000000000002</v>
      </c>
      <c r="CJ55" s="144">
        <v>25.975999999999999</v>
      </c>
      <c r="CK55" s="144">
        <v>26.341000000000001</v>
      </c>
      <c r="CL55" s="144">
        <v>26.667999999999999</v>
      </c>
      <c r="CM55" s="144">
        <v>26.957000000000001</v>
      </c>
      <c r="CN55" s="144">
        <v>27.206</v>
      </c>
      <c r="CO55" s="144">
        <v>27.417999999999999</v>
      </c>
      <c r="CP55" s="144">
        <v>27.593</v>
      </c>
      <c r="CQ55" s="144">
        <v>27.734999999999999</v>
      </c>
      <c r="CR55" s="144">
        <v>27.847000000000001</v>
      </c>
      <c r="CS55" s="144">
        <v>27.933</v>
      </c>
      <c r="CT55" s="144">
        <v>27.997</v>
      </c>
      <c r="CU55" s="144">
        <v>28.042999999999999</v>
      </c>
      <c r="CV55" s="144">
        <v>28.074999999999999</v>
      </c>
      <c r="CW55" s="144">
        <v>28.097000000000001</v>
      </c>
      <c r="CX55" s="144">
        <v>28.111000000000001</v>
      </c>
      <c r="CY55" s="144">
        <v>28.12</v>
      </c>
      <c r="CZ55" s="144">
        <v>28.125</v>
      </c>
      <c r="DA55" s="144">
        <v>28.128</v>
      </c>
      <c r="DB55" s="144">
        <v>28.128</v>
      </c>
      <c r="DC55" s="144">
        <v>28.128</v>
      </c>
      <c r="DD55" s="144">
        <v>28.128</v>
      </c>
      <c r="DE55" s="144">
        <v>28.128</v>
      </c>
      <c r="DF55" s="144">
        <v>28.128</v>
      </c>
      <c r="DG55" s="144">
        <v>28.128</v>
      </c>
      <c r="DH55" s="144">
        <v>28.128</v>
      </c>
      <c r="DI55" s="144">
        <v>28.128</v>
      </c>
      <c r="DJ55" s="144">
        <v>28.128</v>
      </c>
      <c r="DK55" s="144">
        <v>28.128</v>
      </c>
      <c r="DL55" s="144">
        <v>28.128</v>
      </c>
      <c r="DM55" s="144">
        <v>28.128</v>
      </c>
      <c r="DN55" s="144">
        <v>28.128</v>
      </c>
      <c r="DO55" s="144">
        <v>28.128</v>
      </c>
      <c r="DP55" s="144">
        <v>28.128</v>
      </c>
      <c r="DQ55" s="144">
        <v>28.128</v>
      </c>
      <c r="DR55" s="144">
        <v>28.128</v>
      </c>
      <c r="DS55" s="144">
        <v>28.128</v>
      </c>
      <c r="DT55" s="144">
        <v>28.128</v>
      </c>
      <c r="DU55" s="144">
        <v>28.128</v>
      </c>
      <c r="DV55" s="144">
        <v>28.128</v>
      </c>
      <c r="DW55" s="144">
        <v>28.128</v>
      </c>
      <c r="DX55" s="144">
        <v>28.128</v>
      </c>
      <c r="DY55" s="144">
        <v>28.128</v>
      </c>
      <c r="DZ55" s="144">
        <v>28.128</v>
      </c>
      <c r="EA55" s="144">
        <v>28.128</v>
      </c>
    </row>
    <row r="56" spans="1:131" ht="15" customHeight="1" x14ac:dyDescent="0.25">
      <c r="A56" s="43">
        <v>54</v>
      </c>
      <c r="B56" s="144"/>
      <c r="C56" s="144"/>
      <c r="D56" s="144"/>
      <c r="E56" s="144"/>
      <c r="F56" s="144"/>
      <c r="G56" s="144"/>
      <c r="H56" s="144"/>
      <c r="I56" s="144"/>
      <c r="J56" s="144"/>
      <c r="K56" s="144"/>
      <c r="L56" s="144"/>
      <c r="M56" s="144"/>
      <c r="N56" s="144"/>
      <c r="O56" s="144"/>
      <c r="P56" s="144"/>
      <c r="Q56" s="144"/>
      <c r="R56" s="144"/>
      <c r="S56" s="144"/>
      <c r="T56" s="144"/>
      <c r="U56" s="144"/>
      <c r="V56" s="144"/>
      <c r="W56" s="144"/>
      <c r="X56" s="144"/>
      <c r="Y56" s="144"/>
      <c r="Z56" s="144"/>
      <c r="AA56" s="144"/>
      <c r="AB56" s="144"/>
      <c r="AC56" s="144"/>
      <c r="AD56" s="144"/>
      <c r="AE56" s="144"/>
      <c r="AF56" s="144"/>
      <c r="AG56" s="144"/>
      <c r="AH56" s="144"/>
      <c r="AI56" s="144"/>
      <c r="AJ56" s="144"/>
      <c r="AK56" s="144"/>
      <c r="AL56" s="144"/>
      <c r="AM56" s="144"/>
      <c r="AN56" s="144"/>
      <c r="AO56" s="144"/>
      <c r="AP56" s="144"/>
      <c r="AQ56" s="144"/>
      <c r="AR56" s="144"/>
      <c r="AS56" s="144"/>
      <c r="AT56" s="144"/>
      <c r="AU56" s="144"/>
      <c r="AV56" s="144"/>
      <c r="AW56" s="144"/>
      <c r="AX56" s="144"/>
      <c r="AY56" s="144"/>
      <c r="AZ56" s="144"/>
      <c r="BA56" s="144"/>
      <c r="BB56" s="144"/>
      <c r="BC56" s="144"/>
      <c r="BD56" s="144">
        <v>0.99099999999999999</v>
      </c>
      <c r="BE56" s="144">
        <v>1.9730000000000001</v>
      </c>
      <c r="BF56" s="144">
        <v>2.9449999999999998</v>
      </c>
      <c r="BG56" s="144">
        <v>3.9079999999999999</v>
      </c>
      <c r="BH56" s="144">
        <v>4.8600000000000003</v>
      </c>
      <c r="BI56" s="144">
        <v>5.8019999999999996</v>
      </c>
      <c r="BJ56" s="144">
        <v>6.7320000000000002</v>
      </c>
      <c r="BK56" s="144">
        <v>7.6520000000000001</v>
      </c>
      <c r="BL56" s="144">
        <v>8.5589999999999993</v>
      </c>
      <c r="BM56" s="144">
        <v>9.4540000000000006</v>
      </c>
      <c r="BN56" s="144">
        <v>10.336</v>
      </c>
      <c r="BO56" s="144">
        <v>11.205</v>
      </c>
      <c r="BP56" s="144">
        <v>12.06</v>
      </c>
      <c r="BQ56" s="144">
        <v>12.901</v>
      </c>
      <c r="BR56" s="144">
        <v>13.727</v>
      </c>
      <c r="BS56" s="144">
        <v>14.538</v>
      </c>
      <c r="BT56" s="144">
        <v>15.334</v>
      </c>
      <c r="BU56" s="144">
        <v>16.113</v>
      </c>
      <c r="BV56" s="144">
        <v>16.875</v>
      </c>
      <c r="BW56" s="144">
        <v>17.620999999999999</v>
      </c>
      <c r="BX56" s="144">
        <v>18.347000000000001</v>
      </c>
      <c r="BY56" s="144">
        <v>19.055</v>
      </c>
      <c r="BZ56" s="144">
        <v>19.742000000000001</v>
      </c>
      <c r="CA56" s="144">
        <v>20.408000000000001</v>
      </c>
      <c r="CB56" s="144">
        <v>21.052</v>
      </c>
      <c r="CC56" s="144">
        <v>21.670999999999999</v>
      </c>
      <c r="CD56" s="144">
        <v>22.265000000000001</v>
      </c>
      <c r="CE56" s="144">
        <v>22.832999999999998</v>
      </c>
      <c r="CF56" s="144">
        <v>23.370999999999999</v>
      </c>
      <c r="CG56" s="144">
        <v>23.88</v>
      </c>
      <c r="CH56" s="144">
        <v>24.355</v>
      </c>
      <c r="CI56" s="144">
        <v>24.797000000000001</v>
      </c>
      <c r="CJ56" s="144">
        <v>25.202999999999999</v>
      </c>
      <c r="CK56" s="144">
        <v>25.571999999999999</v>
      </c>
      <c r="CL56" s="144">
        <v>25.901</v>
      </c>
      <c r="CM56" s="144">
        <v>26.192</v>
      </c>
      <c r="CN56" s="144">
        <v>26.443999999999999</v>
      </c>
      <c r="CO56" s="144">
        <v>26.657</v>
      </c>
      <c r="CP56" s="144">
        <v>26.834</v>
      </c>
      <c r="CQ56" s="144">
        <v>26.978000000000002</v>
      </c>
      <c r="CR56" s="144">
        <v>27.091000000000001</v>
      </c>
      <c r="CS56" s="144">
        <v>27.177</v>
      </c>
      <c r="CT56" s="144">
        <v>27.242000000000001</v>
      </c>
      <c r="CU56" s="144">
        <v>27.288</v>
      </c>
      <c r="CV56" s="144">
        <v>27.321000000000002</v>
      </c>
      <c r="CW56" s="144">
        <v>27.343</v>
      </c>
      <c r="CX56" s="144">
        <v>27.356999999999999</v>
      </c>
      <c r="CY56" s="144">
        <v>27.366</v>
      </c>
      <c r="CZ56" s="144">
        <v>27.370999999999999</v>
      </c>
      <c r="DA56" s="144">
        <v>27.373999999999999</v>
      </c>
      <c r="DB56" s="144">
        <v>27.373999999999999</v>
      </c>
      <c r="DC56" s="144">
        <v>27.373999999999999</v>
      </c>
      <c r="DD56" s="144">
        <v>27.373999999999999</v>
      </c>
      <c r="DE56" s="144">
        <v>27.373999999999999</v>
      </c>
      <c r="DF56" s="144">
        <v>27.373999999999999</v>
      </c>
      <c r="DG56" s="144">
        <v>27.373999999999999</v>
      </c>
      <c r="DH56" s="144">
        <v>27.373999999999999</v>
      </c>
      <c r="DI56" s="144">
        <v>27.373999999999999</v>
      </c>
      <c r="DJ56" s="144">
        <v>27.373999999999999</v>
      </c>
      <c r="DK56" s="144">
        <v>27.373999999999999</v>
      </c>
      <c r="DL56" s="144">
        <v>27.373999999999999</v>
      </c>
      <c r="DM56" s="144">
        <v>27.373999999999999</v>
      </c>
      <c r="DN56" s="144">
        <v>27.373999999999999</v>
      </c>
      <c r="DO56" s="144">
        <v>27.373999999999999</v>
      </c>
      <c r="DP56" s="144">
        <v>27.373999999999999</v>
      </c>
      <c r="DQ56" s="144">
        <v>27.373999999999999</v>
      </c>
      <c r="DR56" s="144">
        <v>27.373999999999999</v>
      </c>
      <c r="DS56" s="144">
        <v>27.373999999999999</v>
      </c>
      <c r="DT56" s="144">
        <v>27.373999999999999</v>
      </c>
      <c r="DU56" s="144">
        <v>27.373999999999999</v>
      </c>
      <c r="DV56" s="144">
        <v>27.373999999999999</v>
      </c>
      <c r="DW56" s="144">
        <v>27.373999999999999</v>
      </c>
      <c r="DX56" s="144">
        <v>27.373999999999999</v>
      </c>
      <c r="DY56" s="144">
        <v>27.373999999999999</v>
      </c>
      <c r="DZ56" s="144">
        <v>27.373999999999999</v>
      </c>
      <c r="EA56" s="144">
        <v>27.373999999999999</v>
      </c>
    </row>
    <row r="57" spans="1:131" ht="15" customHeight="1" x14ac:dyDescent="0.25">
      <c r="A57" s="43">
        <v>55</v>
      </c>
      <c r="B57" s="144"/>
      <c r="C57" s="144"/>
      <c r="D57" s="144"/>
      <c r="E57" s="144"/>
      <c r="F57" s="144"/>
      <c r="G57" s="144"/>
      <c r="H57" s="144"/>
      <c r="I57" s="144"/>
      <c r="J57" s="144"/>
      <c r="K57" s="144"/>
      <c r="L57" s="144"/>
      <c r="M57" s="144"/>
      <c r="N57" s="144"/>
      <c r="O57" s="144"/>
      <c r="P57" s="144"/>
      <c r="Q57" s="144"/>
      <c r="R57" s="144"/>
      <c r="S57" s="144"/>
      <c r="T57" s="144"/>
      <c r="U57" s="144"/>
      <c r="V57" s="144"/>
      <c r="W57" s="144"/>
      <c r="X57" s="144"/>
      <c r="Y57" s="144"/>
      <c r="Z57" s="144"/>
      <c r="AA57" s="144"/>
      <c r="AB57" s="144"/>
      <c r="AC57" s="144"/>
      <c r="AD57" s="144"/>
      <c r="AE57" s="144"/>
      <c r="AF57" s="144"/>
      <c r="AG57" s="144"/>
      <c r="AH57" s="144"/>
      <c r="AI57" s="144"/>
      <c r="AJ57" s="144"/>
      <c r="AK57" s="144"/>
      <c r="AL57" s="144"/>
      <c r="AM57" s="144"/>
      <c r="AN57" s="144"/>
      <c r="AO57" s="144"/>
      <c r="AP57" s="144"/>
      <c r="AQ57" s="144"/>
      <c r="AR57" s="144"/>
      <c r="AS57" s="144"/>
      <c r="AT57" s="144"/>
      <c r="AU57" s="144"/>
      <c r="AV57" s="144"/>
      <c r="AW57" s="144"/>
      <c r="AX57" s="144"/>
      <c r="AY57" s="144"/>
      <c r="AZ57" s="144"/>
      <c r="BA57" s="144"/>
      <c r="BB57" s="144"/>
      <c r="BC57" s="144"/>
      <c r="BD57" s="144"/>
      <c r="BE57" s="144">
        <v>0.99099999999999999</v>
      </c>
      <c r="BF57" s="144">
        <v>1.972</v>
      </c>
      <c r="BG57" s="144">
        <v>2.9430000000000001</v>
      </c>
      <c r="BH57" s="144">
        <v>3.9039999999999999</v>
      </c>
      <c r="BI57" s="144">
        <v>4.8540000000000001</v>
      </c>
      <c r="BJ57" s="144">
        <v>5.7930000000000001</v>
      </c>
      <c r="BK57" s="144">
        <v>6.7210000000000001</v>
      </c>
      <c r="BL57" s="144">
        <v>7.6360000000000001</v>
      </c>
      <c r="BM57" s="144">
        <v>8.5399999999999991</v>
      </c>
      <c r="BN57" s="144">
        <v>9.43</v>
      </c>
      <c r="BO57" s="144">
        <v>10.305999999999999</v>
      </c>
      <c r="BP57" s="144">
        <v>11.169</v>
      </c>
      <c r="BQ57" s="144">
        <v>12.016999999999999</v>
      </c>
      <c r="BR57" s="144">
        <v>12.851000000000001</v>
      </c>
      <c r="BS57" s="144">
        <v>13.669</v>
      </c>
      <c r="BT57" s="144">
        <v>14.472</v>
      </c>
      <c r="BU57" s="144">
        <v>15.257999999999999</v>
      </c>
      <c r="BV57" s="144">
        <v>16.027999999999999</v>
      </c>
      <c r="BW57" s="144">
        <v>16.78</v>
      </c>
      <c r="BX57" s="144">
        <v>17.513000000000002</v>
      </c>
      <c r="BY57" s="144">
        <v>18.227</v>
      </c>
      <c r="BZ57" s="144">
        <v>18.920999999999999</v>
      </c>
      <c r="CA57" s="144">
        <v>19.593</v>
      </c>
      <c r="CB57" s="144">
        <v>20.242000000000001</v>
      </c>
      <c r="CC57" s="144">
        <v>20.867000000000001</v>
      </c>
      <c r="CD57" s="144">
        <v>21.466000000000001</v>
      </c>
      <c r="CE57" s="144">
        <v>22.039000000000001</v>
      </c>
      <c r="CF57" s="144">
        <v>22.582000000000001</v>
      </c>
      <c r="CG57" s="144">
        <v>23.094999999999999</v>
      </c>
      <c r="CH57" s="144">
        <v>23.574999999999999</v>
      </c>
      <c r="CI57" s="144">
        <v>24.021000000000001</v>
      </c>
      <c r="CJ57" s="144">
        <v>24.431000000000001</v>
      </c>
      <c r="CK57" s="144">
        <v>24.803000000000001</v>
      </c>
      <c r="CL57" s="144">
        <v>25.135000000000002</v>
      </c>
      <c r="CM57" s="144">
        <v>25.428999999999998</v>
      </c>
      <c r="CN57" s="144">
        <v>25.683</v>
      </c>
      <c r="CO57" s="144">
        <v>25.898</v>
      </c>
      <c r="CP57" s="144">
        <v>26.077000000000002</v>
      </c>
      <c r="CQ57" s="144">
        <v>26.221</v>
      </c>
      <c r="CR57" s="144">
        <v>26.335000000000001</v>
      </c>
      <c r="CS57" s="144">
        <v>26.422999999999998</v>
      </c>
      <c r="CT57" s="144">
        <v>26.488</v>
      </c>
      <c r="CU57" s="144">
        <v>26.535</v>
      </c>
      <c r="CV57" s="144">
        <v>26.568000000000001</v>
      </c>
      <c r="CW57" s="144">
        <v>26.59</v>
      </c>
      <c r="CX57" s="144">
        <v>26.603999999999999</v>
      </c>
      <c r="CY57" s="144">
        <v>26.613</v>
      </c>
      <c r="CZ57" s="144">
        <v>26.617999999999999</v>
      </c>
      <c r="DA57" s="144">
        <v>26.622</v>
      </c>
      <c r="DB57" s="144">
        <v>26.622</v>
      </c>
      <c r="DC57" s="144">
        <v>26.622</v>
      </c>
      <c r="DD57" s="144">
        <v>26.622</v>
      </c>
      <c r="DE57" s="144">
        <v>26.622</v>
      </c>
      <c r="DF57" s="144">
        <v>26.622</v>
      </c>
      <c r="DG57" s="144">
        <v>26.622</v>
      </c>
      <c r="DH57" s="144">
        <v>26.622</v>
      </c>
      <c r="DI57" s="144">
        <v>26.622</v>
      </c>
      <c r="DJ57" s="144">
        <v>26.622</v>
      </c>
      <c r="DK57" s="144">
        <v>26.622</v>
      </c>
      <c r="DL57" s="144">
        <v>26.622</v>
      </c>
      <c r="DM57" s="144">
        <v>26.622</v>
      </c>
      <c r="DN57" s="144">
        <v>26.622</v>
      </c>
      <c r="DO57" s="144">
        <v>26.622</v>
      </c>
      <c r="DP57" s="144">
        <v>26.622</v>
      </c>
      <c r="DQ57" s="144">
        <v>26.622</v>
      </c>
      <c r="DR57" s="144">
        <v>26.622</v>
      </c>
      <c r="DS57" s="144">
        <v>26.622</v>
      </c>
      <c r="DT57" s="144">
        <v>26.622</v>
      </c>
      <c r="DU57" s="144">
        <v>26.622</v>
      </c>
      <c r="DV57" s="144">
        <v>26.622</v>
      </c>
      <c r="DW57" s="144">
        <v>26.622</v>
      </c>
      <c r="DX57" s="144">
        <v>26.622</v>
      </c>
      <c r="DY57" s="144">
        <v>26.622</v>
      </c>
      <c r="DZ57" s="144">
        <v>26.622</v>
      </c>
      <c r="EA57" s="144">
        <v>26.622</v>
      </c>
    </row>
    <row r="58" spans="1:131" ht="15" customHeight="1" x14ac:dyDescent="0.25">
      <c r="A58" s="43">
        <v>56</v>
      </c>
      <c r="B58" s="144"/>
      <c r="C58" s="144"/>
      <c r="D58" s="144"/>
      <c r="E58" s="144"/>
      <c r="F58" s="144"/>
      <c r="G58" s="144"/>
      <c r="H58" s="144"/>
      <c r="I58" s="144"/>
      <c r="J58" s="144"/>
      <c r="K58" s="144"/>
      <c r="L58" s="144"/>
      <c r="M58" s="144"/>
      <c r="N58" s="144"/>
      <c r="O58" s="144"/>
      <c r="P58" s="144"/>
      <c r="Q58" s="144"/>
      <c r="R58" s="144"/>
      <c r="S58" s="144"/>
      <c r="T58" s="144"/>
      <c r="U58" s="144"/>
      <c r="V58" s="144"/>
      <c r="W58" s="144"/>
      <c r="X58" s="144"/>
      <c r="Y58" s="144"/>
      <c r="Z58" s="144"/>
      <c r="AA58" s="144"/>
      <c r="AB58" s="144"/>
      <c r="AC58" s="144"/>
      <c r="AD58" s="144"/>
      <c r="AE58" s="144"/>
      <c r="AF58" s="144"/>
      <c r="AG58" s="144"/>
      <c r="AH58" s="144"/>
      <c r="AI58" s="144"/>
      <c r="AJ58" s="144"/>
      <c r="AK58" s="144"/>
      <c r="AL58" s="144"/>
      <c r="AM58" s="144"/>
      <c r="AN58" s="144"/>
      <c r="AO58" s="144"/>
      <c r="AP58" s="144"/>
      <c r="AQ58" s="144"/>
      <c r="AR58" s="144"/>
      <c r="AS58" s="144"/>
      <c r="AT58" s="144"/>
      <c r="AU58" s="144"/>
      <c r="AV58" s="144"/>
      <c r="AW58" s="144"/>
      <c r="AX58" s="144"/>
      <c r="AY58" s="144"/>
      <c r="AZ58" s="144"/>
      <c r="BA58" s="144"/>
      <c r="BB58" s="144"/>
      <c r="BC58" s="144"/>
      <c r="BD58" s="144"/>
      <c r="BE58" s="144"/>
      <c r="BF58" s="144">
        <v>0.99</v>
      </c>
      <c r="BG58" s="144">
        <v>1.9710000000000001</v>
      </c>
      <c r="BH58" s="144">
        <v>2.94</v>
      </c>
      <c r="BI58" s="144">
        <v>3.9</v>
      </c>
      <c r="BJ58" s="144">
        <v>4.8479999999999999</v>
      </c>
      <c r="BK58" s="144">
        <v>5.7839999999999998</v>
      </c>
      <c r="BL58" s="144">
        <v>6.7080000000000002</v>
      </c>
      <c r="BM58" s="144">
        <v>7.62</v>
      </c>
      <c r="BN58" s="144">
        <v>8.5180000000000007</v>
      </c>
      <c r="BO58" s="144">
        <v>9.4030000000000005</v>
      </c>
      <c r="BP58" s="144">
        <v>10.273999999999999</v>
      </c>
      <c r="BQ58" s="144">
        <v>11.13</v>
      </c>
      <c r="BR58" s="144">
        <v>11.971</v>
      </c>
      <c r="BS58" s="144">
        <v>12.797000000000001</v>
      </c>
      <c r="BT58" s="144">
        <v>13.608000000000001</v>
      </c>
      <c r="BU58" s="144">
        <v>14.401</v>
      </c>
      <c r="BV58" s="144">
        <v>15.178000000000001</v>
      </c>
      <c r="BW58" s="144">
        <v>15.936999999999999</v>
      </c>
      <c r="BX58" s="144">
        <v>16.677</v>
      </c>
      <c r="BY58" s="144">
        <v>17.398</v>
      </c>
      <c r="BZ58" s="144">
        <v>18.097999999999999</v>
      </c>
      <c r="CA58" s="144">
        <v>18.776</v>
      </c>
      <c r="CB58" s="144">
        <v>19.431000000000001</v>
      </c>
      <c r="CC58" s="144">
        <v>20.062000000000001</v>
      </c>
      <c r="CD58" s="144">
        <v>20.667999999999999</v>
      </c>
      <c r="CE58" s="144">
        <v>21.245000000000001</v>
      </c>
      <c r="CF58" s="144">
        <v>21.794</v>
      </c>
      <c r="CG58" s="144">
        <v>22.312000000000001</v>
      </c>
      <c r="CH58" s="144">
        <v>22.795999999999999</v>
      </c>
      <c r="CI58" s="144">
        <v>23.245999999999999</v>
      </c>
      <c r="CJ58" s="144">
        <v>23.66</v>
      </c>
      <c r="CK58" s="144">
        <v>24.035</v>
      </c>
      <c r="CL58" s="144">
        <v>24.370999999999999</v>
      </c>
      <c r="CM58" s="144">
        <v>24.667000000000002</v>
      </c>
      <c r="CN58" s="144">
        <v>24.923999999999999</v>
      </c>
      <c r="CO58" s="144">
        <v>25.140999999999998</v>
      </c>
      <c r="CP58" s="144">
        <v>25.321000000000002</v>
      </c>
      <c r="CQ58" s="144">
        <v>25.466999999999999</v>
      </c>
      <c r="CR58" s="144">
        <v>25.582000000000001</v>
      </c>
      <c r="CS58" s="144">
        <v>25.67</v>
      </c>
      <c r="CT58" s="144">
        <v>25.736000000000001</v>
      </c>
      <c r="CU58" s="144">
        <v>25.783999999999999</v>
      </c>
      <c r="CV58" s="144">
        <v>25.817</v>
      </c>
      <c r="CW58" s="144">
        <v>25.838999999999999</v>
      </c>
      <c r="CX58" s="144">
        <v>25.853000000000002</v>
      </c>
      <c r="CY58" s="144">
        <v>25.861999999999998</v>
      </c>
      <c r="CZ58" s="144">
        <v>25.867999999999999</v>
      </c>
      <c r="DA58" s="144">
        <v>25.870999999999999</v>
      </c>
      <c r="DB58" s="144">
        <v>25.870999999999999</v>
      </c>
      <c r="DC58" s="144">
        <v>25.870999999999999</v>
      </c>
      <c r="DD58" s="144">
        <v>25.870999999999999</v>
      </c>
      <c r="DE58" s="144">
        <v>25.870999999999999</v>
      </c>
      <c r="DF58" s="144">
        <v>25.870999999999999</v>
      </c>
      <c r="DG58" s="144">
        <v>25.870999999999999</v>
      </c>
      <c r="DH58" s="144">
        <v>25.870999999999999</v>
      </c>
      <c r="DI58" s="144">
        <v>25.870999999999999</v>
      </c>
      <c r="DJ58" s="144">
        <v>25.870999999999999</v>
      </c>
      <c r="DK58" s="144">
        <v>25.870999999999999</v>
      </c>
      <c r="DL58" s="144">
        <v>25.870999999999999</v>
      </c>
      <c r="DM58" s="144">
        <v>25.870999999999999</v>
      </c>
      <c r="DN58" s="144">
        <v>25.870999999999999</v>
      </c>
      <c r="DO58" s="144">
        <v>25.870999999999999</v>
      </c>
      <c r="DP58" s="144">
        <v>25.870999999999999</v>
      </c>
      <c r="DQ58" s="144">
        <v>25.870999999999999</v>
      </c>
      <c r="DR58" s="144">
        <v>25.870999999999999</v>
      </c>
      <c r="DS58" s="144">
        <v>25.870999999999999</v>
      </c>
      <c r="DT58" s="144">
        <v>25.870999999999999</v>
      </c>
      <c r="DU58" s="144">
        <v>25.870999999999999</v>
      </c>
      <c r="DV58" s="144">
        <v>25.870999999999999</v>
      </c>
      <c r="DW58" s="144">
        <v>25.870999999999999</v>
      </c>
      <c r="DX58" s="144">
        <v>25.870999999999999</v>
      </c>
      <c r="DY58" s="144">
        <v>25.870999999999999</v>
      </c>
      <c r="DZ58" s="144">
        <v>25.870999999999999</v>
      </c>
      <c r="EA58" s="144">
        <v>25.870999999999999</v>
      </c>
    </row>
    <row r="59" spans="1:131" ht="15" customHeight="1" x14ac:dyDescent="0.25">
      <c r="A59" s="43">
        <v>57</v>
      </c>
      <c r="B59" s="144"/>
      <c r="C59" s="144"/>
      <c r="D59" s="144"/>
      <c r="E59" s="144"/>
      <c r="F59" s="144"/>
      <c r="G59" s="144"/>
      <c r="H59" s="144"/>
      <c r="I59" s="144"/>
      <c r="J59" s="144"/>
      <c r="K59" s="144"/>
      <c r="L59" s="144"/>
      <c r="M59" s="144"/>
      <c r="N59" s="144"/>
      <c r="O59" s="144"/>
      <c r="P59" s="144"/>
      <c r="Q59" s="144"/>
      <c r="R59" s="144"/>
      <c r="S59" s="144"/>
      <c r="T59" s="144"/>
      <c r="U59" s="144"/>
      <c r="V59" s="144"/>
      <c r="W59" s="144"/>
      <c r="X59" s="144"/>
      <c r="Y59" s="144"/>
      <c r="Z59" s="144"/>
      <c r="AA59" s="144"/>
      <c r="AB59" s="144"/>
      <c r="AC59" s="144"/>
      <c r="AD59" s="144"/>
      <c r="AE59" s="144"/>
      <c r="AF59" s="144"/>
      <c r="AG59" s="144"/>
      <c r="AH59" s="144"/>
      <c r="AI59" s="144"/>
      <c r="AJ59" s="144"/>
      <c r="AK59" s="144"/>
      <c r="AL59" s="144"/>
      <c r="AM59" s="144"/>
      <c r="AN59" s="144"/>
      <c r="AO59" s="144"/>
      <c r="AP59" s="144"/>
      <c r="AQ59" s="144"/>
      <c r="AR59" s="144"/>
      <c r="AS59" s="144"/>
      <c r="AT59" s="144"/>
      <c r="AU59" s="144"/>
      <c r="AV59" s="144"/>
      <c r="AW59" s="144"/>
      <c r="AX59" s="144"/>
      <c r="AY59" s="144"/>
      <c r="AZ59" s="144"/>
      <c r="BA59" s="144"/>
      <c r="BB59" s="144"/>
      <c r="BC59" s="144"/>
      <c r="BD59" s="144"/>
      <c r="BE59" s="144"/>
      <c r="BF59" s="144"/>
      <c r="BG59" s="144">
        <v>0.99</v>
      </c>
      <c r="BH59" s="144">
        <v>1.9690000000000001</v>
      </c>
      <c r="BI59" s="144">
        <v>2.9380000000000002</v>
      </c>
      <c r="BJ59" s="144">
        <v>3.895</v>
      </c>
      <c r="BK59" s="144">
        <v>4.8410000000000002</v>
      </c>
      <c r="BL59" s="144">
        <v>5.774</v>
      </c>
      <c r="BM59" s="144">
        <v>6.694</v>
      </c>
      <c r="BN59" s="144">
        <v>7.601</v>
      </c>
      <c r="BO59" s="144">
        <v>8.4949999999999992</v>
      </c>
      <c r="BP59" s="144">
        <v>9.3740000000000006</v>
      </c>
      <c r="BQ59" s="144">
        <v>10.239000000000001</v>
      </c>
      <c r="BR59" s="144">
        <v>11.089</v>
      </c>
      <c r="BS59" s="144">
        <v>11.923</v>
      </c>
      <c r="BT59" s="144">
        <v>12.741</v>
      </c>
      <c r="BU59" s="144">
        <v>13.542999999999999</v>
      </c>
      <c r="BV59" s="144">
        <v>14.327</v>
      </c>
      <c r="BW59" s="144">
        <v>15.093</v>
      </c>
      <c r="BX59" s="144">
        <v>15.840999999999999</v>
      </c>
      <c r="BY59" s="144">
        <v>16.568999999999999</v>
      </c>
      <c r="BZ59" s="144">
        <v>17.274999999999999</v>
      </c>
      <c r="CA59" s="144">
        <v>17.96</v>
      </c>
      <c r="CB59" s="144">
        <v>18.622</v>
      </c>
      <c r="CC59" s="144">
        <v>19.259</v>
      </c>
      <c r="CD59" s="144">
        <v>19.87</v>
      </c>
      <c r="CE59" s="144">
        <v>20.454000000000001</v>
      </c>
      <c r="CF59" s="144">
        <v>21.007999999999999</v>
      </c>
      <c r="CG59" s="144">
        <v>21.53</v>
      </c>
      <c r="CH59" s="144">
        <v>22.02</v>
      </c>
      <c r="CI59" s="144">
        <v>22.474</v>
      </c>
      <c r="CJ59" s="144">
        <v>22.891999999999999</v>
      </c>
      <c r="CK59" s="144">
        <v>23.271000000000001</v>
      </c>
      <c r="CL59" s="144">
        <v>23.61</v>
      </c>
      <c r="CM59" s="144">
        <v>23.908999999999999</v>
      </c>
      <c r="CN59" s="144">
        <v>24.167999999999999</v>
      </c>
      <c r="CO59" s="144">
        <v>24.387</v>
      </c>
      <c r="CP59" s="144">
        <v>24.568999999999999</v>
      </c>
      <c r="CQ59" s="144">
        <v>24.716999999999999</v>
      </c>
      <c r="CR59" s="144">
        <v>24.832999999999998</v>
      </c>
      <c r="CS59" s="144">
        <v>24.922000000000001</v>
      </c>
      <c r="CT59" s="144">
        <v>24.989000000000001</v>
      </c>
      <c r="CU59" s="144">
        <v>25.036000000000001</v>
      </c>
      <c r="CV59" s="144">
        <v>25.07</v>
      </c>
      <c r="CW59" s="144">
        <v>25.091999999999999</v>
      </c>
      <c r="CX59" s="144">
        <v>25.106999999999999</v>
      </c>
      <c r="CY59" s="144">
        <v>25.116</v>
      </c>
      <c r="CZ59" s="144">
        <v>25.122</v>
      </c>
      <c r="DA59" s="144">
        <v>25.125</v>
      </c>
      <c r="DB59" s="144">
        <v>25.125</v>
      </c>
      <c r="DC59" s="144">
        <v>25.125</v>
      </c>
      <c r="DD59" s="144">
        <v>25.125</v>
      </c>
      <c r="DE59" s="144">
        <v>25.125</v>
      </c>
      <c r="DF59" s="144">
        <v>25.125</v>
      </c>
      <c r="DG59" s="144">
        <v>25.125</v>
      </c>
      <c r="DH59" s="144">
        <v>25.125</v>
      </c>
      <c r="DI59" s="144">
        <v>25.125</v>
      </c>
      <c r="DJ59" s="144">
        <v>25.125</v>
      </c>
      <c r="DK59" s="144">
        <v>25.125</v>
      </c>
      <c r="DL59" s="144">
        <v>25.125</v>
      </c>
      <c r="DM59" s="144">
        <v>25.125</v>
      </c>
      <c r="DN59" s="144">
        <v>25.125</v>
      </c>
      <c r="DO59" s="144">
        <v>25.125</v>
      </c>
      <c r="DP59" s="144">
        <v>25.125</v>
      </c>
      <c r="DQ59" s="144">
        <v>25.125</v>
      </c>
      <c r="DR59" s="144">
        <v>25.125</v>
      </c>
      <c r="DS59" s="144">
        <v>25.125</v>
      </c>
      <c r="DT59" s="144">
        <v>25.125</v>
      </c>
      <c r="DU59" s="144">
        <v>25.125</v>
      </c>
      <c r="DV59" s="144">
        <v>25.125</v>
      </c>
      <c r="DW59" s="144">
        <v>25.125</v>
      </c>
      <c r="DX59" s="144">
        <v>25.125</v>
      </c>
      <c r="DY59" s="144">
        <v>25.125</v>
      </c>
      <c r="DZ59" s="144">
        <v>25.125</v>
      </c>
      <c r="EA59" s="144">
        <v>25.125</v>
      </c>
    </row>
    <row r="60" spans="1:131" ht="15" customHeight="1" x14ac:dyDescent="0.25">
      <c r="A60" s="43">
        <v>58</v>
      </c>
      <c r="B60" s="144"/>
      <c r="C60" s="144"/>
      <c r="D60" s="144"/>
      <c r="E60" s="144"/>
      <c r="F60" s="144"/>
      <c r="G60" s="144"/>
      <c r="H60" s="144"/>
      <c r="I60" s="144"/>
      <c r="J60" s="144"/>
      <c r="K60" s="144"/>
      <c r="L60" s="144"/>
      <c r="M60" s="144"/>
      <c r="N60" s="144"/>
      <c r="O60" s="144"/>
      <c r="P60" s="144"/>
      <c r="Q60" s="144"/>
      <c r="R60" s="144"/>
      <c r="S60" s="144"/>
      <c r="T60" s="144"/>
      <c r="U60" s="144"/>
      <c r="V60" s="144"/>
      <c r="W60" s="144"/>
      <c r="X60" s="144"/>
      <c r="Y60" s="144"/>
      <c r="Z60" s="144"/>
      <c r="AA60" s="144"/>
      <c r="AB60" s="144"/>
      <c r="AC60" s="144"/>
      <c r="AD60" s="144"/>
      <c r="AE60" s="144"/>
      <c r="AF60" s="144"/>
      <c r="AG60" s="144"/>
      <c r="AH60" s="144"/>
      <c r="AI60" s="144"/>
      <c r="AJ60" s="144"/>
      <c r="AK60" s="144"/>
      <c r="AL60" s="144"/>
      <c r="AM60" s="144"/>
      <c r="AN60" s="144"/>
      <c r="AO60" s="144"/>
      <c r="AP60" s="144"/>
      <c r="AQ60" s="144"/>
      <c r="AR60" s="144"/>
      <c r="AS60" s="144"/>
      <c r="AT60" s="144"/>
      <c r="AU60" s="144"/>
      <c r="AV60" s="144"/>
      <c r="AW60" s="144"/>
      <c r="AX60" s="144"/>
      <c r="AY60" s="144"/>
      <c r="AZ60" s="144"/>
      <c r="BA60" s="144"/>
      <c r="BB60" s="144"/>
      <c r="BC60" s="144"/>
      <c r="BD60" s="144"/>
      <c r="BE60" s="144"/>
      <c r="BF60" s="144"/>
      <c r="BG60" s="144"/>
      <c r="BH60" s="144">
        <v>0.98899999999999999</v>
      </c>
      <c r="BI60" s="144">
        <v>1.968</v>
      </c>
      <c r="BJ60" s="144">
        <v>2.9350000000000001</v>
      </c>
      <c r="BK60" s="144">
        <v>3.89</v>
      </c>
      <c r="BL60" s="144">
        <v>4.8330000000000002</v>
      </c>
      <c r="BM60" s="144">
        <v>5.7629999999999999</v>
      </c>
      <c r="BN60" s="144">
        <v>6.6790000000000003</v>
      </c>
      <c r="BO60" s="144">
        <v>7.5819999999999999</v>
      </c>
      <c r="BP60" s="144">
        <v>8.4700000000000006</v>
      </c>
      <c r="BQ60" s="144">
        <v>9.3439999999999994</v>
      </c>
      <c r="BR60" s="144">
        <v>10.202</v>
      </c>
      <c r="BS60" s="144">
        <v>11.045</v>
      </c>
      <c r="BT60" s="144">
        <v>11.871</v>
      </c>
      <c r="BU60" s="144">
        <v>12.680999999999999</v>
      </c>
      <c r="BV60" s="144">
        <v>13.473000000000001</v>
      </c>
      <c r="BW60" s="144">
        <v>14.247999999999999</v>
      </c>
      <c r="BX60" s="144">
        <v>15.003</v>
      </c>
      <c r="BY60" s="144">
        <v>15.738</v>
      </c>
      <c r="BZ60" s="144">
        <v>16.452000000000002</v>
      </c>
      <c r="CA60" s="144">
        <v>17.143999999999998</v>
      </c>
      <c r="CB60" s="144">
        <v>17.812000000000001</v>
      </c>
      <c r="CC60" s="144">
        <v>18.456</v>
      </c>
      <c r="CD60" s="144">
        <v>19.074000000000002</v>
      </c>
      <c r="CE60" s="144">
        <v>19.663</v>
      </c>
      <c r="CF60" s="144">
        <v>20.222999999999999</v>
      </c>
      <c r="CG60" s="144">
        <v>20.751000000000001</v>
      </c>
      <c r="CH60" s="144">
        <v>21.245000000000001</v>
      </c>
      <c r="CI60" s="144">
        <v>21.704000000000001</v>
      </c>
      <c r="CJ60" s="144">
        <v>22.126000000000001</v>
      </c>
      <c r="CK60" s="144">
        <v>22.509</v>
      </c>
      <c r="CL60" s="144">
        <v>22.850999999999999</v>
      </c>
      <c r="CM60" s="144">
        <v>23.154</v>
      </c>
      <c r="CN60" s="144">
        <v>23.414999999999999</v>
      </c>
      <c r="CO60" s="144">
        <v>23.637</v>
      </c>
      <c r="CP60" s="144">
        <v>23.821000000000002</v>
      </c>
      <c r="CQ60" s="144">
        <v>23.97</v>
      </c>
      <c r="CR60" s="144">
        <v>24.087</v>
      </c>
      <c r="CS60" s="144">
        <v>24.177</v>
      </c>
      <c r="CT60" s="144">
        <v>24.244</v>
      </c>
      <c r="CU60" s="144">
        <v>24.292000000000002</v>
      </c>
      <c r="CV60" s="144">
        <v>24.326000000000001</v>
      </c>
      <c r="CW60" s="144">
        <v>24.349</v>
      </c>
      <c r="CX60" s="144">
        <v>24.364000000000001</v>
      </c>
      <c r="CY60" s="144">
        <v>24.373000000000001</v>
      </c>
      <c r="CZ60" s="144">
        <v>24.378</v>
      </c>
      <c r="DA60" s="144">
        <v>24.382000000000001</v>
      </c>
      <c r="DB60" s="144">
        <v>24.382000000000001</v>
      </c>
      <c r="DC60" s="144">
        <v>24.382000000000001</v>
      </c>
      <c r="DD60" s="144">
        <v>24.382000000000001</v>
      </c>
      <c r="DE60" s="144">
        <v>24.382000000000001</v>
      </c>
      <c r="DF60" s="144">
        <v>24.382000000000001</v>
      </c>
      <c r="DG60" s="144">
        <v>24.382000000000001</v>
      </c>
      <c r="DH60" s="144">
        <v>24.382000000000001</v>
      </c>
      <c r="DI60" s="144">
        <v>24.382000000000001</v>
      </c>
      <c r="DJ60" s="144">
        <v>24.382000000000001</v>
      </c>
      <c r="DK60" s="144">
        <v>24.382000000000001</v>
      </c>
      <c r="DL60" s="144">
        <v>24.382000000000001</v>
      </c>
      <c r="DM60" s="144">
        <v>24.382000000000001</v>
      </c>
      <c r="DN60" s="144">
        <v>24.382000000000001</v>
      </c>
      <c r="DO60" s="144">
        <v>24.382000000000001</v>
      </c>
      <c r="DP60" s="144">
        <v>24.382000000000001</v>
      </c>
      <c r="DQ60" s="144">
        <v>24.382000000000001</v>
      </c>
      <c r="DR60" s="144">
        <v>24.382000000000001</v>
      </c>
      <c r="DS60" s="144">
        <v>24.382000000000001</v>
      </c>
      <c r="DT60" s="144">
        <v>24.382000000000001</v>
      </c>
      <c r="DU60" s="144">
        <v>24.382000000000001</v>
      </c>
      <c r="DV60" s="144">
        <v>24.382000000000001</v>
      </c>
      <c r="DW60" s="144">
        <v>24.382000000000001</v>
      </c>
      <c r="DX60" s="144">
        <v>24.382000000000001</v>
      </c>
      <c r="DY60" s="144">
        <v>24.382000000000001</v>
      </c>
      <c r="DZ60" s="144">
        <v>24.382000000000001</v>
      </c>
      <c r="EA60" s="144">
        <v>24.382000000000001</v>
      </c>
    </row>
    <row r="61" spans="1:131" ht="15" customHeight="1" x14ac:dyDescent="0.25">
      <c r="A61" s="43">
        <v>59</v>
      </c>
      <c r="B61" s="144"/>
      <c r="C61" s="144"/>
      <c r="D61" s="144"/>
      <c r="E61" s="144"/>
      <c r="F61" s="144"/>
      <c r="G61" s="144"/>
      <c r="H61" s="144"/>
      <c r="I61" s="144"/>
      <c r="J61" s="144"/>
      <c r="K61" s="144"/>
      <c r="L61" s="144"/>
      <c r="M61" s="144"/>
      <c r="N61" s="144"/>
      <c r="O61" s="144"/>
      <c r="P61" s="144"/>
      <c r="Q61" s="144"/>
      <c r="R61" s="144"/>
      <c r="S61" s="144"/>
      <c r="T61" s="144"/>
      <c r="U61" s="144"/>
      <c r="V61" s="144"/>
      <c r="W61" s="144"/>
      <c r="X61" s="144"/>
      <c r="Y61" s="144"/>
      <c r="Z61" s="144"/>
      <c r="AA61" s="144"/>
      <c r="AB61" s="144"/>
      <c r="AC61" s="144"/>
      <c r="AD61" s="144"/>
      <c r="AE61" s="144"/>
      <c r="AF61" s="144"/>
      <c r="AG61" s="144"/>
      <c r="AH61" s="144"/>
      <c r="AI61" s="144"/>
      <c r="AJ61" s="144"/>
      <c r="AK61" s="144"/>
      <c r="AL61" s="144"/>
      <c r="AM61" s="144"/>
      <c r="AN61" s="144"/>
      <c r="AO61" s="144"/>
      <c r="AP61" s="144"/>
      <c r="AQ61" s="144"/>
      <c r="AR61" s="144"/>
      <c r="AS61" s="144"/>
      <c r="AT61" s="144"/>
      <c r="AU61" s="144"/>
      <c r="AV61" s="144"/>
      <c r="AW61" s="144"/>
      <c r="AX61" s="144"/>
      <c r="AY61" s="144"/>
      <c r="AZ61" s="144"/>
      <c r="BA61" s="144"/>
      <c r="BB61" s="144"/>
      <c r="BC61" s="144"/>
      <c r="BD61" s="144"/>
      <c r="BE61" s="144"/>
      <c r="BF61" s="144"/>
      <c r="BG61" s="144"/>
      <c r="BH61" s="144"/>
      <c r="BI61" s="144">
        <v>0.98899999999999999</v>
      </c>
      <c r="BJ61" s="144">
        <v>1.966</v>
      </c>
      <c r="BK61" s="144">
        <v>2.9319999999999999</v>
      </c>
      <c r="BL61" s="144">
        <v>3.8849999999999998</v>
      </c>
      <c r="BM61" s="144">
        <v>4.8239999999999998</v>
      </c>
      <c r="BN61" s="144">
        <v>5.7510000000000003</v>
      </c>
      <c r="BO61" s="144">
        <v>6.6630000000000003</v>
      </c>
      <c r="BP61" s="144">
        <v>7.5609999999999999</v>
      </c>
      <c r="BQ61" s="144">
        <v>8.4440000000000008</v>
      </c>
      <c r="BR61" s="144">
        <v>9.3109999999999999</v>
      </c>
      <c r="BS61" s="144">
        <v>10.163</v>
      </c>
      <c r="BT61" s="144">
        <v>10.997999999999999</v>
      </c>
      <c r="BU61" s="144">
        <v>11.817</v>
      </c>
      <c r="BV61" s="144">
        <v>12.617000000000001</v>
      </c>
      <c r="BW61" s="144">
        <v>13.4</v>
      </c>
      <c r="BX61" s="144">
        <v>14.163</v>
      </c>
      <c r="BY61" s="144">
        <v>14.906000000000001</v>
      </c>
      <c r="BZ61" s="144">
        <v>15.628</v>
      </c>
      <c r="CA61" s="144">
        <v>16.327000000000002</v>
      </c>
      <c r="CB61" s="144">
        <v>17.003</v>
      </c>
      <c r="CC61" s="144">
        <v>17.652999999999999</v>
      </c>
      <c r="CD61" s="144">
        <v>18.277000000000001</v>
      </c>
      <c r="CE61" s="144">
        <v>18.873000000000001</v>
      </c>
      <c r="CF61" s="144">
        <v>19.439</v>
      </c>
      <c r="CG61" s="144">
        <v>19.972999999999999</v>
      </c>
      <c r="CH61" s="144">
        <v>20.472000000000001</v>
      </c>
      <c r="CI61" s="144">
        <v>20.936</v>
      </c>
      <c r="CJ61" s="144">
        <v>21.361999999999998</v>
      </c>
      <c r="CK61" s="144">
        <v>21.748999999999999</v>
      </c>
      <c r="CL61" s="144">
        <v>22.096</v>
      </c>
      <c r="CM61" s="144">
        <v>22.401</v>
      </c>
      <c r="CN61" s="144">
        <v>22.666</v>
      </c>
      <c r="CO61" s="144">
        <v>22.89</v>
      </c>
      <c r="CP61" s="144">
        <v>23.074999999999999</v>
      </c>
      <c r="CQ61" s="144">
        <v>23.225999999999999</v>
      </c>
      <c r="CR61" s="144">
        <v>23.344999999999999</v>
      </c>
      <c r="CS61" s="144">
        <v>23.436</v>
      </c>
      <c r="CT61" s="144">
        <v>23.503</v>
      </c>
      <c r="CU61" s="144">
        <v>23.552</v>
      </c>
      <c r="CV61" s="144">
        <v>23.585999999999999</v>
      </c>
      <c r="CW61" s="144">
        <v>23.609000000000002</v>
      </c>
      <c r="CX61" s="144">
        <v>23.623999999999999</v>
      </c>
      <c r="CY61" s="144">
        <v>23.632999999999999</v>
      </c>
      <c r="CZ61" s="144">
        <v>23.638999999999999</v>
      </c>
      <c r="DA61" s="144">
        <v>23.641999999999999</v>
      </c>
      <c r="DB61" s="144">
        <v>23.641999999999999</v>
      </c>
      <c r="DC61" s="144">
        <v>23.641999999999999</v>
      </c>
      <c r="DD61" s="144">
        <v>23.641999999999999</v>
      </c>
      <c r="DE61" s="144">
        <v>23.641999999999999</v>
      </c>
      <c r="DF61" s="144">
        <v>23.641999999999999</v>
      </c>
      <c r="DG61" s="144">
        <v>23.641999999999999</v>
      </c>
      <c r="DH61" s="144">
        <v>23.641999999999999</v>
      </c>
      <c r="DI61" s="144">
        <v>23.641999999999999</v>
      </c>
      <c r="DJ61" s="144">
        <v>23.641999999999999</v>
      </c>
      <c r="DK61" s="144">
        <v>23.641999999999999</v>
      </c>
      <c r="DL61" s="144">
        <v>23.641999999999999</v>
      </c>
      <c r="DM61" s="144">
        <v>23.641999999999999</v>
      </c>
      <c r="DN61" s="144">
        <v>23.641999999999999</v>
      </c>
      <c r="DO61" s="144">
        <v>23.641999999999999</v>
      </c>
      <c r="DP61" s="144">
        <v>23.641999999999999</v>
      </c>
      <c r="DQ61" s="144">
        <v>23.641999999999999</v>
      </c>
      <c r="DR61" s="144">
        <v>23.641999999999999</v>
      </c>
      <c r="DS61" s="144">
        <v>23.641999999999999</v>
      </c>
      <c r="DT61" s="144">
        <v>23.641999999999999</v>
      </c>
      <c r="DU61" s="144">
        <v>23.641999999999999</v>
      </c>
      <c r="DV61" s="144">
        <v>23.641999999999999</v>
      </c>
      <c r="DW61" s="144">
        <v>23.641999999999999</v>
      </c>
      <c r="DX61" s="144">
        <v>23.641999999999999</v>
      </c>
      <c r="DY61" s="144">
        <v>23.641999999999999</v>
      </c>
      <c r="DZ61" s="144">
        <v>23.641999999999999</v>
      </c>
      <c r="EA61" s="144">
        <v>23.641999999999999</v>
      </c>
    </row>
    <row r="62" spans="1:131" ht="15" customHeight="1" x14ac:dyDescent="0.25">
      <c r="A62" s="43">
        <v>60</v>
      </c>
      <c r="B62" s="144"/>
      <c r="C62" s="144"/>
      <c r="D62" s="144"/>
      <c r="E62" s="144"/>
      <c r="F62" s="144"/>
      <c r="G62" s="144"/>
      <c r="H62" s="144"/>
      <c r="I62" s="144"/>
      <c r="J62" s="144"/>
      <c r="K62" s="144"/>
      <c r="L62" s="144"/>
      <c r="M62" s="144"/>
      <c r="N62" s="144"/>
      <c r="O62" s="144"/>
      <c r="P62" s="144"/>
      <c r="Q62" s="144"/>
      <c r="R62" s="144"/>
      <c r="S62" s="144"/>
      <c r="T62" s="144"/>
      <c r="U62" s="144"/>
      <c r="V62" s="144"/>
      <c r="W62" s="144"/>
      <c r="X62" s="144"/>
      <c r="Y62" s="144"/>
      <c r="Z62" s="144"/>
      <c r="AA62" s="144"/>
      <c r="AB62" s="144"/>
      <c r="AC62" s="144"/>
      <c r="AD62" s="144"/>
      <c r="AE62" s="144"/>
      <c r="AF62" s="144"/>
      <c r="AG62" s="144"/>
      <c r="AH62" s="144"/>
      <c r="AI62" s="144"/>
      <c r="AJ62" s="144"/>
      <c r="AK62" s="144"/>
      <c r="AL62" s="144"/>
      <c r="AM62" s="144"/>
      <c r="AN62" s="144"/>
      <c r="AO62" s="144"/>
      <c r="AP62" s="144"/>
      <c r="AQ62" s="144"/>
      <c r="AR62" s="144"/>
      <c r="AS62" s="144"/>
      <c r="AT62" s="144"/>
      <c r="AU62" s="144"/>
      <c r="AV62" s="144"/>
      <c r="AW62" s="144"/>
      <c r="AX62" s="144"/>
      <c r="AY62" s="144"/>
      <c r="AZ62" s="144"/>
      <c r="BA62" s="144"/>
      <c r="BB62" s="144"/>
      <c r="BC62" s="144"/>
      <c r="BD62" s="144"/>
      <c r="BE62" s="144"/>
      <c r="BF62" s="144"/>
      <c r="BG62" s="144"/>
      <c r="BH62" s="144"/>
      <c r="BI62" s="144"/>
      <c r="BJ62" s="144">
        <v>0.98799999999999999</v>
      </c>
      <c r="BK62" s="144">
        <v>1.9650000000000001</v>
      </c>
      <c r="BL62" s="144">
        <v>2.9279999999999999</v>
      </c>
      <c r="BM62" s="144">
        <v>3.8780000000000001</v>
      </c>
      <c r="BN62" s="144">
        <v>4.8150000000000004</v>
      </c>
      <c r="BO62" s="144">
        <v>5.7380000000000004</v>
      </c>
      <c r="BP62" s="144">
        <v>6.6449999999999996</v>
      </c>
      <c r="BQ62" s="144">
        <v>7.5380000000000003</v>
      </c>
      <c r="BR62" s="144">
        <v>8.4160000000000004</v>
      </c>
      <c r="BS62" s="144">
        <v>9.2769999999999992</v>
      </c>
      <c r="BT62" s="144">
        <v>10.121</v>
      </c>
      <c r="BU62" s="144">
        <v>10.949</v>
      </c>
      <c r="BV62" s="144">
        <v>11.759</v>
      </c>
      <c r="BW62" s="144">
        <v>12.55</v>
      </c>
      <c r="BX62" s="144">
        <v>13.321999999999999</v>
      </c>
      <c r="BY62" s="144">
        <v>14.073</v>
      </c>
      <c r="BZ62" s="144">
        <v>14.803000000000001</v>
      </c>
      <c r="CA62" s="144">
        <v>15.51</v>
      </c>
      <c r="CB62" s="144">
        <v>16.193000000000001</v>
      </c>
      <c r="CC62" s="144">
        <v>16.850999999999999</v>
      </c>
      <c r="CD62" s="144">
        <v>17.481999999999999</v>
      </c>
      <c r="CE62" s="144">
        <v>18.084</v>
      </c>
      <c r="CF62" s="144">
        <v>18.655999999999999</v>
      </c>
      <c r="CG62" s="144">
        <v>19.196000000000002</v>
      </c>
      <c r="CH62" s="144">
        <v>19.701000000000001</v>
      </c>
      <c r="CI62" s="144">
        <v>20.170000000000002</v>
      </c>
      <c r="CJ62" s="144">
        <v>20.602</v>
      </c>
      <c r="CK62" s="144">
        <v>20.992999999999999</v>
      </c>
      <c r="CL62" s="144">
        <v>21.343</v>
      </c>
      <c r="CM62" s="144">
        <v>21.652000000000001</v>
      </c>
      <c r="CN62" s="144">
        <v>21.919</v>
      </c>
      <c r="CO62" s="144">
        <v>22.146000000000001</v>
      </c>
      <c r="CP62" s="144">
        <v>22.334</v>
      </c>
      <c r="CQ62" s="144">
        <v>22.486000000000001</v>
      </c>
      <c r="CR62" s="144">
        <v>22.606000000000002</v>
      </c>
      <c r="CS62" s="144">
        <v>22.698</v>
      </c>
      <c r="CT62" s="144">
        <v>22.765999999999998</v>
      </c>
      <c r="CU62" s="144">
        <v>22.815999999999999</v>
      </c>
      <c r="CV62" s="144">
        <v>22.85</v>
      </c>
      <c r="CW62" s="144">
        <v>22.873000000000001</v>
      </c>
      <c r="CX62" s="144">
        <v>22.888999999999999</v>
      </c>
      <c r="CY62" s="144">
        <v>22.898</v>
      </c>
      <c r="CZ62" s="144">
        <v>22.904</v>
      </c>
      <c r="DA62" s="144">
        <v>22.907</v>
      </c>
      <c r="DB62" s="144">
        <v>22.907</v>
      </c>
      <c r="DC62" s="144">
        <v>22.907</v>
      </c>
      <c r="DD62" s="144">
        <v>22.907</v>
      </c>
      <c r="DE62" s="144">
        <v>22.907</v>
      </c>
      <c r="DF62" s="144">
        <v>22.907</v>
      </c>
      <c r="DG62" s="144">
        <v>22.907</v>
      </c>
      <c r="DH62" s="144">
        <v>22.907</v>
      </c>
      <c r="DI62" s="144">
        <v>22.907</v>
      </c>
      <c r="DJ62" s="144">
        <v>22.907</v>
      </c>
      <c r="DK62" s="144">
        <v>22.907</v>
      </c>
      <c r="DL62" s="144">
        <v>22.907</v>
      </c>
      <c r="DM62" s="144">
        <v>22.907</v>
      </c>
      <c r="DN62" s="144">
        <v>22.907</v>
      </c>
      <c r="DO62" s="144">
        <v>22.907</v>
      </c>
      <c r="DP62" s="144">
        <v>22.907</v>
      </c>
      <c r="DQ62" s="144">
        <v>22.907</v>
      </c>
      <c r="DR62" s="144">
        <v>22.907</v>
      </c>
      <c r="DS62" s="144">
        <v>22.907</v>
      </c>
      <c r="DT62" s="144">
        <v>22.907</v>
      </c>
      <c r="DU62" s="144">
        <v>22.907</v>
      </c>
      <c r="DV62" s="144">
        <v>22.907</v>
      </c>
      <c r="DW62" s="144">
        <v>22.907</v>
      </c>
      <c r="DX62" s="144">
        <v>22.907</v>
      </c>
      <c r="DY62" s="144">
        <v>22.907</v>
      </c>
      <c r="DZ62" s="144">
        <v>22.907</v>
      </c>
      <c r="EA62" s="144">
        <v>22.907</v>
      </c>
    </row>
    <row r="63" spans="1:131" ht="15" customHeight="1" x14ac:dyDescent="0.25">
      <c r="A63" s="43">
        <v>61</v>
      </c>
      <c r="B63" s="144"/>
      <c r="C63" s="144"/>
      <c r="D63" s="144"/>
      <c r="E63" s="144"/>
      <c r="F63" s="144"/>
      <c r="G63" s="144"/>
      <c r="H63" s="144"/>
      <c r="I63" s="144"/>
      <c r="J63" s="144"/>
      <c r="K63" s="144"/>
      <c r="L63" s="144"/>
      <c r="M63" s="144"/>
      <c r="N63" s="144"/>
      <c r="O63" s="144"/>
      <c r="P63" s="144"/>
      <c r="Q63" s="144"/>
      <c r="R63" s="144"/>
      <c r="S63" s="144"/>
      <c r="T63" s="144"/>
      <c r="U63" s="144"/>
      <c r="V63" s="144"/>
      <c r="W63" s="144"/>
      <c r="X63" s="144"/>
      <c r="Y63" s="144"/>
      <c r="Z63" s="144"/>
      <c r="AA63" s="144"/>
      <c r="AB63" s="144"/>
      <c r="AC63" s="144"/>
      <c r="AD63" s="144"/>
      <c r="AE63" s="144"/>
      <c r="AF63" s="144"/>
      <c r="AG63" s="144"/>
      <c r="AH63" s="144"/>
      <c r="AI63" s="144"/>
      <c r="AJ63" s="144"/>
      <c r="AK63" s="144"/>
      <c r="AL63" s="144"/>
      <c r="AM63" s="144"/>
      <c r="AN63" s="144"/>
      <c r="AO63" s="144"/>
      <c r="AP63" s="144"/>
      <c r="AQ63" s="144"/>
      <c r="AR63" s="144"/>
      <c r="AS63" s="144"/>
      <c r="AT63" s="144"/>
      <c r="AU63" s="144"/>
      <c r="AV63" s="144"/>
      <c r="AW63" s="144"/>
      <c r="AX63" s="144"/>
      <c r="AY63" s="144"/>
      <c r="AZ63" s="144"/>
      <c r="BA63" s="144"/>
      <c r="BB63" s="144"/>
      <c r="BC63" s="144"/>
      <c r="BD63" s="144"/>
      <c r="BE63" s="144"/>
      <c r="BF63" s="144"/>
      <c r="BG63" s="144"/>
      <c r="BH63" s="144"/>
      <c r="BI63" s="144"/>
      <c r="BJ63" s="144"/>
      <c r="BK63" s="144">
        <v>0.98799999999999999</v>
      </c>
      <c r="BL63" s="144">
        <v>1.9630000000000001</v>
      </c>
      <c r="BM63" s="144">
        <v>2.9239999999999999</v>
      </c>
      <c r="BN63" s="144">
        <v>3.8719999999999999</v>
      </c>
      <c r="BO63" s="144">
        <v>4.8049999999999997</v>
      </c>
      <c r="BP63" s="144">
        <v>5.7240000000000002</v>
      </c>
      <c r="BQ63" s="144">
        <v>6.6269999999999998</v>
      </c>
      <c r="BR63" s="144">
        <v>7.5149999999999997</v>
      </c>
      <c r="BS63" s="144">
        <v>8.3859999999999992</v>
      </c>
      <c r="BT63" s="144">
        <v>9.2409999999999997</v>
      </c>
      <c r="BU63" s="144">
        <v>10.077999999999999</v>
      </c>
      <c r="BV63" s="144">
        <v>10.897</v>
      </c>
      <c r="BW63" s="144">
        <v>11.698</v>
      </c>
      <c r="BX63" s="144">
        <v>12.478999999999999</v>
      </c>
      <c r="BY63" s="144">
        <v>13.239000000000001</v>
      </c>
      <c r="BZ63" s="144">
        <v>13.978</v>
      </c>
      <c r="CA63" s="144">
        <v>14.693</v>
      </c>
      <c r="CB63" s="144">
        <v>15.384</v>
      </c>
      <c r="CC63" s="144">
        <v>16.05</v>
      </c>
      <c r="CD63" s="144">
        <v>16.687999999999999</v>
      </c>
      <c r="CE63" s="144">
        <v>17.297999999999998</v>
      </c>
      <c r="CF63" s="144">
        <v>17.876999999999999</v>
      </c>
      <c r="CG63" s="144">
        <v>18.422999999999998</v>
      </c>
      <c r="CH63" s="144">
        <v>18.934000000000001</v>
      </c>
      <c r="CI63" s="144">
        <v>19.408999999999999</v>
      </c>
      <c r="CJ63" s="144">
        <v>19.844999999999999</v>
      </c>
      <c r="CK63" s="144">
        <v>20.241</v>
      </c>
      <c r="CL63" s="144">
        <v>20.594999999999999</v>
      </c>
      <c r="CM63" s="144">
        <v>20.907</v>
      </c>
      <c r="CN63" s="144">
        <v>21.178000000000001</v>
      </c>
      <c r="CO63" s="144">
        <v>21.407</v>
      </c>
      <c r="CP63" s="144">
        <v>21.597000000000001</v>
      </c>
      <c r="CQ63" s="144">
        <v>21.751000000000001</v>
      </c>
      <c r="CR63" s="144">
        <v>21.873000000000001</v>
      </c>
      <c r="CS63" s="144">
        <v>21.966000000000001</v>
      </c>
      <c r="CT63" s="144">
        <v>22.035</v>
      </c>
      <c r="CU63" s="144">
        <v>22.085000000000001</v>
      </c>
      <c r="CV63" s="144">
        <v>22.12</v>
      </c>
      <c r="CW63" s="144">
        <v>22.143000000000001</v>
      </c>
      <c r="CX63" s="144">
        <v>22.158999999999999</v>
      </c>
      <c r="CY63" s="144">
        <v>22.167999999999999</v>
      </c>
      <c r="CZ63" s="144">
        <v>22.173999999999999</v>
      </c>
      <c r="DA63" s="144">
        <v>22.177</v>
      </c>
      <c r="DB63" s="144">
        <v>22.177</v>
      </c>
      <c r="DC63" s="144">
        <v>22.177</v>
      </c>
      <c r="DD63" s="144">
        <v>22.177</v>
      </c>
      <c r="DE63" s="144">
        <v>22.177</v>
      </c>
      <c r="DF63" s="144">
        <v>22.177</v>
      </c>
      <c r="DG63" s="144">
        <v>22.177</v>
      </c>
      <c r="DH63" s="144">
        <v>22.177</v>
      </c>
      <c r="DI63" s="144">
        <v>22.177</v>
      </c>
      <c r="DJ63" s="144">
        <v>22.177</v>
      </c>
      <c r="DK63" s="144">
        <v>22.177</v>
      </c>
      <c r="DL63" s="144">
        <v>22.177</v>
      </c>
      <c r="DM63" s="144">
        <v>22.177</v>
      </c>
      <c r="DN63" s="144">
        <v>22.177</v>
      </c>
      <c r="DO63" s="144">
        <v>22.177</v>
      </c>
      <c r="DP63" s="144">
        <v>22.177</v>
      </c>
      <c r="DQ63" s="144">
        <v>22.177</v>
      </c>
      <c r="DR63" s="144">
        <v>22.177</v>
      </c>
      <c r="DS63" s="144">
        <v>22.177</v>
      </c>
      <c r="DT63" s="144">
        <v>22.177</v>
      </c>
      <c r="DU63" s="144">
        <v>22.177</v>
      </c>
      <c r="DV63" s="144">
        <v>22.177</v>
      </c>
      <c r="DW63" s="144">
        <v>22.177</v>
      </c>
      <c r="DX63" s="144">
        <v>22.177</v>
      </c>
      <c r="DY63" s="144">
        <v>22.177</v>
      </c>
      <c r="DZ63" s="144">
        <v>22.177</v>
      </c>
      <c r="EA63" s="144">
        <v>22.177</v>
      </c>
    </row>
    <row r="64" spans="1:131" ht="15" customHeight="1" x14ac:dyDescent="0.25">
      <c r="A64" s="43">
        <v>62</v>
      </c>
      <c r="B64" s="144"/>
      <c r="C64" s="144"/>
      <c r="D64" s="144"/>
      <c r="E64" s="144"/>
      <c r="F64" s="144"/>
      <c r="G64" s="144"/>
      <c r="H64" s="144"/>
      <c r="I64" s="144"/>
      <c r="J64" s="144"/>
      <c r="K64" s="144"/>
      <c r="L64" s="144"/>
      <c r="M64" s="144"/>
      <c r="N64" s="144"/>
      <c r="O64" s="144"/>
      <c r="P64" s="144"/>
      <c r="Q64" s="144"/>
      <c r="R64" s="144"/>
      <c r="S64" s="144"/>
      <c r="T64" s="144"/>
      <c r="U64" s="144"/>
      <c r="V64" s="144"/>
      <c r="W64" s="144"/>
      <c r="X64" s="144"/>
      <c r="Y64" s="144"/>
      <c r="Z64" s="144"/>
      <c r="AA64" s="144"/>
      <c r="AB64" s="144"/>
      <c r="AC64" s="144"/>
      <c r="AD64" s="144"/>
      <c r="AE64" s="144"/>
      <c r="AF64" s="144"/>
      <c r="AG64" s="144"/>
      <c r="AH64" s="144"/>
      <c r="AI64" s="144"/>
      <c r="AJ64" s="144"/>
      <c r="AK64" s="144"/>
      <c r="AL64" s="144"/>
      <c r="AM64" s="144"/>
      <c r="AN64" s="144"/>
      <c r="AO64" s="144"/>
      <c r="AP64" s="144"/>
      <c r="AQ64" s="144"/>
      <c r="AR64" s="144"/>
      <c r="AS64" s="144"/>
      <c r="AT64" s="144"/>
      <c r="AU64" s="144"/>
      <c r="AV64" s="144"/>
      <c r="AW64" s="144"/>
      <c r="AX64" s="144"/>
      <c r="AY64" s="144"/>
      <c r="AZ64" s="144"/>
      <c r="BA64" s="144"/>
      <c r="BB64" s="144"/>
      <c r="BC64" s="144"/>
      <c r="BD64" s="144"/>
      <c r="BE64" s="144"/>
      <c r="BF64" s="144"/>
      <c r="BG64" s="144"/>
      <c r="BH64" s="144"/>
      <c r="BI64" s="144"/>
      <c r="BJ64" s="144"/>
      <c r="BK64" s="144"/>
      <c r="BL64" s="144">
        <v>0.98699999999999999</v>
      </c>
      <c r="BM64" s="144">
        <v>1.9610000000000001</v>
      </c>
      <c r="BN64" s="144">
        <v>2.92</v>
      </c>
      <c r="BO64" s="144">
        <v>3.8650000000000002</v>
      </c>
      <c r="BP64" s="144">
        <v>4.7949999999999999</v>
      </c>
      <c r="BQ64" s="144">
        <v>5.71</v>
      </c>
      <c r="BR64" s="144">
        <v>6.6079999999999997</v>
      </c>
      <c r="BS64" s="144">
        <v>7.4909999999999997</v>
      </c>
      <c r="BT64" s="144">
        <v>8.3559999999999999</v>
      </c>
      <c r="BU64" s="144">
        <v>9.2040000000000006</v>
      </c>
      <c r="BV64" s="144">
        <v>10.032999999999999</v>
      </c>
      <c r="BW64" s="144">
        <v>10.843999999999999</v>
      </c>
      <c r="BX64" s="144">
        <v>11.634</v>
      </c>
      <c r="BY64" s="144">
        <v>12.404</v>
      </c>
      <c r="BZ64" s="144">
        <v>13.151999999999999</v>
      </c>
      <c r="CA64" s="144">
        <v>13.875999999999999</v>
      </c>
      <c r="CB64" s="144">
        <v>14.576000000000001</v>
      </c>
      <c r="CC64" s="144">
        <v>15.25</v>
      </c>
      <c r="CD64" s="144">
        <v>15.896000000000001</v>
      </c>
      <c r="CE64" s="144">
        <v>16.513000000000002</v>
      </c>
      <c r="CF64" s="144">
        <v>17.099</v>
      </c>
      <c r="CG64" s="144">
        <v>17.652000000000001</v>
      </c>
      <c r="CH64" s="144">
        <v>18.170000000000002</v>
      </c>
      <c r="CI64" s="144">
        <v>18.649999999999999</v>
      </c>
      <c r="CJ64" s="144">
        <v>19.091999999999999</v>
      </c>
      <c r="CK64" s="144">
        <v>19.492999999999999</v>
      </c>
      <c r="CL64" s="144">
        <v>19.852</v>
      </c>
      <c r="CM64" s="144">
        <v>20.167999999999999</v>
      </c>
      <c r="CN64" s="144">
        <v>20.442</v>
      </c>
      <c r="CO64" s="144">
        <v>20.673999999999999</v>
      </c>
      <c r="CP64" s="144">
        <v>20.866</v>
      </c>
      <c r="CQ64" s="144">
        <v>21.021999999999998</v>
      </c>
      <c r="CR64" s="144">
        <v>21.145</v>
      </c>
      <c r="CS64" s="144">
        <v>21.24</v>
      </c>
      <c r="CT64" s="144">
        <v>21.31</v>
      </c>
      <c r="CU64" s="144">
        <v>21.36</v>
      </c>
      <c r="CV64" s="144">
        <v>21.396000000000001</v>
      </c>
      <c r="CW64" s="144">
        <v>21.419</v>
      </c>
      <c r="CX64" s="144">
        <v>21.434999999999999</v>
      </c>
      <c r="CY64" s="144">
        <v>21.443999999999999</v>
      </c>
      <c r="CZ64" s="144">
        <v>21.45</v>
      </c>
      <c r="DA64" s="144">
        <v>21.454000000000001</v>
      </c>
      <c r="DB64" s="144">
        <v>21.454000000000001</v>
      </c>
      <c r="DC64" s="144">
        <v>21.454000000000001</v>
      </c>
      <c r="DD64" s="144">
        <v>21.454000000000001</v>
      </c>
      <c r="DE64" s="144">
        <v>21.454000000000001</v>
      </c>
      <c r="DF64" s="144">
        <v>21.454000000000001</v>
      </c>
      <c r="DG64" s="144">
        <v>21.454000000000001</v>
      </c>
      <c r="DH64" s="144">
        <v>21.454000000000001</v>
      </c>
      <c r="DI64" s="144">
        <v>21.454000000000001</v>
      </c>
      <c r="DJ64" s="144">
        <v>21.454000000000001</v>
      </c>
      <c r="DK64" s="144">
        <v>21.454000000000001</v>
      </c>
      <c r="DL64" s="144">
        <v>21.454000000000001</v>
      </c>
      <c r="DM64" s="144">
        <v>21.454000000000001</v>
      </c>
      <c r="DN64" s="144">
        <v>21.454000000000001</v>
      </c>
      <c r="DO64" s="144">
        <v>21.454000000000001</v>
      </c>
      <c r="DP64" s="144">
        <v>21.454000000000001</v>
      </c>
      <c r="DQ64" s="144">
        <v>21.454000000000001</v>
      </c>
      <c r="DR64" s="144">
        <v>21.454000000000001</v>
      </c>
      <c r="DS64" s="144">
        <v>21.454000000000001</v>
      </c>
      <c r="DT64" s="144">
        <v>21.454000000000001</v>
      </c>
      <c r="DU64" s="144">
        <v>21.454000000000001</v>
      </c>
      <c r="DV64" s="144">
        <v>21.454000000000001</v>
      </c>
      <c r="DW64" s="144">
        <v>21.454000000000001</v>
      </c>
      <c r="DX64" s="144">
        <v>21.454000000000001</v>
      </c>
      <c r="DY64" s="144">
        <v>21.454000000000001</v>
      </c>
      <c r="DZ64" s="144">
        <v>21.454000000000001</v>
      </c>
      <c r="EA64" s="144">
        <v>21.454000000000001</v>
      </c>
    </row>
    <row r="65" spans="1:131" ht="15" customHeight="1" x14ac:dyDescent="0.25">
      <c r="A65" s="43">
        <v>63</v>
      </c>
      <c r="B65" s="144"/>
      <c r="C65" s="144"/>
      <c r="D65" s="144"/>
      <c r="E65" s="144"/>
      <c r="F65" s="144"/>
      <c r="G65" s="144"/>
      <c r="H65" s="144"/>
      <c r="I65" s="144"/>
      <c r="J65" s="144"/>
      <c r="K65" s="144"/>
      <c r="L65" s="144"/>
      <c r="M65" s="144"/>
      <c r="N65" s="144"/>
      <c r="O65" s="144"/>
      <c r="P65" s="144"/>
      <c r="Q65" s="144"/>
      <c r="R65" s="144"/>
      <c r="S65" s="144"/>
      <c r="T65" s="144"/>
      <c r="U65" s="144"/>
      <c r="V65" s="144"/>
      <c r="W65" s="144"/>
      <c r="X65" s="144"/>
      <c r="Y65" s="144"/>
      <c r="Z65" s="144"/>
      <c r="AA65" s="144"/>
      <c r="AB65" s="144"/>
      <c r="AC65" s="144"/>
      <c r="AD65" s="144"/>
      <c r="AE65" s="144"/>
      <c r="AF65" s="144"/>
      <c r="AG65" s="144"/>
      <c r="AH65" s="144"/>
      <c r="AI65" s="144"/>
      <c r="AJ65" s="144"/>
      <c r="AK65" s="144"/>
      <c r="AL65" s="144"/>
      <c r="AM65" s="144"/>
      <c r="AN65" s="144"/>
      <c r="AO65" s="144"/>
      <c r="AP65" s="144"/>
      <c r="AQ65" s="144"/>
      <c r="AR65" s="144"/>
      <c r="AS65" s="144"/>
      <c r="AT65" s="144"/>
      <c r="AU65" s="144"/>
      <c r="AV65" s="144"/>
      <c r="AW65" s="144"/>
      <c r="AX65" s="144"/>
      <c r="AY65" s="144"/>
      <c r="AZ65" s="144"/>
      <c r="BA65" s="144"/>
      <c r="BB65" s="144"/>
      <c r="BC65" s="144"/>
      <c r="BD65" s="144"/>
      <c r="BE65" s="144"/>
      <c r="BF65" s="144"/>
      <c r="BG65" s="144"/>
      <c r="BH65" s="144"/>
      <c r="BI65" s="144"/>
      <c r="BJ65" s="144"/>
      <c r="BK65" s="144"/>
      <c r="BL65" s="144"/>
      <c r="BM65" s="144">
        <v>0.98599999999999999</v>
      </c>
      <c r="BN65" s="144">
        <v>1.9590000000000001</v>
      </c>
      <c r="BO65" s="144">
        <v>2.9159999999999999</v>
      </c>
      <c r="BP65" s="144">
        <v>3.8580000000000001</v>
      </c>
      <c r="BQ65" s="144">
        <v>4.7850000000000001</v>
      </c>
      <c r="BR65" s="144">
        <v>5.6950000000000003</v>
      </c>
      <c r="BS65" s="144">
        <v>6.5890000000000004</v>
      </c>
      <c r="BT65" s="144">
        <v>7.4660000000000002</v>
      </c>
      <c r="BU65" s="144">
        <v>8.3249999999999993</v>
      </c>
      <c r="BV65" s="144">
        <v>9.1649999999999991</v>
      </c>
      <c r="BW65" s="144">
        <v>9.9860000000000007</v>
      </c>
      <c r="BX65" s="144">
        <v>10.787000000000001</v>
      </c>
      <c r="BY65" s="144">
        <v>11.567</v>
      </c>
      <c r="BZ65" s="144">
        <v>12.324999999999999</v>
      </c>
      <c r="CA65" s="144">
        <v>13.058999999999999</v>
      </c>
      <c r="CB65" s="144">
        <v>13.768000000000001</v>
      </c>
      <c r="CC65" s="144">
        <v>14.451000000000001</v>
      </c>
      <c r="CD65" s="144">
        <v>15.105</v>
      </c>
      <c r="CE65" s="144">
        <v>15.731</v>
      </c>
      <c r="CF65" s="144">
        <v>16.324000000000002</v>
      </c>
      <c r="CG65" s="144">
        <v>16.884</v>
      </c>
      <c r="CH65" s="144">
        <v>17.408999999999999</v>
      </c>
      <c r="CI65" s="144">
        <v>17.896000000000001</v>
      </c>
      <c r="CJ65" s="144">
        <v>18.343</v>
      </c>
      <c r="CK65" s="144">
        <v>18.748999999999999</v>
      </c>
      <c r="CL65" s="144">
        <v>19.113</v>
      </c>
      <c r="CM65" s="144">
        <v>19.433</v>
      </c>
      <c r="CN65" s="144">
        <v>19.710999999999999</v>
      </c>
      <c r="CO65" s="144">
        <v>19.946000000000002</v>
      </c>
      <c r="CP65" s="144">
        <v>20.140999999999998</v>
      </c>
      <c r="CQ65" s="144">
        <v>20.298999999999999</v>
      </c>
      <c r="CR65" s="144">
        <v>20.422999999999998</v>
      </c>
      <c r="CS65" s="144">
        <v>20.518999999999998</v>
      </c>
      <c r="CT65" s="144">
        <v>20.59</v>
      </c>
      <c r="CU65" s="144">
        <v>20.640999999999998</v>
      </c>
      <c r="CV65" s="144">
        <v>20.677</v>
      </c>
      <c r="CW65" s="144">
        <v>20.701000000000001</v>
      </c>
      <c r="CX65" s="144">
        <v>20.716999999999999</v>
      </c>
      <c r="CY65" s="144">
        <v>20.727</v>
      </c>
      <c r="CZ65" s="144">
        <v>20.731999999999999</v>
      </c>
      <c r="DA65" s="144">
        <v>20.736000000000001</v>
      </c>
      <c r="DB65" s="144">
        <v>20.736000000000001</v>
      </c>
      <c r="DC65" s="144">
        <v>20.736000000000001</v>
      </c>
      <c r="DD65" s="144">
        <v>20.736000000000001</v>
      </c>
      <c r="DE65" s="144">
        <v>20.736000000000001</v>
      </c>
      <c r="DF65" s="144">
        <v>20.736000000000001</v>
      </c>
      <c r="DG65" s="144">
        <v>20.736000000000001</v>
      </c>
      <c r="DH65" s="144">
        <v>20.736000000000001</v>
      </c>
      <c r="DI65" s="144">
        <v>20.736000000000001</v>
      </c>
      <c r="DJ65" s="144">
        <v>20.736000000000001</v>
      </c>
      <c r="DK65" s="144">
        <v>20.736000000000001</v>
      </c>
      <c r="DL65" s="144">
        <v>20.736000000000001</v>
      </c>
      <c r="DM65" s="144">
        <v>20.736000000000001</v>
      </c>
      <c r="DN65" s="144">
        <v>20.736000000000001</v>
      </c>
      <c r="DO65" s="144">
        <v>20.736000000000001</v>
      </c>
      <c r="DP65" s="144">
        <v>20.736000000000001</v>
      </c>
      <c r="DQ65" s="144">
        <v>20.736000000000001</v>
      </c>
      <c r="DR65" s="144">
        <v>20.736000000000001</v>
      </c>
      <c r="DS65" s="144">
        <v>20.736000000000001</v>
      </c>
      <c r="DT65" s="144">
        <v>20.736000000000001</v>
      </c>
      <c r="DU65" s="144">
        <v>20.736000000000001</v>
      </c>
      <c r="DV65" s="144">
        <v>20.736000000000001</v>
      </c>
      <c r="DW65" s="144">
        <v>20.736000000000001</v>
      </c>
      <c r="DX65" s="144">
        <v>20.736000000000001</v>
      </c>
      <c r="DY65" s="144">
        <v>20.736000000000001</v>
      </c>
      <c r="DZ65" s="144">
        <v>20.736000000000001</v>
      </c>
      <c r="EA65" s="144">
        <v>20.736000000000001</v>
      </c>
    </row>
    <row r="66" spans="1:131" ht="15" customHeight="1" x14ac:dyDescent="0.25">
      <c r="A66" s="43">
        <v>64</v>
      </c>
      <c r="B66" s="144"/>
      <c r="C66" s="144"/>
      <c r="D66" s="144"/>
      <c r="E66" s="144"/>
      <c r="F66" s="144"/>
      <c r="G66" s="144"/>
      <c r="H66" s="144"/>
      <c r="I66" s="144"/>
      <c r="J66" s="144"/>
      <c r="K66" s="144"/>
      <c r="L66" s="144"/>
      <c r="M66" s="144"/>
      <c r="N66" s="144"/>
      <c r="O66" s="144"/>
      <c r="P66" s="144"/>
      <c r="Q66" s="144"/>
      <c r="R66" s="144"/>
      <c r="S66" s="144"/>
      <c r="T66" s="144"/>
      <c r="U66" s="144"/>
      <c r="V66" s="144"/>
      <c r="W66" s="144"/>
      <c r="X66" s="144"/>
      <c r="Y66" s="144"/>
      <c r="Z66" s="144"/>
      <c r="AA66" s="144"/>
      <c r="AB66" s="144"/>
      <c r="AC66" s="144"/>
      <c r="AD66" s="144"/>
      <c r="AE66" s="144"/>
      <c r="AF66" s="144"/>
      <c r="AG66" s="144"/>
      <c r="AH66" s="144"/>
      <c r="AI66" s="144"/>
      <c r="AJ66" s="144"/>
      <c r="AK66" s="144"/>
      <c r="AL66" s="144"/>
      <c r="AM66" s="144"/>
      <c r="AN66" s="144"/>
      <c r="AO66" s="144"/>
      <c r="AP66" s="144"/>
      <c r="AQ66" s="144"/>
      <c r="AR66" s="144"/>
      <c r="AS66" s="144"/>
      <c r="AT66" s="144"/>
      <c r="AU66" s="144"/>
      <c r="AV66" s="144"/>
      <c r="AW66" s="144"/>
      <c r="AX66" s="144"/>
      <c r="AY66" s="144"/>
      <c r="AZ66" s="144"/>
      <c r="BA66" s="144"/>
      <c r="BB66" s="144"/>
      <c r="BC66" s="144"/>
      <c r="BD66" s="144"/>
      <c r="BE66" s="144"/>
      <c r="BF66" s="144"/>
      <c r="BG66" s="144"/>
      <c r="BH66" s="144"/>
      <c r="BI66" s="144"/>
      <c r="BJ66" s="144"/>
      <c r="BK66" s="144"/>
      <c r="BL66" s="144"/>
      <c r="BM66" s="144"/>
      <c r="BN66" s="144">
        <v>0.98599999999999999</v>
      </c>
      <c r="BO66" s="144">
        <v>1.9570000000000001</v>
      </c>
      <c r="BP66" s="144">
        <v>2.9119999999999999</v>
      </c>
      <c r="BQ66" s="144">
        <v>3.851</v>
      </c>
      <c r="BR66" s="144">
        <v>4.774</v>
      </c>
      <c r="BS66" s="144">
        <v>5.681</v>
      </c>
      <c r="BT66" s="144">
        <v>6.57</v>
      </c>
      <c r="BU66" s="144">
        <v>7.44</v>
      </c>
      <c r="BV66" s="144">
        <v>8.2919999999999998</v>
      </c>
      <c r="BW66" s="144">
        <v>9.125</v>
      </c>
      <c r="BX66" s="144">
        <v>9.9369999999999994</v>
      </c>
      <c r="BY66" s="144">
        <v>10.728</v>
      </c>
      <c r="BZ66" s="144">
        <v>11.496</v>
      </c>
      <c r="CA66" s="144">
        <v>12.24</v>
      </c>
      <c r="CB66" s="144">
        <v>12.959</v>
      </c>
      <c r="CC66" s="144">
        <v>13.651</v>
      </c>
      <c r="CD66" s="144">
        <v>14.315</v>
      </c>
      <c r="CE66" s="144">
        <v>14.949</v>
      </c>
      <c r="CF66" s="144">
        <v>15.551</v>
      </c>
      <c r="CG66" s="144">
        <v>16.119</v>
      </c>
      <c r="CH66" s="144">
        <v>16.649999999999999</v>
      </c>
      <c r="CI66" s="144">
        <v>17.143999999999998</v>
      </c>
      <c r="CJ66" s="144">
        <v>17.597999999999999</v>
      </c>
      <c r="CK66" s="144">
        <v>18.009</v>
      </c>
      <c r="CL66" s="144">
        <v>18.378</v>
      </c>
      <c r="CM66" s="144">
        <v>18.702999999999999</v>
      </c>
      <c r="CN66" s="144">
        <v>18.984000000000002</v>
      </c>
      <c r="CO66" s="144">
        <v>19.222999999999999</v>
      </c>
      <c r="CP66" s="144">
        <v>19.420000000000002</v>
      </c>
      <c r="CQ66" s="144">
        <v>19.579999999999998</v>
      </c>
      <c r="CR66" s="144">
        <v>19.707000000000001</v>
      </c>
      <c r="CS66" s="144">
        <v>19.803999999999998</v>
      </c>
      <c r="CT66" s="144">
        <v>19.876000000000001</v>
      </c>
      <c r="CU66" s="144">
        <v>19.928000000000001</v>
      </c>
      <c r="CV66" s="144">
        <v>19.963999999999999</v>
      </c>
      <c r="CW66" s="144">
        <v>19.988</v>
      </c>
      <c r="CX66" s="144">
        <v>20.004000000000001</v>
      </c>
      <c r="CY66" s="144">
        <v>20.013999999999999</v>
      </c>
      <c r="CZ66" s="144">
        <v>20.02</v>
      </c>
      <c r="DA66" s="144">
        <v>20.024000000000001</v>
      </c>
      <c r="DB66" s="144">
        <v>20.024000000000001</v>
      </c>
      <c r="DC66" s="144">
        <v>20.024000000000001</v>
      </c>
      <c r="DD66" s="144">
        <v>20.024000000000001</v>
      </c>
      <c r="DE66" s="144">
        <v>20.024000000000001</v>
      </c>
      <c r="DF66" s="144">
        <v>20.024000000000001</v>
      </c>
      <c r="DG66" s="144">
        <v>20.024000000000001</v>
      </c>
      <c r="DH66" s="144">
        <v>20.024000000000001</v>
      </c>
      <c r="DI66" s="144">
        <v>20.024000000000001</v>
      </c>
      <c r="DJ66" s="144">
        <v>20.024000000000001</v>
      </c>
      <c r="DK66" s="144">
        <v>20.024000000000001</v>
      </c>
      <c r="DL66" s="144">
        <v>20.024000000000001</v>
      </c>
      <c r="DM66" s="144">
        <v>20.024000000000001</v>
      </c>
      <c r="DN66" s="144">
        <v>20.024000000000001</v>
      </c>
      <c r="DO66" s="144">
        <v>20.024000000000001</v>
      </c>
      <c r="DP66" s="144">
        <v>20.024000000000001</v>
      </c>
      <c r="DQ66" s="144">
        <v>20.024000000000001</v>
      </c>
      <c r="DR66" s="144">
        <v>20.024000000000001</v>
      </c>
      <c r="DS66" s="144">
        <v>20.024000000000001</v>
      </c>
      <c r="DT66" s="144">
        <v>20.024000000000001</v>
      </c>
      <c r="DU66" s="144">
        <v>20.024000000000001</v>
      </c>
      <c r="DV66" s="144">
        <v>20.024000000000001</v>
      </c>
      <c r="DW66" s="144">
        <v>20.024000000000001</v>
      </c>
      <c r="DX66" s="144">
        <v>20.024000000000001</v>
      </c>
      <c r="DY66" s="144">
        <v>20.024000000000001</v>
      </c>
      <c r="DZ66" s="144">
        <v>20.024000000000001</v>
      </c>
      <c r="EA66" s="144">
        <v>20.024000000000001</v>
      </c>
    </row>
    <row r="67" spans="1:131" ht="15" customHeight="1" x14ac:dyDescent="0.25">
      <c r="A67" s="43">
        <v>65</v>
      </c>
      <c r="B67" s="144"/>
      <c r="C67" s="144"/>
      <c r="D67" s="144"/>
      <c r="E67" s="144"/>
      <c r="F67" s="144"/>
      <c r="G67" s="144"/>
      <c r="H67" s="144"/>
      <c r="I67" s="144"/>
      <c r="J67" s="144"/>
      <c r="K67" s="144"/>
      <c r="L67" s="144"/>
      <c r="M67" s="144"/>
      <c r="N67" s="144"/>
      <c r="O67" s="144"/>
      <c r="P67" s="144"/>
      <c r="Q67" s="144"/>
      <c r="R67" s="144"/>
      <c r="S67" s="144"/>
      <c r="T67" s="144"/>
      <c r="U67" s="144"/>
      <c r="V67" s="144"/>
      <c r="W67" s="144"/>
      <c r="X67" s="144"/>
      <c r="Y67" s="144"/>
      <c r="Z67" s="144"/>
      <c r="AA67" s="144"/>
      <c r="AB67" s="144"/>
      <c r="AC67" s="144"/>
      <c r="AD67" s="144"/>
      <c r="AE67" s="144"/>
      <c r="AF67" s="144"/>
      <c r="AG67" s="144"/>
      <c r="AH67" s="144"/>
      <c r="AI67" s="144"/>
      <c r="AJ67" s="144"/>
      <c r="AK67" s="144"/>
      <c r="AL67" s="144"/>
      <c r="AM67" s="144"/>
      <c r="AN67" s="144"/>
      <c r="AO67" s="144"/>
      <c r="AP67" s="144"/>
      <c r="AQ67" s="144"/>
      <c r="AR67" s="144"/>
      <c r="AS67" s="144"/>
      <c r="AT67" s="144"/>
      <c r="AU67" s="144"/>
      <c r="AV67" s="144"/>
      <c r="AW67" s="144"/>
      <c r="AX67" s="144"/>
      <c r="AY67" s="144"/>
      <c r="AZ67" s="144"/>
      <c r="BA67" s="144"/>
      <c r="BB67" s="144"/>
      <c r="BC67" s="144"/>
      <c r="BD67" s="144"/>
      <c r="BE67" s="144"/>
      <c r="BF67" s="144"/>
      <c r="BG67" s="144"/>
      <c r="BH67" s="144"/>
      <c r="BI67" s="144"/>
      <c r="BJ67" s="144"/>
      <c r="BK67" s="144"/>
      <c r="BL67" s="144"/>
      <c r="BM67" s="144"/>
      <c r="BN67" s="144"/>
      <c r="BO67" s="144">
        <v>0.98499999999999999</v>
      </c>
      <c r="BP67" s="144">
        <v>1.954</v>
      </c>
      <c r="BQ67" s="144">
        <v>2.907</v>
      </c>
      <c r="BR67" s="144">
        <v>3.8439999999999999</v>
      </c>
      <c r="BS67" s="144">
        <v>4.7629999999999999</v>
      </c>
      <c r="BT67" s="144">
        <v>5.665</v>
      </c>
      <c r="BU67" s="144">
        <v>6.548</v>
      </c>
      <c r="BV67" s="144">
        <v>7.4130000000000003</v>
      </c>
      <c r="BW67" s="144">
        <v>8.2579999999999991</v>
      </c>
      <c r="BX67" s="144">
        <v>9.0809999999999995</v>
      </c>
      <c r="BY67" s="144">
        <v>9.8840000000000003</v>
      </c>
      <c r="BZ67" s="144">
        <v>10.663</v>
      </c>
      <c r="CA67" s="144">
        <v>11.417999999999999</v>
      </c>
      <c r="CB67" s="144">
        <v>12.147</v>
      </c>
      <c r="CC67" s="144">
        <v>12.849</v>
      </c>
      <c r="CD67" s="144">
        <v>13.523</v>
      </c>
      <c r="CE67" s="144">
        <v>14.166</v>
      </c>
      <c r="CF67" s="144">
        <v>14.776999999999999</v>
      </c>
      <c r="CG67" s="144">
        <v>15.353</v>
      </c>
      <c r="CH67" s="144">
        <v>15.891999999999999</v>
      </c>
      <c r="CI67" s="144">
        <v>16.393000000000001</v>
      </c>
      <c r="CJ67" s="144">
        <v>16.853000000000002</v>
      </c>
      <c r="CK67" s="144">
        <v>17.271000000000001</v>
      </c>
      <c r="CL67" s="144">
        <v>17.645</v>
      </c>
      <c r="CM67" s="144">
        <v>17.975000000000001</v>
      </c>
      <c r="CN67" s="144">
        <v>18.260000000000002</v>
      </c>
      <c r="CO67" s="144">
        <v>18.501999999999999</v>
      </c>
      <c r="CP67" s="144">
        <v>18.702000000000002</v>
      </c>
      <c r="CQ67" s="144">
        <v>18.864999999999998</v>
      </c>
      <c r="CR67" s="144">
        <v>18.992999999999999</v>
      </c>
      <c r="CS67" s="144">
        <v>19.091000000000001</v>
      </c>
      <c r="CT67" s="144">
        <v>19.164000000000001</v>
      </c>
      <c r="CU67" s="144">
        <v>19.216999999999999</v>
      </c>
      <c r="CV67" s="144">
        <v>19.254000000000001</v>
      </c>
      <c r="CW67" s="144">
        <v>19.279</v>
      </c>
      <c r="CX67" s="144">
        <v>19.295000000000002</v>
      </c>
      <c r="CY67" s="144">
        <v>19.305</v>
      </c>
      <c r="CZ67" s="144">
        <v>19.311</v>
      </c>
      <c r="DA67" s="144">
        <v>19.315000000000001</v>
      </c>
      <c r="DB67" s="144">
        <v>19.315000000000001</v>
      </c>
      <c r="DC67" s="144">
        <v>19.315000000000001</v>
      </c>
      <c r="DD67" s="144">
        <v>19.315000000000001</v>
      </c>
      <c r="DE67" s="144">
        <v>19.315000000000001</v>
      </c>
      <c r="DF67" s="144">
        <v>19.315000000000001</v>
      </c>
      <c r="DG67" s="144">
        <v>19.315000000000001</v>
      </c>
      <c r="DH67" s="144">
        <v>19.315000000000001</v>
      </c>
      <c r="DI67" s="144">
        <v>19.315000000000001</v>
      </c>
      <c r="DJ67" s="144">
        <v>19.315000000000001</v>
      </c>
      <c r="DK67" s="144">
        <v>19.315000000000001</v>
      </c>
      <c r="DL67" s="144">
        <v>19.315000000000001</v>
      </c>
      <c r="DM67" s="144">
        <v>19.315000000000001</v>
      </c>
      <c r="DN67" s="144">
        <v>19.315000000000001</v>
      </c>
      <c r="DO67" s="144">
        <v>19.315000000000001</v>
      </c>
      <c r="DP67" s="144">
        <v>19.315000000000001</v>
      </c>
      <c r="DQ67" s="144">
        <v>19.315000000000001</v>
      </c>
      <c r="DR67" s="144">
        <v>19.315000000000001</v>
      </c>
      <c r="DS67" s="144">
        <v>19.315000000000001</v>
      </c>
      <c r="DT67" s="144">
        <v>19.315000000000001</v>
      </c>
      <c r="DU67" s="144">
        <v>19.315000000000001</v>
      </c>
      <c r="DV67" s="144">
        <v>19.315000000000001</v>
      </c>
      <c r="DW67" s="144">
        <v>19.315000000000001</v>
      </c>
      <c r="DX67" s="144">
        <v>19.315000000000001</v>
      </c>
      <c r="DY67" s="144">
        <v>19.315000000000001</v>
      </c>
      <c r="DZ67" s="144">
        <v>19.315000000000001</v>
      </c>
      <c r="EA67" s="144">
        <v>19.315000000000001</v>
      </c>
    </row>
    <row r="68" spans="1:131" ht="15" customHeight="1" x14ac:dyDescent="0.25">
      <c r="A68" s="43">
        <v>66</v>
      </c>
      <c r="B68" s="144"/>
      <c r="C68" s="144"/>
      <c r="D68" s="144"/>
      <c r="E68" s="144"/>
      <c r="F68" s="144"/>
      <c r="G68" s="144"/>
      <c r="H68" s="144"/>
      <c r="I68" s="144"/>
      <c r="J68" s="144"/>
      <c r="K68" s="144"/>
      <c r="L68" s="144"/>
      <c r="M68" s="144"/>
      <c r="N68" s="144"/>
      <c r="O68" s="144"/>
      <c r="P68" s="144"/>
      <c r="Q68" s="144"/>
      <c r="R68" s="144"/>
      <c r="S68" s="144"/>
      <c r="T68" s="144"/>
      <c r="U68" s="144"/>
      <c r="V68" s="144"/>
      <c r="W68" s="144"/>
      <c r="X68" s="144"/>
      <c r="Y68" s="144"/>
      <c r="Z68" s="144"/>
      <c r="AA68" s="144"/>
      <c r="AB68" s="144"/>
      <c r="AC68" s="144"/>
      <c r="AD68" s="144"/>
      <c r="AE68" s="144"/>
      <c r="AF68" s="144"/>
      <c r="AG68" s="144"/>
      <c r="AH68" s="144"/>
      <c r="AI68" s="144"/>
      <c r="AJ68" s="144"/>
      <c r="AK68" s="144"/>
      <c r="AL68" s="144"/>
      <c r="AM68" s="144"/>
      <c r="AN68" s="144"/>
      <c r="AO68" s="144"/>
      <c r="AP68" s="144"/>
      <c r="AQ68" s="144"/>
      <c r="AR68" s="144"/>
      <c r="AS68" s="144"/>
      <c r="AT68" s="144"/>
      <c r="AU68" s="144"/>
      <c r="AV68" s="144"/>
      <c r="AW68" s="144"/>
      <c r="AX68" s="144"/>
      <c r="AY68" s="144"/>
      <c r="AZ68" s="144"/>
      <c r="BA68" s="144"/>
      <c r="BB68" s="144"/>
      <c r="BC68" s="144"/>
      <c r="BD68" s="144"/>
      <c r="BE68" s="144"/>
      <c r="BF68" s="144"/>
      <c r="BG68" s="144"/>
      <c r="BH68" s="144"/>
      <c r="BI68" s="144"/>
      <c r="BJ68" s="144"/>
      <c r="BK68" s="144"/>
      <c r="BL68" s="144"/>
      <c r="BM68" s="144"/>
      <c r="BN68" s="144"/>
      <c r="BO68" s="144"/>
      <c r="BP68" s="144">
        <v>0.98399999999999999</v>
      </c>
      <c r="BQ68" s="144">
        <v>1.952</v>
      </c>
      <c r="BR68" s="144">
        <v>2.903</v>
      </c>
      <c r="BS68" s="144">
        <v>3.8359999999999999</v>
      </c>
      <c r="BT68" s="144">
        <v>4.7519999999999998</v>
      </c>
      <c r="BU68" s="144">
        <v>5.6479999999999997</v>
      </c>
      <c r="BV68" s="144">
        <v>6.5259999999999998</v>
      </c>
      <c r="BW68" s="144">
        <v>7.3840000000000003</v>
      </c>
      <c r="BX68" s="144">
        <v>8.2200000000000006</v>
      </c>
      <c r="BY68" s="144">
        <v>9.0350000000000001</v>
      </c>
      <c r="BZ68" s="144">
        <v>9.8260000000000005</v>
      </c>
      <c r="CA68" s="144">
        <v>10.592000000000001</v>
      </c>
      <c r="CB68" s="144">
        <v>11.333</v>
      </c>
      <c r="CC68" s="144">
        <v>12.045999999999999</v>
      </c>
      <c r="CD68" s="144">
        <v>12.73</v>
      </c>
      <c r="CE68" s="144">
        <v>13.382999999999999</v>
      </c>
      <c r="CF68" s="144">
        <v>14.003</v>
      </c>
      <c r="CG68" s="144">
        <v>14.587999999999999</v>
      </c>
      <c r="CH68" s="144">
        <v>15.135</v>
      </c>
      <c r="CI68" s="144">
        <v>15.644</v>
      </c>
      <c r="CJ68" s="144">
        <v>16.111000000000001</v>
      </c>
      <c r="CK68" s="144">
        <v>16.535</v>
      </c>
      <c r="CL68" s="144">
        <v>16.914999999999999</v>
      </c>
      <c r="CM68" s="144">
        <v>17.248999999999999</v>
      </c>
      <c r="CN68" s="144">
        <v>17.539000000000001</v>
      </c>
      <c r="CO68" s="144">
        <v>17.785</v>
      </c>
      <c r="CP68" s="144">
        <v>17.989000000000001</v>
      </c>
      <c r="CQ68" s="144">
        <v>18.152999999999999</v>
      </c>
      <c r="CR68" s="144">
        <v>18.283000000000001</v>
      </c>
      <c r="CS68" s="144">
        <v>18.382999999999999</v>
      </c>
      <c r="CT68" s="144">
        <v>18.457999999999998</v>
      </c>
      <c r="CU68" s="144">
        <v>18.510999999999999</v>
      </c>
      <c r="CV68" s="144">
        <v>18.547999999999998</v>
      </c>
      <c r="CW68" s="144">
        <v>18.574000000000002</v>
      </c>
      <c r="CX68" s="144">
        <v>18.59</v>
      </c>
      <c r="CY68" s="144">
        <v>18.600000000000001</v>
      </c>
      <c r="CZ68" s="144">
        <v>18.606000000000002</v>
      </c>
      <c r="DA68" s="144">
        <v>18.61</v>
      </c>
      <c r="DB68" s="144">
        <v>18.61</v>
      </c>
      <c r="DC68" s="144">
        <v>18.61</v>
      </c>
      <c r="DD68" s="144">
        <v>18.61</v>
      </c>
      <c r="DE68" s="144">
        <v>18.61</v>
      </c>
      <c r="DF68" s="144">
        <v>18.61</v>
      </c>
      <c r="DG68" s="144">
        <v>18.61</v>
      </c>
      <c r="DH68" s="144">
        <v>18.61</v>
      </c>
      <c r="DI68" s="144">
        <v>18.61</v>
      </c>
      <c r="DJ68" s="144">
        <v>18.61</v>
      </c>
      <c r="DK68" s="144">
        <v>18.61</v>
      </c>
      <c r="DL68" s="144">
        <v>18.61</v>
      </c>
      <c r="DM68" s="144">
        <v>18.61</v>
      </c>
      <c r="DN68" s="144">
        <v>18.61</v>
      </c>
      <c r="DO68" s="144">
        <v>18.61</v>
      </c>
      <c r="DP68" s="144">
        <v>18.61</v>
      </c>
      <c r="DQ68" s="144">
        <v>18.61</v>
      </c>
      <c r="DR68" s="144">
        <v>18.61</v>
      </c>
      <c r="DS68" s="144">
        <v>18.61</v>
      </c>
      <c r="DT68" s="144">
        <v>18.61</v>
      </c>
      <c r="DU68" s="144">
        <v>18.61</v>
      </c>
      <c r="DV68" s="144">
        <v>18.61</v>
      </c>
      <c r="DW68" s="144">
        <v>18.61</v>
      </c>
      <c r="DX68" s="144">
        <v>18.61</v>
      </c>
      <c r="DY68" s="144">
        <v>18.61</v>
      </c>
      <c r="DZ68" s="144">
        <v>18.61</v>
      </c>
      <c r="EA68" s="144">
        <v>18.61</v>
      </c>
    </row>
    <row r="69" spans="1:131" ht="15" customHeight="1" x14ac:dyDescent="0.25">
      <c r="A69" s="43">
        <v>67</v>
      </c>
      <c r="B69" s="144"/>
      <c r="C69" s="144"/>
      <c r="D69" s="144"/>
      <c r="E69" s="144"/>
      <c r="F69" s="144"/>
      <c r="G69" s="144"/>
      <c r="H69" s="144"/>
      <c r="I69" s="144"/>
      <c r="J69" s="144"/>
      <c r="K69" s="144"/>
      <c r="L69" s="144"/>
      <c r="M69" s="144"/>
      <c r="N69" s="144"/>
      <c r="O69" s="144"/>
      <c r="P69" s="144"/>
      <c r="Q69" s="144"/>
      <c r="R69" s="144"/>
      <c r="S69" s="144"/>
      <c r="T69" s="144"/>
      <c r="U69" s="144"/>
      <c r="V69" s="144"/>
      <c r="W69" s="144"/>
      <c r="X69" s="144"/>
      <c r="Y69" s="144"/>
      <c r="Z69" s="144"/>
      <c r="AA69" s="144"/>
      <c r="AB69" s="144"/>
      <c r="AC69" s="144"/>
      <c r="AD69" s="144"/>
      <c r="AE69" s="144"/>
      <c r="AF69" s="144"/>
      <c r="AG69" s="144"/>
      <c r="AH69" s="144"/>
      <c r="AI69" s="144"/>
      <c r="AJ69" s="144"/>
      <c r="AK69" s="144"/>
      <c r="AL69" s="144"/>
      <c r="AM69" s="144"/>
      <c r="AN69" s="144"/>
      <c r="AO69" s="144"/>
      <c r="AP69" s="144"/>
      <c r="AQ69" s="144"/>
      <c r="AR69" s="144"/>
      <c r="AS69" s="144"/>
      <c r="AT69" s="144"/>
      <c r="AU69" s="144"/>
      <c r="AV69" s="144"/>
      <c r="AW69" s="144"/>
      <c r="AX69" s="144"/>
      <c r="AY69" s="144"/>
      <c r="AZ69" s="144"/>
      <c r="BA69" s="144"/>
      <c r="BB69" s="144"/>
      <c r="BC69" s="144"/>
      <c r="BD69" s="144"/>
      <c r="BE69" s="144"/>
      <c r="BF69" s="144"/>
      <c r="BG69" s="144"/>
      <c r="BH69" s="144"/>
      <c r="BI69" s="144"/>
      <c r="BJ69" s="144"/>
      <c r="BK69" s="144"/>
      <c r="BL69" s="144"/>
      <c r="BM69" s="144"/>
      <c r="BN69" s="144"/>
      <c r="BO69" s="144"/>
      <c r="BP69" s="144"/>
      <c r="BQ69" s="144">
        <v>0.98299999999999998</v>
      </c>
      <c r="BR69" s="144">
        <v>1.95</v>
      </c>
      <c r="BS69" s="144">
        <v>2.899</v>
      </c>
      <c r="BT69" s="144">
        <v>3.8290000000000002</v>
      </c>
      <c r="BU69" s="144">
        <v>4.74</v>
      </c>
      <c r="BV69" s="144">
        <v>5.6319999999999997</v>
      </c>
      <c r="BW69" s="144">
        <v>6.5039999999999996</v>
      </c>
      <c r="BX69" s="144">
        <v>7.3540000000000001</v>
      </c>
      <c r="BY69" s="144">
        <v>8.1820000000000004</v>
      </c>
      <c r="BZ69" s="144">
        <v>8.9860000000000007</v>
      </c>
      <c r="CA69" s="144">
        <v>9.7650000000000006</v>
      </c>
      <c r="CB69" s="144">
        <v>10.516999999999999</v>
      </c>
      <c r="CC69" s="144">
        <v>11.242000000000001</v>
      </c>
      <c r="CD69" s="144">
        <v>11.936999999999999</v>
      </c>
      <c r="CE69" s="144">
        <v>12.601000000000001</v>
      </c>
      <c r="CF69" s="144">
        <v>13.231</v>
      </c>
      <c r="CG69" s="144">
        <v>13.824999999999999</v>
      </c>
      <c r="CH69" s="144">
        <v>14.382</v>
      </c>
      <c r="CI69" s="144">
        <v>14.898</v>
      </c>
      <c r="CJ69" s="144">
        <v>15.372999999999999</v>
      </c>
      <c r="CK69" s="144">
        <v>15.804</v>
      </c>
      <c r="CL69" s="144">
        <v>16.190000000000001</v>
      </c>
      <c r="CM69" s="144">
        <v>16.53</v>
      </c>
      <c r="CN69" s="144">
        <v>16.824999999999999</v>
      </c>
      <c r="CO69" s="144">
        <v>17.074000000000002</v>
      </c>
      <c r="CP69" s="144">
        <v>17.280999999999999</v>
      </c>
      <c r="CQ69" s="144">
        <v>17.449000000000002</v>
      </c>
      <c r="CR69" s="144">
        <v>17.581</v>
      </c>
      <c r="CS69" s="144">
        <v>17.683</v>
      </c>
      <c r="CT69" s="144">
        <v>17.757999999999999</v>
      </c>
      <c r="CU69" s="144">
        <v>17.812000000000001</v>
      </c>
      <c r="CV69" s="144">
        <v>17.850000000000001</v>
      </c>
      <c r="CW69" s="144">
        <v>17.876000000000001</v>
      </c>
      <c r="CX69" s="144">
        <v>17.893000000000001</v>
      </c>
      <c r="CY69" s="144">
        <v>17.902999999999999</v>
      </c>
      <c r="CZ69" s="144">
        <v>17.908999999999999</v>
      </c>
      <c r="DA69" s="144">
        <v>17.913</v>
      </c>
      <c r="DB69" s="144">
        <v>17.913</v>
      </c>
      <c r="DC69" s="144">
        <v>17.913</v>
      </c>
      <c r="DD69" s="144">
        <v>17.913</v>
      </c>
      <c r="DE69" s="144">
        <v>17.913</v>
      </c>
      <c r="DF69" s="144">
        <v>17.913</v>
      </c>
      <c r="DG69" s="144">
        <v>17.913</v>
      </c>
      <c r="DH69" s="144">
        <v>17.913</v>
      </c>
      <c r="DI69" s="144">
        <v>17.913</v>
      </c>
      <c r="DJ69" s="144">
        <v>17.913</v>
      </c>
      <c r="DK69" s="144">
        <v>17.913</v>
      </c>
      <c r="DL69" s="144">
        <v>17.913</v>
      </c>
      <c r="DM69" s="144">
        <v>17.913</v>
      </c>
      <c r="DN69" s="144">
        <v>17.913</v>
      </c>
      <c r="DO69" s="144">
        <v>17.913</v>
      </c>
      <c r="DP69" s="144">
        <v>17.913</v>
      </c>
      <c r="DQ69" s="144">
        <v>17.913</v>
      </c>
      <c r="DR69" s="144">
        <v>17.913</v>
      </c>
      <c r="DS69" s="144">
        <v>17.913</v>
      </c>
      <c r="DT69" s="144">
        <v>17.913</v>
      </c>
      <c r="DU69" s="144">
        <v>17.913</v>
      </c>
      <c r="DV69" s="144">
        <v>17.913</v>
      </c>
      <c r="DW69" s="144">
        <v>17.913</v>
      </c>
      <c r="DX69" s="144">
        <v>17.913</v>
      </c>
      <c r="DY69" s="144">
        <v>17.913</v>
      </c>
      <c r="DZ69" s="144">
        <v>17.913</v>
      </c>
      <c r="EA69" s="144">
        <v>17.913</v>
      </c>
    </row>
    <row r="70" spans="1:131" ht="15" customHeight="1" x14ac:dyDescent="0.25">
      <c r="A70" s="43">
        <v>68</v>
      </c>
      <c r="B70" s="144"/>
      <c r="C70" s="144"/>
      <c r="D70" s="144"/>
      <c r="E70" s="144"/>
      <c r="F70" s="144"/>
      <c r="G70" s="144"/>
      <c r="H70" s="144"/>
      <c r="I70" s="144"/>
      <c r="J70" s="144"/>
      <c r="K70" s="144"/>
      <c r="L70" s="144"/>
      <c r="M70" s="144"/>
      <c r="N70" s="144"/>
      <c r="O70" s="144"/>
      <c r="P70" s="144"/>
      <c r="Q70" s="144"/>
      <c r="R70" s="144"/>
      <c r="S70" s="144"/>
      <c r="T70" s="144"/>
      <c r="U70" s="144"/>
      <c r="V70" s="144"/>
      <c r="W70" s="144"/>
      <c r="X70" s="144"/>
      <c r="Y70" s="144"/>
      <c r="Z70" s="144"/>
      <c r="AA70" s="144"/>
      <c r="AB70" s="144"/>
      <c r="AC70" s="144"/>
      <c r="AD70" s="144"/>
      <c r="AE70" s="144"/>
      <c r="AF70" s="144"/>
      <c r="AG70" s="144"/>
      <c r="AH70" s="144"/>
      <c r="AI70" s="144"/>
      <c r="AJ70" s="144"/>
      <c r="AK70" s="144"/>
      <c r="AL70" s="144"/>
      <c r="AM70" s="144"/>
      <c r="AN70" s="144"/>
      <c r="AO70" s="144"/>
      <c r="AP70" s="144"/>
      <c r="AQ70" s="144"/>
      <c r="AR70" s="144"/>
      <c r="AS70" s="144"/>
      <c r="AT70" s="144"/>
      <c r="AU70" s="144"/>
      <c r="AV70" s="144"/>
      <c r="AW70" s="144"/>
      <c r="AX70" s="144"/>
      <c r="AY70" s="144"/>
      <c r="AZ70" s="144"/>
      <c r="BA70" s="144"/>
      <c r="BB70" s="144"/>
      <c r="BC70" s="144"/>
      <c r="BD70" s="144"/>
      <c r="BE70" s="144"/>
      <c r="BF70" s="144"/>
      <c r="BG70" s="144"/>
      <c r="BH70" s="144"/>
      <c r="BI70" s="144"/>
      <c r="BJ70" s="144"/>
      <c r="BK70" s="144"/>
      <c r="BL70" s="144"/>
      <c r="BM70" s="144"/>
      <c r="BN70" s="144"/>
      <c r="BO70" s="144"/>
      <c r="BP70" s="144"/>
      <c r="BQ70" s="144"/>
      <c r="BR70" s="144">
        <v>0.98299999999999998</v>
      </c>
      <c r="BS70" s="144">
        <v>1.9470000000000001</v>
      </c>
      <c r="BT70" s="144">
        <v>2.8929999999999998</v>
      </c>
      <c r="BU70" s="144">
        <v>3.82</v>
      </c>
      <c r="BV70" s="144">
        <v>4.7270000000000003</v>
      </c>
      <c r="BW70" s="144">
        <v>5.6130000000000004</v>
      </c>
      <c r="BX70" s="144">
        <v>6.4779999999999998</v>
      </c>
      <c r="BY70" s="144">
        <v>7.319</v>
      </c>
      <c r="BZ70" s="144">
        <v>8.1370000000000005</v>
      </c>
      <c r="CA70" s="144">
        <v>8.9290000000000003</v>
      </c>
      <c r="CB70" s="144">
        <v>9.6940000000000008</v>
      </c>
      <c r="CC70" s="144">
        <v>10.430999999999999</v>
      </c>
      <c r="CD70" s="144">
        <v>11.138</v>
      </c>
      <c r="CE70" s="144">
        <v>11.811999999999999</v>
      </c>
      <c r="CF70" s="144">
        <v>12.452999999999999</v>
      </c>
      <c r="CG70" s="144">
        <v>13.057</v>
      </c>
      <c r="CH70" s="144">
        <v>13.622999999999999</v>
      </c>
      <c r="CI70" s="144">
        <v>14.148999999999999</v>
      </c>
      <c r="CJ70" s="144">
        <v>14.632</v>
      </c>
      <c r="CK70" s="144">
        <v>15.07</v>
      </c>
      <c r="CL70" s="144">
        <v>15.462</v>
      </c>
      <c r="CM70" s="144">
        <v>15.808</v>
      </c>
      <c r="CN70" s="144">
        <v>16.106999999999999</v>
      </c>
      <c r="CO70" s="144">
        <v>16.361000000000001</v>
      </c>
      <c r="CP70" s="144">
        <v>16.571999999999999</v>
      </c>
      <c r="CQ70" s="144">
        <v>16.742000000000001</v>
      </c>
      <c r="CR70" s="144">
        <v>16.876000000000001</v>
      </c>
      <c r="CS70" s="144">
        <v>16.98</v>
      </c>
      <c r="CT70" s="144">
        <v>17.056000000000001</v>
      </c>
      <c r="CU70" s="144">
        <v>17.111999999999998</v>
      </c>
      <c r="CV70" s="144">
        <v>17.149999999999999</v>
      </c>
      <c r="CW70" s="144">
        <v>17.175999999999998</v>
      </c>
      <c r="CX70" s="144">
        <v>17.193000000000001</v>
      </c>
      <c r="CY70" s="144">
        <v>17.204000000000001</v>
      </c>
      <c r="CZ70" s="144">
        <v>17.21</v>
      </c>
      <c r="DA70" s="144">
        <v>17.213999999999999</v>
      </c>
      <c r="DB70" s="144">
        <v>17.213999999999999</v>
      </c>
      <c r="DC70" s="144">
        <v>17.213999999999999</v>
      </c>
      <c r="DD70" s="144">
        <v>17.213999999999999</v>
      </c>
      <c r="DE70" s="144">
        <v>17.213999999999999</v>
      </c>
      <c r="DF70" s="144">
        <v>17.213999999999999</v>
      </c>
      <c r="DG70" s="144">
        <v>17.213999999999999</v>
      </c>
      <c r="DH70" s="144">
        <v>17.213999999999999</v>
      </c>
      <c r="DI70" s="144">
        <v>17.213999999999999</v>
      </c>
      <c r="DJ70" s="144">
        <v>17.213999999999999</v>
      </c>
      <c r="DK70" s="144">
        <v>17.213999999999999</v>
      </c>
      <c r="DL70" s="144">
        <v>17.213999999999999</v>
      </c>
      <c r="DM70" s="144">
        <v>17.213999999999999</v>
      </c>
      <c r="DN70" s="144">
        <v>17.213999999999999</v>
      </c>
      <c r="DO70" s="144">
        <v>17.213999999999999</v>
      </c>
      <c r="DP70" s="144">
        <v>17.213999999999999</v>
      </c>
      <c r="DQ70" s="144">
        <v>17.213999999999999</v>
      </c>
      <c r="DR70" s="144">
        <v>17.213999999999999</v>
      </c>
      <c r="DS70" s="144">
        <v>17.213999999999999</v>
      </c>
      <c r="DT70" s="144">
        <v>17.213999999999999</v>
      </c>
      <c r="DU70" s="144">
        <v>17.213999999999999</v>
      </c>
      <c r="DV70" s="144">
        <v>17.213999999999999</v>
      </c>
      <c r="DW70" s="144">
        <v>17.213999999999999</v>
      </c>
      <c r="DX70" s="144">
        <v>17.213999999999999</v>
      </c>
      <c r="DY70" s="144">
        <v>17.213999999999999</v>
      </c>
      <c r="DZ70" s="144">
        <v>17.213999999999999</v>
      </c>
      <c r="EA70" s="144">
        <v>17.213999999999999</v>
      </c>
    </row>
    <row r="71" spans="1:131" ht="15" customHeight="1" x14ac:dyDescent="0.25">
      <c r="A71" s="43">
        <v>69</v>
      </c>
      <c r="B71" s="144"/>
      <c r="C71" s="144"/>
      <c r="D71" s="144"/>
      <c r="E71" s="144"/>
      <c r="F71" s="144"/>
      <c r="G71" s="144"/>
      <c r="H71" s="144"/>
      <c r="I71" s="144"/>
      <c r="J71" s="144"/>
      <c r="K71" s="144"/>
      <c r="L71" s="144"/>
      <c r="M71" s="144"/>
      <c r="N71" s="144"/>
      <c r="O71" s="144"/>
      <c r="P71" s="144"/>
      <c r="Q71" s="144"/>
      <c r="R71" s="144"/>
      <c r="S71" s="144"/>
      <c r="T71" s="144"/>
      <c r="U71" s="144"/>
      <c r="V71" s="144"/>
      <c r="W71" s="144"/>
      <c r="X71" s="144"/>
      <c r="Y71" s="144"/>
      <c r="Z71" s="144"/>
      <c r="AA71" s="144"/>
      <c r="AB71" s="144"/>
      <c r="AC71" s="144"/>
      <c r="AD71" s="144"/>
      <c r="AE71" s="144"/>
      <c r="AF71" s="144"/>
      <c r="AG71" s="144"/>
      <c r="AH71" s="144"/>
      <c r="AI71" s="144"/>
      <c r="AJ71" s="144"/>
      <c r="AK71" s="144"/>
      <c r="AL71" s="144"/>
      <c r="AM71" s="144"/>
      <c r="AN71" s="144"/>
      <c r="AO71" s="144"/>
      <c r="AP71" s="144"/>
      <c r="AQ71" s="144"/>
      <c r="AR71" s="144"/>
      <c r="AS71" s="144"/>
      <c r="AT71" s="144"/>
      <c r="AU71" s="144"/>
      <c r="AV71" s="144"/>
      <c r="AW71" s="144"/>
      <c r="AX71" s="144"/>
      <c r="AY71" s="144"/>
      <c r="AZ71" s="144"/>
      <c r="BA71" s="144"/>
      <c r="BB71" s="144"/>
      <c r="BC71" s="144"/>
      <c r="BD71" s="144"/>
      <c r="BE71" s="144"/>
      <c r="BF71" s="144"/>
      <c r="BG71" s="144"/>
      <c r="BH71" s="144"/>
      <c r="BI71" s="144"/>
      <c r="BJ71" s="144"/>
      <c r="BK71" s="144"/>
      <c r="BL71" s="144"/>
      <c r="BM71" s="144"/>
      <c r="BN71" s="144"/>
      <c r="BO71" s="144"/>
      <c r="BP71" s="144"/>
      <c r="BQ71" s="144"/>
      <c r="BR71" s="144"/>
      <c r="BS71" s="144">
        <v>0.98199999999999998</v>
      </c>
      <c r="BT71" s="144">
        <v>1.944</v>
      </c>
      <c r="BU71" s="144">
        <v>2.8879999999999999</v>
      </c>
      <c r="BV71" s="144">
        <v>3.8109999999999999</v>
      </c>
      <c r="BW71" s="144">
        <v>4.7130000000000001</v>
      </c>
      <c r="BX71" s="144">
        <v>5.5919999999999996</v>
      </c>
      <c r="BY71" s="144">
        <v>6.4489999999999998</v>
      </c>
      <c r="BZ71" s="144">
        <v>7.2809999999999997</v>
      </c>
      <c r="CA71" s="144">
        <v>8.0869999999999997</v>
      </c>
      <c r="CB71" s="144">
        <v>8.8659999999999997</v>
      </c>
      <c r="CC71" s="144">
        <v>9.6159999999999997</v>
      </c>
      <c r="CD71" s="144">
        <v>10.335000000000001</v>
      </c>
      <c r="CE71" s="144">
        <v>11.021000000000001</v>
      </c>
      <c r="CF71" s="144">
        <v>11.673</v>
      </c>
      <c r="CG71" s="144">
        <v>12.289</v>
      </c>
      <c r="CH71" s="144">
        <v>12.865</v>
      </c>
      <c r="CI71" s="144">
        <v>13.398999999999999</v>
      </c>
      <c r="CJ71" s="144">
        <v>13.891</v>
      </c>
      <c r="CK71" s="144">
        <v>14.337</v>
      </c>
      <c r="CL71" s="144">
        <v>14.736000000000001</v>
      </c>
      <c r="CM71" s="144">
        <v>15.087999999999999</v>
      </c>
      <c r="CN71" s="144">
        <v>15.393000000000001</v>
      </c>
      <c r="CO71" s="144">
        <v>15.651</v>
      </c>
      <c r="CP71" s="144">
        <v>15.865</v>
      </c>
      <c r="CQ71" s="144">
        <v>16.039000000000001</v>
      </c>
      <c r="CR71" s="144">
        <v>16.175000000000001</v>
      </c>
      <c r="CS71" s="144">
        <v>16.28</v>
      </c>
      <c r="CT71" s="144">
        <v>16.358000000000001</v>
      </c>
      <c r="CU71" s="144">
        <v>16.414999999999999</v>
      </c>
      <c r="CV71" s="144">
        <v>16.454000000000001</v>
      </c>
      <c r="CW71" s="144">
        <v>16.48</v>
      </c>
      <c r="CX71" s="144">
        <v>16.498000000000001</v>
      </c>
      <c r="CY71" s="144">
        <v>16.507999999999999</v>
      </c>
      <c r="CZ71" s="144">
        <v>16.515000000000001</v>
      </c>
      <c r="DA71" s="144">
        <v>16.518999999999998</v>
      </c>
      <c r="DB71" s="144">
        <v>16.518999999999998</v>
      </c>
      <c r="DC71" s="144">
        <v>16.518999999999998</v>
      </c>
      <c r="DD71" s="144">
        <v>16.518999999999998</v>
      </c>
      <c r="DE71" s="144">
        <v>16.518999999999998</v>
      </c>
      <c r="DF71" s="144">
        <v>16.518999999999998</v>
      </c>
      <c r="DG71" s="144">
        <v>16.518999999999998</v>
      </c>
      <c r="DH71" s="144">
        <v>16.518999999999998</v>
      </c>
      <c r="DI71" s="144">
        <v>16.518999999999998</v>
      </c>
      <c r="DJ71" s="144">
        <v>16.518999999999998</v>
      </c>
      <c r="DK71" s="144">
        <v>16.518999999999998</v>
      </c>
      <c r="DL71" s="144">
        <v>16.518999999999998</v>
      </c>
      <c r="DM71" s="144">
        <v>16.518999999999998</v>
      </c>
      <c r="DN71" s="144">
        <v>16.518999999999998</v>
      </c>
      <c r="DO71" s="144">
        <v>16.518999999999998</v>
      </c>
      <c r="DP71" s="144">
        <v>16.518999999999998</v>
      </c>
      <c r="DQ71" s="144">
        <v>16.518999999999998</v>
      </c>
      <c r="DR71" s="144">
        <v>16.518999999999998</v>
      </c>
      <c r="DS71" s="144">
        <v>16.518999999999998</v>
      </c>
      <c r="DT71" s="144">
        <v>16.518999999999998</v>
      </c>
      <c r="DU71" s="144">
        <v>16.518999999999998</v>
      </c>
      <c r="DV71" s="144">
        <v>16.518999999999998</v>
      </c>
      <c r="DW71" s="144">
        <v>16.518999999999998</v>
      </c>
      <c r="DX71" s="144">
        <v>16.518999999999998</v>
      </c>
      <c r="DY71" s="144">
        <v>16.518999999999998</v>
      </c>
      <c r="DZ71" s="144">
        <v>16.518999999999998</v>
      </c>
      <c r="EA71" s="144">
        <v>16.518999999999998</v>
      </c>
    </row>
    <row r="72" spans="1:131" ht="15" customHeight="1" x14ac:dyDescent="0.25">
      <c r="A72" s="43">
        <v>70</v>
      </c>
      <c r="B72" s="144"/>
      <c r="C72" s="144"/>
      <c r="D72" s="144"/>
      <c r="E72" s="144"/>
      <c r="F72" s="144"/>
      <c r="G72" s="144"/>
      <c r="H72" s="144"/>
      <c r="I72" s="144"/>
      <c r="J72" s="144"/>
      <c r="K72" s="144"/>
      <c r="L72" s="144"/>
      <c r="M72" s="144"/>
      <c r="N72" s="144"/>
      <c r="O72" s="144"/>
      <c r="P72" s="144"/>
      <c r="Q72" s="144"/>
      <c r="R72" s="144"/>
      <c r="S72" s="144"/>
      <c r="T72" s="144"/>
      <c r="U72" s="144"/>
      <c r="V72" s="144"/>
      <c r="W72" s="144"/>
      <c r="X72" s="144"/>
      <c r="Y72" s="144"/>
      <c r="Z72" s="144"/>
      <c r="AA72" s="144"/>
      <c r="AB72" s="144"/>
      <c r="AC72" s="144"/>
      <c r="AD72" s="144"/>
      <c r="AE72" s="144"/>
      <c r="AF72" s="144"/>
      <c r="AG72" s="144"/>
      <c r="AH72" s="144"/>
      <c r="AI72" s="144"/>
      <c r="AJ72" s="144"/>
      <c r="AK72" s="144"/>
      <c r="AL72" s="144"/>
      <c r="AM72" s="144"/>
      <c r="AN72" s="144"/>
      <c r="AO72" s="144"/>
      <c r="AP72" s="144"/>
      <c r="AQ72" s="144"/>
      <c r="AR72" s="144"/>
      <c r="AS72" s="144"/>
      <c r="AT72" s="144"/>
      <c r="AU72" s="144"/>
      <c r="AV72" s="144"/>
      <c r="AW72" s="144"/>
      <c r="AX72" s="144"/>
      <c r="AY72" s="144"/>
      <c r="AZ72" s="144"/>
      <c r="BA72" s="144"/>
      <c r="BB72" s="144"/>
      <c r="BC72" s="144"/>
      <c r="BD72" s="144"/>
      <c r="BE72" s="144"/>
      <c r="BF72" s="144"/>
      <c r="BG72" s="144"/>
      <c r="BH72" s="144"/>
      <c r="BI72" s="144"/>
      <c r="BJ72" s="144"/>
      <c r="BK72" s="144"/>
      <c r="BL72" s="144"/>
      <c r="BM72" s="144"/>
      <c r="BN72" s="144"/>
      <c r="BO72" s="144"/>
      <c r="BP72" s="144"/>
      <c r="BQ72" s="144"/>
      <c r="BR72" s="144"/>
      <c r="BS72" s="144"/>
      <c r="BT72" s="144">
        <v>0.98099999999999998</v>
      </c>
      <c r="BU72" s="144">
        <v>1.9410000000000001</v>
      </c>
      <c r="BV72" s="144">
        <v>2.8820000000000001</v>
      </c>
      <c r="BW72" s="144">
        <v>3.8</v>
      </c>
      <c r="BX72" s="144">
        <v>4.6970000000000001</v>
      </c>
      <c r="BY72" s="144">
        <v>5.569</v>
      </c>
      <c r="BZ72" s="144">
        <v>6.4160000000000004</v>
      </c>
      <c r="CA72" s="144">
        <v>7.2370000000000001</v>
      </c>
      <c r="CB72" s="144">
        <v>8.0310000000000006</v>
      </c>
      <c r="CC72" s="144">
        <v>8.7949999999999999</v>
      </c>
      <c r="CD72" s="144">
        <v>9.5269999999999992</v>
      </c>
      <c r="CE72" s="144">
        <v>10.227</v>
      </c>
      <c r="CF72" s="144">
        <v>10.891</v>
      </c>
      <c r="CG72" s="144">
        <v>11.516999999999999</v>
      </c>
      <c r="CH72" s="144">
        <v>12.103999999999999</v>
      </c>
      <c r="CI72" s="144">
        <v>12.648999999999999</v>
      </c>
      <c r="CJ72" s="144">
        <v>13.148999999999999</v>
      </c>
      <c r="CK72" s="144">
        <v>13.603</v>
      </c>
      <c r="CL72" s="144">
        <v>14.01</v>
      </c>
      <c r="CM72" s="144">
        <v>14.369</v>
      </c>
      <c r="CN72" s="144">
        <v>14.679</v>
      </c>
      <c r="CO72" s="144">
        <v>14.942</v>
      </c>
      <c r="CP72" s="144">
        <v>15.16</v>
      </c>
      <c r="CQ72" s="144">
        <v>15.337</v>
      </c>
      <c r="CR72" s="144">
        <v>15.476000000000001</v>
      </c>
      <c r="CS72" s="144">
        <v>15.583</v>
      </c>
      <c r="CT72" s="144">
        <v>15.663</v>
      </c>
      <c r="CU72" s="144">
        <v>15.72</v>
      </c>
      <c r="CV72" s="144">
        <v>15.76</v>
      </c>
      <c r="CW72" s="144">
        <v>15.787000000000001</v>
      </c>
      <c r="CX72" s="144">
        <v>15.805</v>
      </c>
      <c r="CY72" s="144">
        <v>15.816000000000001</v>
      </c>
      <c r="CZ72" s="144">
        <v>15.821999999999999</v>
      </c>
      <c r="DA72" s="144">
        <v>15.826000000000001</v>
      </c>
      <c r="DB72" s="144">
        <v>15.826000000000001</v>
      </c>
      <c r="DC72" s="144">
        <v>15.826000000000001</v>
      </c>
      <c r="DD72" s="144">
        <v>15.826000000000001</v>
      </c>
      <c r="DE72" s="144">
        <v>15.826000000000001</v>
      </c>
      <c r="DF72" s="144">
        <v>15.826000000000001</v>
      </c>
      <c r="DG72" s="144">
        <v>15.826000000000001</v>
      </c>
      <c r="DH72" s="144">
        <v>15.826000000000001</v>
      </c>
      <c r="DI72" s="144">
        <v>15.826000000000001</v>
      </c>
      <c r="DJ72" s="144">
        <v>15.826000000000001</v>
      </c>
      <c r="DK72" s="144">
        <v>15.826000000000001</v>
      </c>
      <c r="DL72" s="144">
        <v>15.826000000000001</v>
      </c>
      <c r="DM72" s="144">
        <v>15.826000000000001</v>
      </c>
      <c r="DN72" s="144">
        <v>15.826000000000001</v>
      </c>
      <c r="DO72" s="144">
        <v>15.826000000000001</v>
      </c>
      <c r="DP72" s="144">
        <v>15.826000000000001</v>
      </c>
      <c r="DQ72" s="144">
        <v>15.826000000000001</v>
      </c>
      <c r="DR72" s="144">
        <v>15.826000000000001</v>
      </c>
      <c r="DS72" s="144">
        <v>15.826000000000001</v>
      </c>
      <c r="DT72" s="144">
        <v>15.826000000000001</v>
      </c>
      <c r="DU72" s="144">
        <v>15.826000000000001</v>
      </c>
      <c r="DV72" s="144">
        <v>15.826000000000001</v>
      </c>
      <c r="DW72" s="144">
        <v>15.826000000000001</v>
      </c>
      <c r="DX72" s="144">
        <v>15.826000000000001</v>
      </c>
      <c r="DY72" s="144">
        <v>15.826000000000001</v>
      </c>
      <c r="DZ72" s="144">
        <v>15.826000000000001</v>
      </c>
      <c r="EA72" s="144">
        <v>15.826000000000001</v>
      </c>
    </row>
    <row r="73" spans="1:131" ht="15" customHeight="1" x14ac:dyDescent="0.25">
      <c r="A73" s="43">
        <v>71</v>
      </c>
      <c r="B73" s="144"/>
      <c r="C73" s="144"/>
      <c r="D73" s="144"/>
      <c r="E73" s="144"/>
      <c r="F73" s="144"/>
      <c r="G73" s="144"/>
      <c r="H73" s="144"/>
      <c r="I73" s="144"/>
      <c r="J73" s="144"/>
      <c r="K73" s="144"/>
      <c r="L73" s="144"/>
      <c r="M73" s="144"/>
      <c r="N73" s="144"/>
      <c r="O73" s="144"/>
      <c r="P73" s="144"/>
      <c r="Q73" s="144"/>
      <c r="R73" s="144"/>
      <c r="S73" s="144"/>
      <c r="T73" s="144"/>
      <c r="U73" s="144"/>
      <c r="V73" s="144"/>
      <c r="W73" s="144"/>
      <c r="X73" s="144"/>
      <c r="Y73" s="144"/>
      <c r="Z73" s="144"/>
      <c r="AA73" s="144"/>
      <c r="AB73" s="144"/>
      <c r="AC73" s="144"/>
      <c r="AD73" s="144"/>
      <c r="AE73" s="144"/>
      <c r="AF73" s="144"/>
      <c r="AG73" s="144"/>
      <c r="AH73" s="144"/>
      <c r="AI73" s="144"/>
      <c r="AJ73" s="144"/>
      <c r="AK73" s="144"/>
      <c r="AL73" s="144"/>
      <c r="AM73" s="144"/>
      <c r="AN73" s="144"/>
      <c r="AO73" s="144"/>
      <c r="AP73" s="144"/>
      <c r="AQ73" s="144"/>
      <c r="AR73" s="144"/>
      <c r="AS73" s="144"/>
      <c r="AT73" s="144"/>
      <c r="AU73" s="144"/>
      <c r="AV73" s="144"/>
      <c r="AW73" s="144"/>
      <c r="AX73" s="144"/>
      <c r="AY73" s="144"/>
      <c r="AZ73" s="144"/>
      <c r="BA73" s="144"/>
      <c r="BB73" s="144"/>
      <c r="BC73" s="144"/>
      <c r="BD73" s="144"/>
      <c r="BE73" s="144"/>
      <c r="BF73" s="144"/>
      <c r="BG73" s="144"/>
      <c r="BH73" s="144"/>
      <c r="BI73" s="144"/>
      <c r="BJ73" s="144"/>
      <c r="BK73" s="144"/>
      <c r="BL73" s="144"/>
      <c r="BM73" s="144"/>
      <c r="BN73" s="144"/>
      <c r="BO73" s="144"/>
      <c r="BP73" s="144"/>
      <c r="BQ73" s="144"/>
      <c r="BR73" s="144"/>
      <c r="BS73" s="144"/>
      <c r="BT73" s="144"/>
      <c r="BU73" s="144">
        <v>0.98</v>
      </c>
      <c r="BV73" s="144">
        <v>1.9379999999999999</v>
      </c>
      <c r="BW73" s="144">
        <v>2.875</v>
      </c>
      <c r="BX73" s="144">
        <v>3.7890000000000001</v>
      </c>
      <c r="BY73" s="144">
        <v>4.6790000000000003</v>
      </c>
      <c r="BZ73" s="144">
        <v>5.5430000000000001</v>
      </c>
      <c r="CA73" s="144">
        <v>6.38</v>
      </c>
      <c r="CB73" s="144">
        <v>7.1890000000000001</v>
      </c>
      <c r="CC73" s="144">
        <v>7.968</v>
      </c>
      <c r="CD73" s="144">
        <v>8.7149999999999999</v>
      </c>
      <c r="CE73" s="144">
        <v>9.4280000000000008</v>
      </c>
      <c r="CF73" s="144">
        <v>10.105</v>
      </c>
      <c r="CG73" s="144">
        <v>10.744</v>
      </c>
      <c r="CH73" s="144">
        <v>11.342000000000001</v>
      </c>
      <c r="CI73" s="144">
        <v>11.898</v>
      </c>
      <c r="CJ73" s="144">
        <v>12.407999999999999</v>
      </c>
      <c r="CK73" s="144">
        <v>12.871</v>
      </c>
      <c r="CL73" s="144">
        <v>13.286</v>
      </c>
      <c r="CM73" s="144">
        <v>13.651</v>
      </c>
      <c r="CN73" s="144">
        <v>13.968</v>
      </c>
      <c r="CO73" s="144">
        <v>14.236000000000001</v>
      </c>
      <c r="CP73" s="144">
        <v>14.459</v>
      </c>
      <c r="CQ73" s="144">
        <v>14.638999999999999</v>
      </c>
      <c r="CR73" s="144">
        <v>14.781000000000001</v>
      </c>
      <c r="CS73" s="144">
        <v>14.89</v>
      </c>
      <c r="CT73" s="144">
        <v>14.971</v>
      </c>
      <c r="CU73" s="144">
        <v>15.029</v>
      </c>
      <c r="CV73" s="144">
        <v>15.07</v>
      </c>
      <c r="CW73" s="144">
        <v>15.098000000000001</v>
      </c>
      <c r="CX73" s="144">
        <v>15.116</v>
      </c>
      <c r="CY73" s="144">
        <v>15.127000000000001</v>
      </c>
      <c r="CZ73" s="144">
        <v>15.134</v>
      </c>
      <c r="DA73" s="144">
        <v>15.138</v>
      </c>
      <c r="DB73" s="144">
        <v>15.138</v>
      </c>
      <c r="DC73" s="144">
        <v>15.138</v>
      </c>
      <c r="DD73" s="144">
        <v>15.138</v>
      </c>
      <c r="DE73" s="144">
        <v>15.138</v>
      </c>
      <c r="DF73" s="144">
        <v>15.138</v>
      </c>
      <c r="DG73" s="144">
        <v>15.138</v>
      </c>
      <c r="DH73" s="144">
        <v>15.138</v>
      </c>
      <c r="DI73" s="144">
        <v>15.138</v>
      </c>
      <c r="DJ73" s="144">
        <v>15.138</v>
      </c>
      <c r="DK73" s="144">
        <v>15.138</v>
      </c>
      <c r="DL73" s="144">
        <v>15.138</v>
      </c>
      <c r="DM73" s="144">
        <v>15.138</v>
      </c>
      <c r="DN73" s="144">
        <v>15.138</v>
      </c>
      <c r="DO73" s="144">
        <v>15.138</v>
      </c>
      <c r="DP73" s="144">
        <v>15.138</v>
      </c>
      <c r="DQ73" s="144">
        <v>15.138</v>
      </c>
      <c r="DR73" s="144">
        <v>15.138</v>
      </c>
      <c r="DS73" s="144">
        <v>15.138</v>
      </c>
      <c r="DT73" s="144">
        <v>15.138</v>
      </c>
      <c r="DU73" s="144">
        <v>15.138</v>
      </c>
      <c r="DV73" s="144">
        <v>15.138</v>
      </c>
      <c r="DW73" s="144">
        <v>15.138</v>
      </c>
      <c r="DX73" s="144">
        <v>15.138</v>
      </c>
      <c r="DY73" s="144">
        <v>15.138</v>
      </c>
      <c r="DZ73" s="144">
        <v>15.138</v>
      </c>
      <c r="EA73" s="144">
        <v>15.138</v>
      </c>
    </row>
    <row r="74" spans="1:131" ht="15" customHeight="1" x14ac:dyDescent="0.25">
      <c r="A74" s="43">
        <v>72</v>
      </c>
      <c r="B74" s="144"/>
      <c r="C74" s="144"/>
      <c r="D74" s="144"/>
      <c r="E74" s="144"/>
      <c r="F74" s="144"/>
      <c r="G74" s="144"/>
      <c r="H74" s="144"/>
      <c r="I74" s="144"/>
      <c r="J74" s="144"/>
      <c r="K74" s="144"/>
      <c r="L74" s="144"/>
      <c r="M74" s="144"/>
      <c r="N74" s="144"/>
      <c r="O74" s="144"/>
      <c r="P74" s="144"/>
      <c r="Q74" s="144"/>
      <c r="R74" s="144"/>
      <c r="S74" s="144"/>
      <c r="T74" s="144"/>
      <c r="U74" s="144"/>
      <c r="V74" s="144"/>
      <c r="W74" s="144"/>
      <c r="X74" s="144"/>
      <c r="Y74" s="144"/>
      <c r="Z74" s="144"/>
      <c r="AA74" s="144"/>
      <c r="AB74" s="144"/>
      <c r="AC74" s="144"/>
      <c r="AD74" s="144"/>
      <c r="AE74" s="144"/>
      <c r="AF74" s="144"/>
      <c r="AG74" s="144"/>
      <c r="AH74" s="144"/>
      <c r="AI74" s="144"/>
      <c r="AJ74" s="144"/>
      <c r="AK74" s="144"/>
      <c r="AL74" s="144"/>
      <c r="AM74" s="144"/>
      <c r="AN74" s="144"/>
      <c r="AO74" s="144"/>
      <c r="AP74" s="144"/>
      <c r="AQ74" s="144"/>
      <c r="AR74" s="144"/>
      <c r="AS74" s="144"/>
      <c r="AT74" s="144"/>
      <c r="AU74" s="144"/>
      <c r="AV74" s="144"/>
      <c r="AW74" s="144"/>
      <c r="AX74" s="144"/>
      <c r="AY74" s="144"/>
      <c r="AZ74" s="144"/>
      <c r="BA74" s="144"/>
      <c r="BB74" s="144"/>
      <c r="BC74" s="144"/>
      <c r="BD74" s="144"/>
      <c r="BE74" s="144"/>
      <c r="BF74" s="144"/>
      <c r="BG74" s="144"/>
      <c r="BH74" s="144"/>
      <c r="BI74" s="144"/>
      <c r="BJ74" s="144"/>
      <c r="BK74" s="144"/>
      <c r="BL74" s="144"/>
      <c r="BM74" s="144"/>
      <c r="BN74" s="144"/>
      <c r="BO74" s="144"/>
      <c r="BP74" s="144"/>
      <c r="BQ74" s="144"/>
      <c r="BR74" s="144"/>
      <c r="BS74" s="144"/>
      <c r="BT74" s="144"/>
      <c r="BU74" s="144"/>
      <c r="BV74" s="144">
        <v>0.97899999999999998</v>
      </c>
      <c r="BW74" s="144">
        <v>1.9350000000000001</v>
      </c>
      <c r="BX74" s="144">
        <v>2.8679999999999999</v>
      </c>
      <c r="BY74" s="144">
        <v>3.7759999999999998</v>
      </c>
      <c r="BZ74" s="144">
        <v>4.6580000000000004</v>
      </c>
      <c r="CA74" s="144">
        <v>5.5119999999999996</v>
      </c>
      <c r="CB74" s="144">
        <v>6.3380000000000001</v>
      </c>
      <c r="CC74" s="144">
        <v>7.133</v>
      </c>
      <c r="CD74" s="144">
        <v>7.8949999999999996</v>
      </c>
      <c r="CE74" s="144">
        <v>8.6229999999999993</v>
      </c>
      <c r="CF74" s="144">
        <v>9.3149999999999995</v>
      </c>
      <c r="CG74" s="144">
        <v>9.9670000000000005</v>
      </c>
      <c r="CH74" s="144">
        <v>10.577</v>
      </c>
      <c r="CI74" s="144">
        <v>11.144</v>
      </c>
      <c r="CJ74" s="144">
        <v>11.664999999999999</v>
      </c>
      <c r="CK74" s="144">
        <v>12.138</v>
      </c>
      <c r="CL74" s="144">
        <v>12.561</v>
      </c>
      <c r="CM74" s="144">
        <v>12.935</v>
      </c>
      <c r="CN74" s="144">
        <v>13.257999999999999</v>
      </c>
      <c r="CO74" s="144">
        <v>13.532</v>
      </c>
      <c r="CP74" s="144">
        <v>13.759</v>
      </c>
      <c r="CQ74" s="144">
        <v>13.943</v>
      </c>
      <c r="CR74" s="144">
        <v>14.087999999999999</v>
      </c>
      <c r="CS74" s="144">
        <v>14.199</v>
      </c>
      <c r="CT74" s="144">
        <v>14.282</v>
      </c>
      <c r="CU74" s="144">
        <v>14.340999999999999</v>
      </c>
      <c r="CV74" s="144">
        <v>14.382999999999999</v>
      </c>
      <c r="CW74" s="144">
        <v>14.411</v>
      </c>
      <c r="CX74" s="144">
        <v>14.429</v>
      </c>
      <c r="CY74" s="144">
        <v>14.441000000000001</v>
      </c>
      <c r="CZ74" s="144">
        <v>14.446999999999999</v>
      </c>
      <c r="DA74" s="144">
        <v>14.452</v>
      </c>
      <c r="DB74" s="144">
        <v>14.452</v>
      </c>
      <c r="DC74" s="144">
        <v>14.452</v>
      </c>
      <c r="DD74" s="144">
        <v>14.452</v>
      </c>
      <c r="DE74" s="144">
        <v>14.452</v>
      </c>
      <c r="DF74" s="144">
        <v>14.452</v>
      </c>
      <c r="DG74" s="144">
        <v>14.452</v>
      </c>
      <c r="DH74" s="144">
        <v>14.452</v>
      </c>
      <c r="DI74" s="144">
        <v>14.452</v>
      </c>
      <c r="DJ74" s="144">
        <v>14.452</v>
      </c>
      <c r="DK74" s="144">
        <v>14.452</v>
      </c>
      <c r="DL74" s="144">
        <v>14.452</v>
      </c>
      <c r="DM74" s="144">
        <v>14.452</v>
      </c>
      <c r="DN74" s="144">
        <v>14.452</v>
      </c>
      <c r="DO74" s="144">
        <v>14.452</v>
      </c>
      <c r="DP74" s="144">
        <v>14.452</v>
      </c>
      <c r="DQ74" s="144">
        <v>14.452</v>
      </c>
      <c r="DR74" s="144">
        <v>14.452</v>
      </c>
      <c r="DS74" s="144">
        <v>14.452</v>
      </c>
      <c r="DT74" s="144">
        <v>14.452</v>
      </c>
      <c r="DU74" s="144">
        <v>14.452</v>
      </c>
      <c r="DV74" s="144">
        <v>14.452</v>
      </c>
      <c r="DW74" s="144">
        <v>14.452</v>
      </c>
      <c r="DX74" s="144">
        <v>14.452</v>
      </c>
      <c r="DY74" s="144">
        <v>14.452</v>
      </c>
      <c r="DZ74" s="144">
        <v>14.452</v>
      </c>
      <c r="EA74" s="144">
        <v>14.452</v>
      </c>
    </row>
    <row r="75" spans="1:131" ht="15" customHeight="1" x14ac:dyDescent="0.25">
      <c r="A75" s="43">
        <v>73</v>
      </c>
      <c r="B75" s="144"/>
      <c r="C75" s="144"/>
      <c r="D75" s="144"/>
      <c r="E75" s="144"/>
      <c r="F75" s="144"/>
      <c r="G75" s="144"/>
      <c r="H75" s="144"/>
      <c r="I75" s="144"/>
      <c r="J75" s="144"/>
      <c r="K75" s="144"/>
      <c r="L75" s="144"/>
      <c r="M75" s="144"/>
      <c r="N75" s="144"/>
      <c r="O75" s="144"/>
      <c r="P75" s="144"/>
      <c r="Q75" s="144"/>
      <c r="R75" s="144"/>
      <c r="S75" s="144"/>
      <c r="T75" s="144"/>
      <c r="U75" s="144"/>
      <c r="V75" s="144"/>
      <c r="W75" s="144"/>
      <c r="X75" s="144"/>
      <c r="Y75" s="144"/>
      <c r="Z75" s="144"/>
      <c r="AA75" s="144"/>
      <c r="AB75" s="144"/>
      <c r="AC75" s="144"/>
      <c r="AD75" s="144"/>
      <c r="AE75" s="144"/>
      <c r="AF75" s="144"/>
      <c r="AG75" s="144"/>
      <c r="AH75" s="144"/>
      <c r="AI75" s="144"/>
      <c r="AJ75" s="144"/>
      <c r="AK75" s="144"/>
      <c r="AL75" s="144"/>
      <c r="AM75" s="144"/>
      <c r="AN75" s="144"/>
      <c r="AO75" s="144"/>
      <c r="AP75" s="144"/>
      <c r="AQ75" s="144"/>
      <c r="AR75" s="144"/>
      <c r="AS75" s="144"/>
      <c r="AT75" s="144"/>
      <c r="AU75" s="144"/>
      <c r="AV75" s="144"/>
      <c r="AW75" s="144"/>
      <c r="AX75" s="144"/>
      <c r="AY75" s="144"/>
      <c r="AZ75" s="144"/>
      <c r="BA75" s="144"/>
      <c r="BB75" s="144"/>
      <c r="BC75" s="144"/>
      <c r="BD75" s="144"/>
      <c r="BE75" s="144"/>
      <c r="BF75" s="144"/>
      <c r="BG75" s="144"/>
      <c r="BH75" s="144"/>
      <c r="BI75" s="144"/>
      <c r="BJ75" s="144"/>
      <c r="BK75" s="144"/>
      <c r="BL75" s="144"/>
      <c r="BM75" s="144"/>
      <c r="BN75" s="144"/>
      <c r="BO75" s="144"/>
      <c r="BP75" s="144"/>
      <c r="BQ75" s="144"/>
      <c r="BR75" s="144"/>
      <c r="BS75" s="144"/>
      <c r="BT75" s="144"/>
      <c r="BU75" s="144"/>
      <c r="BV75" s="144"/>
      <c r="BW75" s="144">
        <v>0.97699999999999998</v>
      </c>
      <c r="BX75" s="144">
        <v>1.93</v>
      </c>
      <c r="BY75" s="144">
        <v>2.8580000000000001</v>
      </c>
      <c r="BZ75" s="144">
        <v>3.7589999999999999</v>
      </c>
      <c r="CA75" s="144">
        <v>4.633</v>
      </c>
      <c r="CB75" s="144">
        <v>5.476</v>
      </c>
      <c r="CC75" s="144">
        <v>6.2889999999999997</v>
      </c>
      <c r="CD75" s="144">
        <v>7.0679999999999996</v>
      </c>
      <c r="CE75" s="144">
        <v>7.8120000000000003</v>
      </c>
      <c r="CF75" s="144">
        <v>8.5180000000000007</v>
      </c>
      <c r="CG75" s="144">
        <v>9.1850000000000005</v>
      </c>
      <c r="CH75" s="144">
        <v>9.8089999999999993</v>
      </c>
      <c r="CI75" s="144">
        <v>10.388</v>
      </c>
      <c r="CJ75" s="144">
        <v>10.920999999999999</v>
      </c>
      <c r="CK75" s="144">
        <v>11.404</v>
      </c>
      <c r="CL75" s="144">
        <v>11.836</v>
      </c>
      <c r="CM75" s="144">
        <v>12.218</v>
      </c>
      <c r="CN75" s="144">
        <v>12.548</v>
      </c>
      <c r="CO75" s="144">
        <v>12.827999999999999</v>
      </c>
      <c r="CP75" s="144">
        <v>13.06</v>
      </c>
      <c r="CQ75" s="144">
        <v>13.247999999999999</v>
      </c>
      <c r="CR75" s="144">
        <v>13.396000000000001</v>
      </c>
      <c r="CS75" s="144">
        <v>13.509</v>
      </c>
      <c r="CT75" s="144">
        <v>13.593999999999999</v>
      </c>
      <c r="CU75" s="144">
        <v>13.654999999999999</v>
      </c>
      <c r="CV75" s="144">
        <v>13.696999999999999</v>
      </c>
      <c r="CW75" s="144">
        <v>13.726000000000001</v>
      </c>
      <c r="CX75" s="144">
        <v>13.744999999999999</v>
      </c>
      <c r="CY75" s="144">
        <v>13.756</v>
      </c>
      <c r="CZ75" s="144">
        <v>13.763999999999999</v>
      </c>
      <c r="DA75" s="144">
        <v>13.768000000000001</v>
      </c>
      <c r="DB75" s="144">
        <v>13.768000000000001</v>
      </c>
      <c r="DC75" s="144">
        <v>13.768000000000001</v>
      </c>
      <c r="DD75" s="144">
        <v>13.768000000000001</v>
      </c>
      <c r="DE75" s="144">
        <v>13.768000000000001</v>
      </c>
      <c r="DF75" s="144">
        <v>13.768000000000001</v>
      </c>
      <c r="DG75" s="144">
        <v>13.768000000000001</v>
      </c>
      <c r="DH75" s="144">
        <v>13.768000000000001</v>
      </c>
      <c r="DI75" s="144">
        <v>13.768000000000001</v>
      </c>
      <c r="DJ75" s="144">
        <v>13.768000000000001</v>
      </c>
      <c r="DK75" s="144">
        <v>13.768000000000001</v>
      </c>
      <c r="DL75" s="144">
        <v>13.768000000000001</v>
      </c>
      <c r="DM75" s="144">
        <v>13.768000000000001</v>
      </c>
      <c r="DN75" s="144">
        <v>13.768000000000001</v>
      </c>
      <c r="DO75" s="144">
        <v>13.768000000000001</v>
      </c>
      <c r="DP75" s="144">
        <v>13.768000000000001</v>
      </c>
      <c r="DQ75" s="144">
        <v>13.768000000000001</v>
      </c>
      <c r="DR75" s="144">
        <v>13.768000000000001</v>
      </c>
      <c r="DS75" s="144">
        <v>13.768000000000001</v>
      </c>
      <c r="DT75" s="144">
        <v>13.768000000000001</v>
      </c>
      <c r="DU75" s="144">
        <v>13.768000000000001</v>
      </c>
      <c r="DV75" s="144">
        <v>13.768000000000001</v>
      </c>
      <c r="DW75" s="144">
        <v>13.768000000000001</v>
      </c>
      <c r="DX75" s="144">
        <v>13.768000000000001</v>
      </c>
      <c r="DY75" s="144">
        <v>13.768000000000001</v>
      </c>
      <c r="DZ75" s="144">
        <v>13.768000000000001</v>
      </c>
      <c r="EA75" s="144">
        <v>13.768000000000001</v>
      </c>
    </row>
    <row r="76" spans="1:131" ht="15" customHeight="1" x14ac:dyDescent="0.25">
      <c r="A76" s="43">
        <v>74</v>
      </c>
      <c r="B76" s="144"/>
      <c r="C76" s="144"/>
      <c r="D76" s="144"/>
      <c r="E76" s="144"/>
      <c r="F76" s="144"/>
      <c r="G76" s="144"/>
      <c r="H76" s="144"/>
      <c r="I76" s="144"/>
      <c r="J76" s="144"/>
      <c r="K76" s="144"/>
      <c r="L76" s="144"/>
      <c r="M76" s="144"/>
      <c r="N76" s="144"/>
      <c r="O76" s="144"/>
      <c r="P76" s="144"/>
      <c r="Q76" s="144"/>
      <c r="R76" s="144"/>
      <c r="S76" s="144"/>
      <c r="T76" s="144"/>
      <c r="U76" s="144"/>
      <c r="V76" s="144"/>
      <c r="W76" s="144"/>
      <c r="X76" s="144"/>
      <c r="Y76" s="144"/>
      <c r="Z76" s="144"/>
      <c r="AA76" s="144"/>
      <c r="AB76" s="144"/>
      <c r="AC76" s="144"/>
      <c r="AD76" s="144"/>
      <c r="AE76" s="144"/>
      <c r="AF76" s="144"/>
      <c r="AG76" s="144"/>
      <c r="AH76" s="144"/>
      <c r="AI76" s="144"/>
      <c r="AJ76" s="144"/>
      <c r="AK76" s="144"/>
      <c r="AL76" s="144"/>
      <c r="AM76" s="144"/>
      <c r="AN76" s="144"/>
      <c r="AO76" s="144"/>
      <c r="AP76" s="144"/>
      <c r="AQ76" s="144"/>
      <c r="AR76" s="144"/>
      <c r="AS76" s="144"/>
      <c r="AT76" s="144"/>
      <c r="AU76" s="144"/>
      <c r="AV76" s="144"/>
      <c r="AW76" s="144"/>
      <c r="AX76" s="144"/>
      <c r="AY76" s="144"/>
      <c r="AZ76" s="144"/>
      <c r="BA76" s="144"/>
      <c r="BB76" s="144"/>
      <c r="BC76" s="144"/>
      <c r="BD76" s="144"/>
      <c r="BE76" s="144"/>
      <c r="BF76" s="144"/>
      <c r="BG76" s="144"/>
      <c r="BH76" s="144"/>
      <c r="BI76" s="144"/>
      <c r="BJ76" s="144"/>
      <c r="BK76" s="144"/>
      <c r="BL76" s="144"/>
      <c r="BM76" s="144"/>
      <c r="BN76" s="144"/>
      <c r="BO76" s="144"/>
      <c r="BP76" s="144"/>
      <c r="BQ76" s="144"/>
      <c r="BR76" s="144"/>
      <c r="BS76" s="144"/>
      <c r="BT76" s="144"/>
      <c r="BU76" s="144"/>
      <c r="BV76" s="144"/>
      <c r="BW76" s="144"/>
      <c r="BX76" s="144">
        <v>0.97499999999999998</v>
      </c>
      <c r="BY76" s="144">
        <v>1.925</v>
      </c>
      <c r="BZ76" s="144">
        <v>2.847</v>
      </c>
      <c r="CA76" s="144">
        <v>3.7410000000000001</v>
      </c>
      <c r="CB76" s="144">
        <v>4.6050000000000004</v>
      </c>
      <c r="CC76" s="144">
        <v>5.4359999999999999</v>
      </c>
      <c r="CD76" s="144">
        <v>6.2329999999999997</v>
      </c>
      <c r="CE76" s="144">
        <v>6.9950000000000001</v>
      </c>
      <c r="CF76" s="144">
        <v>7.718</v>
      </c>
      <c r="CG76" s="144">
        <v>8.4</v>
      </c>
      <c r="CH76" s="144">
        <v>9.0380000000000003</v>
      </c>
      <c r="CI76" s="144">
        <v>9.6310000000000002</v>
      </c>
      <c r="CJ76" s="144">
        <v>10.176</v>
      </c>
      <c r="CK76" s="144">
        <v>10.67</v>
      </c>
      <c r="CL76" s="144">
        <v>11.113</v>
      </c>
      <c r="CM76" s="144">
        <v>11.503</v>
      </c>
      <c r="CN76" s="144">
        <v>11.840999999999999</v>
      </c>
      <c r="CO76" s="144">
        <v>12.128</v>
      </c>
      <c r="CP76" s="144">
        <v>12.365</v>
      </c>
      <c r="CQ76" s="144">
        <v>12.557</v>
      </c>
      <c r="CR76" s="144">
        <v>12.709</v>
      </c>
      <c r="CS76" s="144">
        <v>12.824999999999999</v>
      </c>
      <c r="CT76" s="144">
        <v>12.912000000000001</v>
      </c>
      <c r="CU76" s="144">
        <v>12.974</v>
      </c>
      <c r="CV76" s="144">
        <v>13.018000000000001</v>
      </c>
      <c r="CW76" s="144">
        <v>13.047000000000001</v>
      </c>
      <c r="CX76" s="144">
        <v>13.066000000000001</v>
      </c>
      <c r="CY76" s="144">
        <v>13.077999999999999</v>
      </c>
      <c r="CZ76" s="144">
        <v>13.085000000000001</v>
      </c>
      <c r="DA76" s="144">
        <v>13.09</v>
      </c>
      <c r="DB76" s="144">
        <v>13.09</v>
      </c>
      <c r="DC76" s="144">
        <v>13.09</v>
      </c>
      <c r="DD76" s="144">
        <v>13.09</v>
      </c>
      <c r="DE76" s="144">
        <v>13.09</v>
      </c>
      <c r="DF76" s="144">
        <v>13.09</v>
      </c>
      <c r="DG76" s="144">
        <v>13.09</v>
      </c>
      <c r="DH76" s="144">
        <v>13.09</v>
      </c>
      <c r="DI76" s="144">
        <v>13.09</v>
      </c>
      <c r="DJ76" s="144">
        <v>13.09</v>
      </c>
      <c r="DK76" s="144">
        <v>13.09</v>
      </c>
      <c r="DL76" s="144">
        <v>13.09</v>
      </c>
      <c r="DM76" s="144">
        <v>13.09</v>
      </c>
      <c r="DN76" s="144">
        <v>13.09</v>
      </c>
      <c r="DO76" s="144">
        <v>13.09</v>
      </c>
      <c r="DP76" s="144">
        <v>13.09</v>
      </c>
      <c r="DQ76" s="144">
        <v>13.09</v>
      </c>
      <c r="DR76" s="144">
        <v>13.09</v>
      </c>
      <c r="DS76" s="144">
        <v>13.09</v>
      </c>
      <c r="DT76" s="144">
        <v>13.09</v>
      </c>
      <c r="DU76" s="144">
        <v>13.09</v>
      </c>
      <c r="DV76" s="144">
        <v>13.09</v>
      </c>
      <c r="DW76" s="144">
        <v>13.09</v>
      </c>
      <c r="DX76" s="144">
        <v>13.09</v>
      </c>
      <c r="DY76" s="144">
        <v>13.09</v>
      </c>
      <c r="DZ76" s="144">
        <v>13.09</v>
      </c>
      <c r="EA76" s="144">
        <v>13.09</v>
      </c>
    </row>
    <row r="77" spans="1:131" ht="15" customHeight="1" x14ac:dyDescent="0.25">
      <c r="A77" s="43">
        <v>75</v>
      </c>
      <c r="B77" s="144"/>
      <c r="C77" s="144"/>
      <c r="D77" s="144"/>
      <c r="E77" s="144"/>
      <c r="F77" s="144"/>
      <c r="G77" s="144"/>
      <c r="H77" s="144"/>
      <c r="I77" s="144"/>
      <c r="J77" s="144"/>
      <c r="K77" s="144"/>
      <c r="L77" s="144"/>
      <c r="M77" s="144"/>
      <c r="N77" s="144"/>
      <c r="O77" s="144"/>
      <c r="P77" s="144"/>
      <c r="Q77" s="144"/>
      <c r="R77" s="144"/>
      <c r="S77" s="144"/>
      <c r="T77" s="144"/>
      <c r="U77" s="144"/>
      <c r="V77" s="144"/>
      <c r="W77" s="144"/>
      <c r="X77" s="144"/>
      <c r="Y77" s="144"/>
      <c r="Z77" s="144"/>
      <c r="AA77" s="144"/>
      <c r="AB77" s="144"/>
      <c r="AC77" s="144"/>
      <c r="AD77" s="144"/>
      <c r="AE77" s="144"/>
      <c r="AF77" s="144"/>
      <c r="AG77" s="144"/>
      <c r="AH77" s="144"/>
      <c r="AI77" s="144"/>
      <c r="AJ77" s="144"/>
      <c r="AK77" s="144"/>
      <c r="AL77" s="144"/>
      <c r="AM77" s="144"/>
      <c r="AN77" s="144"/>
      <c r="AO77" s="144"/>
      <c r="AP77" s="144"/>
      <c r="AQ77" s="144"/>
      <c r="AR77" s="144"/>
      <c r="AS77" s="144"/>
      <c r="AT77" s="144"/>
      <c r="AU77" s="144"/>
      <c r="AV77" s="144"/>
      <c r="AW77" s="144"/>
      <c r="AX77" s="144"/>
      <c r="AY77" s="144"/>
      <c r="AZ77" s="144"/>
      <c r="BA77" s="144"/>
      <c r="BB77" s="144"/>
      <c r="BC77" s="144"/>
      <c r="BD77" s="144"/>
      <c r="BE77" s="144"/>
      <c r="BF77" s="144"/>
      <c r="BG77" s="144"/>
      <c r="BH77" s="144"/>
      <c r="BI77" s="144"/>
      <c r="BJ77" s="144"/>
      <c r="BK77" s="144"/>
      <c r="BL77" s="144"/>
      <c r="BM77" s="144"/>
      <c r="BN77" s="144"/>
      <c r="BO77" s="144"/>
      <c r="BP77" s="144"/>
      <c r="BQ77" s="144"/>
      <c r="BR77" s="144"/>
      <c r="BS77" s="144"/>
      <c r="BT77" s="144"/>
      <c r="BU77" s="144"/>
      <c r="BV77" s="144"/>
      <c r="BW77" s="144"/>
      <c r="BX77" s="144"/>
      <c r="BY77" s="144">
        <v>0.97399999999999998</v>
      </c>
      <c r="BZ77" s="144">
        <v>1.919</v>
      </c>
      <c r="CA77" s="144">
        <v>2.835</v>
      </c>
      <c r="CB77" s="144">
        <v>3.7210000000000001</v>
      </c>
      <c r="CC77" s="144">
        <v>4.5730000000000004</v>
      </c>
      <c r="CD77" s="144">
        <v>5.39</v>
      </c>
      <c r="CE77" s="144">
        <v>6.1710000000000003</v>
      </c>
      <c r="CF77" s="144">
        <v>6.9119999999999999</v>
      </c>
      <c r="CG77" s="144">
        <v>7.6109999999999998</v>
      </c>
      <c r="CH77" s="144">
        <v>8.266</v>
      </c>
      <c r="CI77" s="144">
        <v>8.8740000000000006</v>
      </c>
      <c r="CJ77" s="144">
        <v>9.4320000000000004</v>
      </c>
      <c r="CK77" s="144">
        <v>9.9390000000000001</v>
      </c>
      <c r="CL77" s="144">
        <v>10.393000000000001</v>
      </c>
      <c r="CM77" s="144">
        <v>10.792999999999999</v>
      </c>
      <c r="CN77" s="144">
        <v>11.14</v>
      </c>
      <c r="CO77" s="144">
        <v>11.433</v>
      </c>
      <c r="CP77" s="144">
        <v>11.677</v>
      </c>
      <c r="CQ77" s="144">
        <v>11.874000000000001</v>
      </c>
      <c r="CR77" s="144">
        <v>12.029</v>
      </c>
      <c r="CS77" s="144">
        <v>12.148999999999999</v>
      </c>
      <c r="CT77" s="144">
        <v>12.237</v>
      </c>
      <c r="CU77" s="144">
        <v>12.301</v>
      </c>
      <c r="CV77" s="144">
        <v>12.346</v>
      </c>
      <c r="CW77" s="144">
        <v>12.375999999999999</v>
      </c>
      <c r="CX77" s="144">
        <v>12.396000000000001</v>
      </c>
      <c r="CY77" s="144">
        <v>12.407999999999999</v>
      </c>
      <c r="CZ77" s="144">
        <v>12.414999999999999</v>
      </c>
      <c r="DA77" s="144">
        <v>12.419</v>
      </c>
      <c r="DB77" s="144">
        <v>12.419</v>
      </c>
      <c r="DC77" s="144">
        <v>12.419</v>
      </c>
      <c r="DD77" s="144">
        <v>12.419</v>
      </c>
      <c r="DE77" s="144">
        <v>12.419</v>
      </c>
      <c r="DF77" s="144">
        <v>12.419</v>
      </c>
      <c r="DG77" s="144">
        <v>12.419</v>
      </c>
      <c r="DH77" s="144">
        <v>12.419</v>
      </c>
      <c r="DI77" s="144">
        <v>12.419</v>
      </c>
      <c r="DJ77" s="144">
        <v>12.419</v>
      </c>
      <c r="DK77" s="144">
        <v>12.419</v>
      </c>
      <c r="DL77" s="144">
        <v>12.419</v>
      </c>
      <c r="DM77" s="144">
        <v>12.419</v>
      </c>
      <c r="DN77" s="144">
        <v>12.419</v>
      </c>
      <c r="DO77" s="144">
        <v>12.419</v>
      </c>
      <c r="DP77" s="144">
        <v>12.419</v>
      </c>
      <c r="DQ77" s="144">
        <v>12.419</v>
      </c>
      <c r="DR77" s="144">
        <v>12.419</v>
      </c>
      <c r="DS77" s="144">
        <v>12.419</v>
      </c>
      <c r="DT77" s="144">
        <v>12.419</v>
      </c>
      <c r="DU77" s="144">
        <v>12.419</v>
      </c>
      <c r="DV77" s="144">
        <v>12.419</v>
      </c>
      <c r="DW77" s="144">
        <v>12.419</v>
      </c>
      <c r="DX77" s="144">
        <v>12.419</v>
      </c>
      <c r="DY77" s="144">
        <v>12.419</v>
      </c>
      <c r="DZ77" s="144">
        <v>12.419</v>
      </c>
      <c r="EA77" s="144">
        <v>12.419</v>
      </c>
    </row>
    <row r="78" spans="1:131" ht="15" customHeight="1" x14ac:dyDescent="0.25">
      <c r="A78" s="43">
        <v>76</v>
      </c>
      <c r="B78" s="144"/>
      <c r="C78" s="144"/>
      <c r="D78" s="144"/>
      <c r="E78" s="144"/>
      <c r="F78" s="144"/>
      <c r="G78" s="144"/>
      <c r="H78" s="144"/>
      <c r="I78" s="144"/>
      <c r="J78" s="144"/>
      <c r="K78" s="144"/>
      <c r="L78" s="144"/>
      <c r="M78" s="144"/>
      <c r="N78" s="144"/>
      <c r="O78" s="144"/>
      <c r="P78" s="144"/>
      <c r="Q78" s="144"/>
      <c r="R78" s="144"/>
      <c r="S78" s="144"/>
      <c r="T78" s="144"/>
      <c r="U78" s="144"/>
      <c r="V78" s="144"/>
      <c r="W78" s="144"/>
      <c r="X78" s="144"/>
      <c r="Y78" s="144"/>
      <c r="Z78" s="144"/>
      <c r="AA78" s="144"/>
      <c r="AB78" s="144"/>
      <c r="AC78" s="144"/>
      <c r="AD78" s="144"/>
      <c r="AE78" s="144"/>
      <c r="AF78" s="144"/>
      <c r="AG78" s="144"/>
      <c r="AH78" s="144"/>
      <c r="AI78" s="144"/>
      <c r="AJ78" s="144"/>
      <c r="AK78" s="144"/>
      <c r="AL78" s="144"/>
      <c r="AM78" s="144"/>
      <c r="AN78" s="144"/>
      <c r="AO78" s="144"/>
      <c r="AP78" s="144"/>
      <c r="AQ78" s="144"/>
      <c r="AR78" s="144"/>
      <c r="AS78" s="144"/>
      <c r="AT78" s="144"/>
      <c r="AU78" s="144"/>
      <c r="AV78" s="144"/>
      <c r="AW78" s="144"/>
      <c r="AX78" s="144"/>
      <c r="AY78" s="144"/>
      <c r="AZ78" s="144"/>
      <c r="BA78" s="144"/>
      <c r="BB78" s="144"/>
      <c r="BC78" s="144"/>
      <c r="BD78" s="144"/>
      <c r="BE78" s="144"/>
      <c r="BF78" s="144"/>
      <c r="BG78" s="144"/>
      <c r="BH78" s="144"/>
      <c r="BI78" s="144"/>
      <c r="BJ78" s="144"/>
      <c r="BK78" s="144"/>
      <c r="BL78" s="144"/>
      <c r="BM78" s="144"/>
      <c r="BN78" s="144"/>
      <c r="BO78" s="144"/>
      <c r="BP78" s="144"/>
      <c r="BQ78" s="144"/>
      <c r="BR78" s="144"/>
      <c r="BS78" s="144"/>
      <c r="BT78" s="144"/>
      <c r="BU78" s="144"/>
      <c r="BV78" s="144"/>
      <c r="BW78" s="144"/>
      <c r="BX78" s="144"/>
      <c r="BY78" s="144"/>
      <c r="BZ78" s="144">
        <v>0.97099999999999997</v>
      </c>
      <c r="CA78" s="144">
        <v>1.9119999999999999</v>
      </c>
      <c r="CB78" s="144">
        <v>2.8220000000000001</v>
      </c>
      <c r="CC78" s="144">
        <v>3.6970000000000001</v>
      </c>
      <c r="CD78" s="144">
        <v>4.5369999999999999</v>
      </c>
      <c r="CE78" s="144">
        <v>5.3390000000000004</v>
      </c>
      <c r="CF78" s="144">
        <v>6.1</v>
      </c>
      <c r="CG78" s="144">
        <v>6.8179999999999996</v>
      </c>
      <c r="CH78" s="144">
        <v>7.49</v>
      </c>
      <c r="CI78" s="144">
        <v>8.1150000000000002</v>
      </c>
      <c r="CJ78" s="144">
        <v>8.6880000000000006</v>
      </c>
      <c r="CK78" s="144">
        <v>9.2089999999999996</v>
      </c>
      <c r="CL78" s="144">
        <v>9.6750000000000007</v>
      </c>
      <c r="CM78" s="144">
        <v>10.086</v>
      </c>
      <c r="CN78" s="144">
        <v>10.442</v>
      </c>
      <c r="CO78" s="144">
        <v>10.744</v>
      </c>
      <c r="CP78" s="144">
        <v>10.994</v>
      </c>
      <c r="CQ78" s="144">
        <v>11.196</v>
      </c>
      <c r="CR78" s="144">
        <v>11.356</v>
      </c>
      <c r="CS78" s="144">
        <v>11.478</v>
      </c>
      <c r="CT78" s="144">
        <v>11.57</v>
      </c>
      <c r="CU78" s="144">
        <v>11.635</v>
      </c>
      <c r="CV78" s="144">
        <v>11.680999999999999</v>
      </c>
      <c r="CW78" s="144">
        <v>11.712</v>
      </c>
      <c r="CX78" s="144">
        <v>11.731999999999999</v>
      </c>
      <c r="CY78" s="144">
        <v>11.744999999999999</v>
      </c>
      <c r="CZ78" s="144">
        <v>11.752000000000001</v>
      </c>
      <c r="DA78" s="144">
        <v>11.757</v>
      </c>
      <c r="DB78" s="144">
        <v>11.757</v>
      </c>
      <c r="DC78" s="144">
        <v>11.757</v>
      </c>
      <c r="DD78" s="144">
        <v>11.757</v>
      </c>
      <c r="DE78" s="144">
        <v>11.757</v>
      </c>
      <c r="DF78" s="144">
        <v>11.757</v>
      </c>
      <c r="DG78" s="144">
        <v>11.757</v>
      </c>
      <c r="DH78" s="144">
        <v>11.757</v>
      </c>
      <c r="DI78" s="144">
        <v>11.757</v>
      </c>
      <c r="DJ78" s="144">
        <v>11.757</v>
      </c>
      <c r="DK78" s="144">
        <v>11.757</v>
      </c>
      <c r="DL78" s="144">
        <v>11.757</v>
      </c>
      <c r="DM78" s="144">
        <v>11.757</v>
      </c>
      <c r="DN78" s="144">
        <v>11.757</v>
      </c>
      <c r="DO78" s="144">
        <v>11.757</v>
      </c>
      <c r="DP78" s="144">
        <v>11.757</v>
      </c>
      <c r="DQ78" s="144">
        <v>11.757</v>
      </c>
      <c r="DR78" s="144">
        <v>11.757</v>
      </c>
      <c r="DS78" s="144">
        <v>11.757</v>
      </c>
      <c r="DT78" s="144">
        <v>11.757</v>
      </c>
      <c r="DU78" s="144">
        <v>11.757</v>
      </c>
      <c r="DV78" s="144">
        <v>11.757</v>
      </c>
      <c r="DW78" s="144">
        <v>11.757</v>
      </c>
      <c r="DX78" s="144">
        <v>11.757</v>
      </c>
      <c r="DY78" s="144">
        <v>11.757</v>
      </c>
      <c r="DZ78" s="144">
        <v>11.757</v>
      </c>
      <c r="EA78" s="144">
        <v>11.757</v>
      </c>
    </row>
    <row r="79" spans="1:131" ht="15" customHeight="1" x14ac:dyDescent="0.25">
      <c r="A79" s="43">
        <v>77</v>
      </c>
      <c r="B79" s="144"/>
      <c r="C79" s="144"/>
      <c r="D79" s="144"/>
      <c r="E79" s="144"/>
      <c r="F79" s="144"/>
      <c r="G79" s="144"/>
      <c r="H79" s="144"/>
      <c r="I79" s="144"/>
      <c r="J79" s="144"/>
      <c r="K79" s="144"/>
      <c r="L79" s="144"/>
      <c r="M79" s="144"/>
      <c r="N79" s="144"/>
      <c r="O79" s="144"/>
      <c r="P79" s="144"/>
      <c r="Q79" s="144"/>
      <c r="R79" s="144"/>
      <c r="S79" s="144"/>
      <c r="T79" s="144"/>
      <c r="U79" s="144"/>
      <c r="V79" s="144"/>
      <c r="W79" s="144"/>
      <c r="X79" s="144"/>
      <c r="Y79" s="144"/>
      <c r="Z79" s="144"/>
      <c r="AA79" s="144"/>
      <c r="AB79" s="144"/>
      <c r="AC79" s="144"/>
      <c r="AD79" s="144"/>
      <c r="AE79" s="144"/>
      <c r="AF79" s="144"/>
      <c r="AG79" s="144"/>
      <c r="AH79" s="144"/>
      <c r="AI79" s="144"/>
      <c r="AJ79" s="144"/>
      <c r="AK79" s="144"/>
      <c r="AL79" s="144"/>
      <c r="AM79" s="144"/>
      <c r="AN79" s="144"/>
      <c r="AO79" s="144"/>
      <c r="AP79" s="144"/>
      <c r="AQ79" s="144"/>
      <c r="AR79" s="144"/>
      <c r="AS79" s="144"/>
      <c r="AT79" s="144"/>
      <c r="AU79" s="144"/>
      <c r="AV79" s="144"/>
      <c r="AW79" s="144"/>
      <c r="AX79" s="144"/>
      <c r="AY79" s="144"/>
      <c r="AZ79" s="144"/>
      <c r="BA79" s="144"/>
      <c r="BB79" s="144"/>
      <c r="BC79" s="144"/>
      <c r="BD79" s="144"/>
      <c r="BE79" s="144"/>
      <c r="BF79" s="144"/>
      <c r="BG79" s="144"/>
      <c r="BH79" s="144"/>
      <c r="BI79" s="144"/>
      <c r="BJ79" s="144"/>
      <c r="BK79" s="144"/>
      <c r="BL79" s="144"/>
      <c r="BM79" s="144"/>
      <c r="BN79" s="144"/>
      <c r="BO79" s="144"/>
      <c r="BP79" s="144"/>
      <c r="BQ79" s="144"/>
      <c r="BR79" s="144"/>
      <c r="BS79" s="144"/>
      <c r="BT79" s="144"/>
      <c r="BU79" s="144"/>
      <c r="BV79" s="144"/>
      <c r="BW79" s="144"/>
      <c r="BX79" s="144"/>
      <c r="BY79" s="144"/>
      <c r="BZ79" s="144"/>
      <c r="CA79" s="144">
        <v>0.96899999999999997</v>
      </c>
      <c r="CB79" s="144">
        <v>1.905</v>
      </c>
      <c r="CC79" s="144">
        <v>2.8069999999999999</v>
      </c>
      <c r="CD79" s="144">
        <v>3.6709999999999998</v>
      </c>
      <c r="CE79" s="144">
        <v>4.4969999999999999</v>
      </c>
      <c r="CF79" s="144">
        <v>5.2809999999999997</v>
      </c>
      <c r="CG79" s="144">
        <v>6.02</v>
      </c>
      <c r="CH79" s="144">
        <v>6.7119999999999997</v>
      </c>
      <c r="CI79" s="144">
        <v>7.3550000000000004</v>
      </c>
      <c r="CJ79" s="144">
        <v>7.9459999999999997</v>
      </c>
      <c r="CK79" s="144">
        <v>8.4819999999999993</v>
      </c>
      <c r="CL79" s="144">
        <v>8.9619999999999997</v>
      </c>
      <c r="CM79" s="144">
        <v>9.3849999999999998</v>
      </c>
      <c r="CN79" s="144">
        <v>9.7520000000000007</v>
      </c>
      <c r="CO79" s="144">
        <v>10.061999999999999</v>
      </c>
      <c r="CP79" s="144">
        <v>10.32</v>
      </c>
      <c r="CQ79" s="144">
        <v>10.528</v>
      </c>
      <c r="CR79" s="144">
        <v>10.692</v>
      </c>
      <c r="CS79" s="144">
        <v>10.819000000000001</v>
      </c>
      <c r="CT79" s="144">
        <v>10.912000000000001</v>
      </c>
      <c r="CU79" s="144">
        <v>10.98</v>
      </c>
      <c r="CV79" s="144">
        <v>11.026999999999999</v>
      </c>
      <c r="CW79" s="144">
        <v>11.058999999999999</v>
      </c>
      <c r="CX79" s="144">
        <v>11.08</v>
      </c>
      <c r="CY79" s="144">
        <v>11.093</v>
      </c>
      <c r="CZ79" s="144">
        <v>11.101000000000001</v>
      </c>
      <c r="DA79" s="144">
        <v>11.105</v>
      </c>
      <c r="DB79" s="144">
        <v>11.105</v>
      </c>
      <c r="DC79" s="144">
        <v>11.105</v>
      </c>
      <c r="DD79" s="144">
        <v>11.105</v>
      </c>
      <c r="DE79" s="144">
        <v>11.105</v>
      </c>
      <c r="DF79" s="144">
        <v>11.105</v>
      </c>
      <c r="DG79" s="144">
        <v>11.105</v>
      </c>
      <c r="DH79" s="144">
        <v>11.105</v>
      </c>
      <c r="DI79" s="144">
        <v>11.105</v>
      </c>
      <c r="DJ79" s="144">
        <v>11.105</v>
      </c>
      <c r="DK79" s="144">
        <v>11.105</v>
      </c>
      <c r="DL79" s="144">
        <v>11.105</v>
      </c>
      <c r="DM79" s="144">
        <v>11.105</v>
      </c>
      <c r="DN79" s="144">
        <v>11.105</v>
      </c>
      <c r="DO79" s="144">
        <v>11.105</v>
      </c>
      <c r="DP79" s="144">
        <v>11.105</v>
      </c>
      <c r="DQ79" s="144">
        <v>11.105</v>
      </c>
      <c r="DR79" s="144">
        <v>11.105</v>
      </c>
      <c r="DS79" s="144">
        <v>11.105</v>
      </c>
      <c r="DT79" s="144">
        <v>11.105</v>
      </c>
      <c r="DU79" s="144">
        <v>11.105</v>
      </c>
      <c r="DV79" s="144">
        <v>11.105</v>
      </c>
      <c r="DW79" s="144">
        <v>11.105</v>
      </c>
      <c r="DX79" s="144">
        <v>11.105</v>
      </c>
      <c r="DY79" s="144">
        <v>11.105</v>
      </c>
      <c r="DZ79" s="144">
        <v>11.105</v>
      </c>
      <c r="EA79" s="144">
        <v>11.105</v>
      </c>
    </row>
    <row r="80" spans="1:131" ht="15" customHeight="1" x14ac:dyDescent="0.25">
      <c r="A80" s="43">
        <v>78</v>
      </c>
      <c r="B80" s="144"/>
      <c r="C80" s="144"/>
      <c r="D80" s="144"/>
      <c r="E80" s="144"/>
      <c r="F80" s="144"/>
      <c r="G80" s="144"/>
      <c r="H80" s="144"/>
      <c r="I80" s="144"/>
      <c r="J80" s="144"/>
      <c r="K80" s="144"/>
      <c r="L80" s="144"/>
      <c r="M80" s="144"/>
      <c r="N80" s="144"/>
      <c r="O80" s="144"/>
      <c r="P80" s="144"/>
      <c r="Q80" s="144"/>
      <c r="R80" s="144"/>
      <c r="S80" s="144"/>
      <c r="T80" s="144"/>
      <c r="U80" s="144"/>
      <c r="V80" s="144"/>
      <c r="W80" s="144"/>
      <c r="X80" s="144"/>
      <c r="Y80" s="144"/>
      <c r="Z80" s="144"/>
      <c r="AA80" s="144"/>
      <c r="AB80" s="144"/>
      <c r="AC80" s="144"/>
      <c r="AD80" s="144"/>
      <c r="AE80" s="144"/>
      <c r="AF80" s="144"/>
      <c r="AG80" s="144"/>
      <c r="AH80" s="144"/>
      <c r="AI80" s="144"/>
      <c r="AJ80" s="144"/>
      <c r="AK80" s="144"/>
      <c r="AL80" s="144"/>
      <c r="AM80" s="144"/>
      <c r="AN80" s="144"/>
      <c r="AO80" s="144"/>
      <c r="AP80" s="144"/>
      <c r="AQ80" s="144"/>
      <c r="AR80" s="144"/>
      <c r="AS80" s="144"/>
      <c r="AT80" s="144"/>
      <c r="AU80" s="144"/>
      <c r="AV80" s="144"/>
      <c r="AW80" s="144"/>
      <c r="AX80" s="144"/>
      <c r="AY80" s="144"/>
      <c r="AZ80" s="144"/>
      <c r="BA80" s="144"/>
      <c r="BB80" s="144"/>
      <c r="BC80" s="144"/>
      <c r="BD80" s="144"/>
      <c r="BE80" s="144"/>
      <c r="BF80" s="144"/>
      <c r="BG80" s="144"/>
      <c r="BH80" s="144"/>
      <c r="BI80" s="144"/>
      <c r="BJ80" s="144"/>
      <c r="BK80" s="144"/>
      <c r="BL80" s="144"/>
      <c r="BM80" s="144"/>
      <c r="BN80" s="144"/>
      <c r="BO80" s="144"/>
      <c r="BP80" s="144"/>
      <c r="BQ80" s="144"/>
      <c r="BR80" s="144"/>
      <c r="BS80" s="144"/>
      <c r="BT80" s="144"/>
      <c r="BU80" s="144"/>
      <c r="BV80" s="144"/>
      <c r="BW80" s="144"/>
      <c r="BX80" s="144"/>
      <c r="BY80" s="144"/>
      <c r="BZ80" s="144"/>
      <c r="CA80" s="144"/>
      <c r="CB80" s="144">
        <v>0.96599999999999997</v>
      </c>
      <c r="CC80" s="144">
        <v>1.897</v>
      </c>
      <c r="CD80" s="144">
        <v>2.7890000000000001</v>
      </c>
      <c r="CE80" s="144">
        <v>3.641</v>
      </c>
      <c r="CF80" s="144">
        <v>4.45</v>
      </c>
      <c r="CG80" s="144">
        <v>5.2130000000000001</v>
      </c>
      <c r="CH80" s="144">
        <v>5.9279999999999999</v>
      </c>
      <c r="CI80" s="144">
        <v>6.5910000000000002</v>
      </c>
      <c r="CJ80" s="144">
        <v>7.2009999999999996</v>
      </c>
      <c r="CK80" s="144">
        <v>7.7539999999999996</v>
      </c>
      <c r="CL80" s="144">
        <v>8.2490000000000006</v>
      </c>
      <c r="CM80" s="144">
        <v>8.6859999999999999</v>
      </c>
      <c r="CN80" s="144">
        <v>9.0640000000000001</v>
      </c>
      <c r="CO80" s="144">
        <v>9.3849999999999998</v>
      </c>
      <c r="CP80" s="144">
        <v>9.65</v>
      </c>
      <c r="CQ80" s="144">
        <v>9.8650000000000002</v>
      </c>
      <c r="CR80" s="144">
        <v>10.035</v>
      </c>
      <c r="CS80" s="144">
        <v>10.164999999999999</v>
      </c>
      <c r="CT80" s="144">
        <v>10.262</v>
      </c>
      <c r="CU80" s="144">
        <v>10.332000000000001</v>
      </c>
      <c r="CV80" s="144">
        <v>10.381</v>
      </c>
      <c r="CW80" s="144">
        <v>10.414</v>
      </c>
      <c r="CX80" s="144">
        <v>10.435</v>
      </c>
      <c r="CY80" s="144">
        <v>10.448</v>
      </c>
      <c r="CZ80" s="144">
        <v>10.456</v>
      </c>
      <c r="DA80" s="144">
        <v>10.461</v>
      </c>
      <c r="DB80" s="144">
        <v>10.461</v>
      </c>
      <c r="DC80" s="144">
        <v>10.461</v>
      </c>
      <c r="DD80" s="144">
        <v>10.461</v>
      </c>
      <c r="DE80" s="144">
        <v>10.461</v>
      </c>
      <c r="DF80" s="144">
        <v>10.461</v>
      </c>
      <c r="DG80" s="144">
        <v>10.461</v>
      </c>
      <c r="DH80" s="144">
        <v>10.461</v>
      </c>
      <c r="DI80" s="144">
        <v>10.461</v>
      </c>
      <c r="DJ80" s="144">
        <v>10.461</v>
      </c>
      <c r="DK80" s="144">
        <v>10.461</v>
      </c>
      <c r="DL80" s="144">
        <v>10.461</v>
      </c>
      <c r="DM80" s="144">
        <v>10.461</v>
      </c>
      <c r="DN80" s="144">
        <v>10.461</v>
      </c>
      <c r="DO80" s="144">
        <v>10.461</v>
      </c>
      <c r="DP80" s="144">
        <v>10.461</v>
      </c>
      <c r="DQ80" s="144">
        <v>10.461</v>
      </c>
      <c r="DR80" s="144">
        <v>10.461</v>
      </c>
      <c r="DS80" s="144">
        <v>10.461</v>
      </c>
      <c r="DT80" s="144">
        <v>10.461</v>
      </c>
      <c r="DU80" s="144">
        <v>10.461</v>
      </c>
      <c r="DV80" s="144">
        <v>10.461</v>
      </c>
      <c r="DW80" s="144">
        <v>10.461</v>
      </c>
      <c r="DX80" s="144">
        <v>10.461</v>
      </c>
      <c r="DY80" s="144">
        <v>10.461</v>
      </c>
      <c r="DZ80" s="144">
        <v>10.461</v>
      </c>
      <c r="EA80" s="144">
        <v>10.461</v>
      </c>
    </row>
    <row r="81" spans="1:131" ht="15" customHeight="1" x14ac:dyDescent="0.25">
      <c r="A81" s="43">
        <v>79</v>
      </c>
      <c r="B81" s="144"/>
      <c r="C81" s="144"/>
      <c r="D81" s="144"/>
      <c r="E81" s="144"/>
      <c r="F81" s="144"/>
      <c r="G81" s="144"/>
      <c r="H81" s="144"/>
      <c r="I81" s="144"/>
      <c r="J81" s="144"/>
      <c r="K81" s="144"/>
      <c r="L81" s="144"/>
      <c r="M81" s="144"/>
      <c r="N81" s="144"/>
      <c r="O81" s="144"/>
      <c r="P81" s="144"/>
      <c r="Q81" s="144"/>
      <c r="R81" s="144"/>
      <c r="S81" s="144"/>
      <c r="T81" s="144"/>
      <c r="U81" s="144"/>
      <c r="V81" s="144"/>
      <c r="W81" s="144"/>
      <c r="X81" s="144"/>
      <c r="Y81" s="144"/>
      <c r="Z81" s="144"/>
      <c r="AA81" s="144"/>
      <c r="AB81" s="144"/>
      <c r="AC81" s="144"/>
      <c r="AD81" s="144"/>
      <c r="AE81" s="144"/>
      <c r="AF81" s="144"/>
      <c r="AG81" s="144"/>
      <c r="AH81" s="144"/>
      <c r="AI81" s="144"/>
      <c r="AJ81" s="144"/>
      <c r="AK81" s="144"/>
      <c r="AL81" s="144"/>
      <c r="AM81" s="144"/>
      <c r="AN81" s="144"/>
      <c r="AO81" s="144"/>
      <c r="AP81" s="144"/>
      <c r="AQ81" s="144"/>
      <c r="AR81" s="144"/>
      <c r="AS81" s="144"/>
      <c r="AT81" s="144"/>
      <c r="AU81" s="144"/>
      <c r="AV81" s="144"/>
      <c r="AW81" s="144"/>
      <c r="AX81" s="144"/>
      <c r="AY81" s="144"/>
      <c r="AZ81" s="144"/>
      <c r="BA81" s="144"/>
      <c r="BB81" s="144"/>
      <c r="BC81" s="144"/>
      <c r="BD81" s="144"/>
      <c r="BE81" s="144"/>
      <c r="BF81" s="144"/>
      <c r="BG81" s="144"/>
      <c r="BH81" s="144"/>
      <c r="BI81" s="144"/>
      <c r="BJ81" s="144"/>
      <c r="BK81" s="144"/>
      <c r="BL81" s="144"/>
      <c r="BM81" s="144"/>
      <c r="BN81" s="144"/>
      <c r="BO81" s="144"/>
      <c r="BP81" s="144"/>
      <c r="BQ81" s="144"/>
      <c r="BR81" s="144"/>
      <c r="BS81" s="144"/>
      <c r="BT81" s="144"/>
      <c r="BU81" s="144"/>
      <c r="BV81" s="144"/>
      <c r="BW81" s="144"/>
      <c r="BX81" s="144"/>
      <c r="BY81" s="144"/>
      <c r="BZ81" s="144"/>
      <c r="CA81" s="144"/>
      <c r="CB81" s="144"/>
      <c r="CC81" s="144">
        <v>0.96299999999999997</v>
      </c>
      <c r="CD81" s="144">
        <v>1.8859999999999999</v>
      </c>
      <c r="CE81" s="144">
        <v>2.7679999999999998</v>
      </c>
      <c r="CF81" s="144">
        <v>3.605</v>
      </c>
      <c r="CG81" s="144">
        <v>4.3949999999999996</v>
      </c>
      <c r="CH81" s="144">
        <v>5.1349999999999998</v>
      </c>
      <c r="CI81" s="144">
        <v>5.8209999999999997</v>
      </c>
      <c r="CJ81" s="144">
        <v>6.452</v>
      </c>
      <c r="CK81" s="144">
        <v>7.0250000000000004</v>
      </c>
      <c r="CL81" s="144">
        <v>7.5369999999999999</v>
      </c>
      <c r="CM81" s="144">
        <v>7.9889999999999999</v>
      </c>
      <c r="CN81" s="144">
        <v>8.3810000000000002</v>
      </c>
      <c r="CO81" s="144">
        <v>8.7119999999999997</v>
      </c>
      <c r="CP81" s="144">
        <v>8.9870000000000001</v>
      </c>
      <c r="CQ81" s="144">
        <v>9.2100000000000009</v>
      </c>
      <c r="CR81" s="144">
        <v>9.3849999999999998</v>
      </c>
      <c r="CS81" s="144">
        <v>9.52</v>
      </c>
      <c r="CT81" s="144">
        <v>9.6199999999999992</v>
      </c>
      <c r="CU81" s="144">
        <v>9.6929999999999996</v>
      </c>
      <c r="CV81" s="144">
        <v>9.7430000000000003</v>
      </c>
      <c r="CW81" s="144">
        <v>9.7769999999999992</v>
      </c>
      <c r="CX81" s="144">
        <v>9.7989999999999995</v>
      </c>
      <c r="CY81" s="144">
        <v>9.8130000000000006</v>
      </c>
      <c r="CZ81" s="144">
        <v>9.8209999999999997</v>
      </c>
      <c r="DA81" s="144">
        <v>9.8260000000000005</v>
      </c>
      <c r="DB81" s="144">
        <v>9.8260000000000005</v>
      </c>
      <c r="DC81" s="144">
        <v>9.8260000000000005</v>
      </c>
      <c r="DD81" s="144">
        <v>9.8260000000000005</v>
      </c>
      <c r="DE81" s="144">
        <v>9.8260000000000005</v>
      </c>
      <c r="DF81" s="144">
        <v>9.8260000000000005</v>
      </c>
      <c r="DG81" s="144">
        <v>9.8260000000000005</v>
      </c>
      <c r="DH81" s="144">
        <v>9.8260000000000005</v>
      </c>
      <c r="DI81" s="144">
        <v>9.8260000000000005</v>
      </c>
      <c r="DJ81" s="144">
        <v>9.8260000000000005</v>
      </c>
      <c r="DK81" s="144">
        <v>9.8260000000000005</v>
      </c>
      <c r="DL81" s="144">
        <v>9.8260000000000005</v>
      </c>
      <c r="DM81" s="144">
        <v>9.8260000000000005</v>
      </c>
      <c r="DN81" s="144">
        <v>9.8260000000000005</v>
      </c>
      <c r="DO81" s="144">
        <v>9.8260000000000005</v>
      </c>
      <c r="DP81" s="144">
        <v>9.8260000000000005</v>
      </c>
      <c r="DQ81" s="144">
        <v>9.8260000000000005</v>
      </c>
      <c r="DR81" s="144">
        <v>9.8260000000000005</v>
      </c>
      <c r="DS81" s="144">
        <v>9.8260000000000005</v>
      </c>
      <c r="DT81" s="144">
        <v>9.8260000000000005</v>
      </c>
      <c r="DU81" s="144">
        <v>9.8260000000000005</v>
      </c>
      <c r="DV81" s="144">
        <v>9.8260000000000005</v>
      </c>
      <c r="DW81" s="144">
        <v>9.8260000000000005</v>
      </c>
      <c r="DX81" s="144">
        <v>9.8260000000000005</v>
      </c>
      <c r="DY81" s="144">
        <v>9.8260000000000005</v>
      </c>
      <c r="DZ81" s="144">
        <v>9.8260000000000005</v>
      </c>
      <c r="EA81" s="144">
        <v>9.8260000000000005</v>
      </c>
    </row>
    <row r="82" spans="1:131" ht="15" customHeight="1" x14ac:dyDescent="0.25">
      <c r="A82" s="43">
        <v>80</v>
      </c>
      <c r="B82" s="144"/>
      <c r="C82" s="144"/>
      <c r="D82" s="144"/>
      <c r="E82" s="144"/>
      <c r="F82" s="144"/>
      <c r="G82" s="144"/>
      <c r="H82" s="144"/>
      <c r="I82" s="144"/>
      <c r="J82" s="144"/>
      <c r="K82" s="144"/>
      <c r="L82" s="144"/>
      <c r="M82" s="144"/>
      <c r="N82" s="144"/>
      <c r="O82" s="144"/>
      <c r="P82" s="144"/>
      <c r="Q82" s="144"/>
      <c r="R82" s="144"/>
      <c r="S82" s="144"/>
      <c r="T82" s="144"/>
      <c r="U82" s="144"/>
      <c r="V82" s="144"/>
      <c r="W82" s="144"/>
      <c r="X82" s="144"/>
      <c r="Y82" s="144"/>
      <c r="Z82" s="144"/>
      <c r="AA82" s="144"/>
      <c r="AB82" s="144"/>
      <c r="AC82" s="144"/>
      <c r="AD82" s="144"/>
      <c r="AE82" s="144"/>
      <c r="AF82" s="144"/>
      <c r="AG82" s="144"/>
      <c r="AH82" s="144"/>
      <c r="AI82" s="144"/>
      <c r="AJ82" s="144"/>
      <c r="AK82" s="144"/>
      <c r="AL82" s="144"/>
      <c r="AM82" s="144"/>
      <c r="AN82" s="144"/>
      <c r="AO82" s="144"/>
      <c r="AP82" s="144"/>
      <c r="AQ82" s="144"/>
      <c r="AR82" s="144"/>
      <c r="AS82" s="144"/>
      <c r="AT82" s="144"/>
      <c r="AU82" s="144"/>
      <c r="AV82" s="144"/>
      <c r="AW82" s="144"/>
      <c r="AX82" s="144"/>
      <c r="AY82" s="144"/>
      <c r="AZ82" s="144"/>
      <c r="BA82" s="144"/>
      <c r="BB82" s="144"/>
      <c r="BC82" s="144"/>
      <c r="BD82" s="144"/>
      <c r="BE82" s="144"/>
      <c r="BF82" s="144"/>
      <c r="BG82" s="144"/>
      <c r="BH82" s="144"/>
      <c r="BI82" s="144"/>
      <c r="BJ82" s="144"/>
      <c r="BK82" s="144"/>
      <c r="BL82" s="144"/>
      <c r="BM82" s="144"/>
      <c r="BN82" s="144"/>
      <c r="BO82" s="144"/>
      <c r="BP82" s="144"/>
      <c r="BQ82" s="144"/>
      <c r="BR82" s="144"/>
      <c r="BS82" s="144"/>
      <c r="BT82" s="144"/>
      <c r="BU82" s="144"/>
      <c r="BV82" s="144"/>
      <c r="BW82" s="144"/>
      <c r="BX82" s="144"/>
      <c r="BY82" s="144"/>
      <c r="BZ82" s="144"/>
      <c r="CA82" s="144"/>
      <c r="CB82" s="144"/>
      <c r="CC82" s="144"/>
      <c r="CD82" s="144">
        <v>0.95899999999999996</v>
      </c>
      <c r="CE82" s="144">
        <v>1.875</v>
      </c>
      <c r="CF82" s="144">
        <v>2.7440000000000002</v>
      </c>
      <c r="CG82" s="144">
        <v>3.5649999999999999</v>
      </c>
      <c r="CH82" s="144">
        <v>4.3330000000000002</v>
      </c>
      <c r="CI82" s="144">
        <v>5.0460000000000003</v>
      </c>
      <c r="CJ82" s="144">
        <v>5.7009999999999996</v>
      </c>
      <c r="CK82" s="144">
        <v>6.2960000000000003</v>
      </c>
      <c r="CL82" s="144">
        <v>6.8280000000000003</v>
      </c>
      <c r="CM82" s="144">
        <v>7.298</v>
      </c>
      <c r="CN82" s="144">
        <v>7.7039999999999997</v>
      </c>
      <c r="CO82" s="144">
        <v>8.048</v>
      </c>
      <c r="CP82" s="144">
        <v>8.3339999999999996</v>
      </c>
      <c r="CQ82" s="144">
        <v>8.5649999999999995</v>
      </c>
      <c r="CR82" s="144">
        <v>8.7479999999999993</v>
      </c>
      <c r="CS82" s="144">
        <v>8.8879999999999999</v>
      </c>
      <c r="CT82" s="144">
        <v>8.9920000000000009</v>
      </c>
      <c r="CU82" s="144">
        <v>9.0670000000000002</v>
      </c>
      <c r="CV82" s="144">
        <v>9.1189999999999998</v>
      </c>
      <c r="CW82" s="144">
        <v>9.1539999999999999</v>
      </c>
      <c r="CX82" s="144">
        <v>9.1769999999999996</v>
      </c>
      <c r="CY82" s="144">
        <v>9.1920000000000002</v>
      </c>
      <c r="CZ82" s="144">
        <v>9.1999999999999993</v>
      </c>
      <c r="DA82" s="144">
        <v>9.2050000000000001</v>
      </c>
      <c r="DB82" s="144">
        <v>9.2050000000000001</v>
      </c>
      <c r="DC82" s="144">
        <v>9.2050000000000001</v>
      </c>
      <c r="DD82" s="144">
        <v>9.2050000000000001</v>
      </c>
      <c r="DE82" s="144">
        <v>9.2050000000000001</v>
      </c>
      <c r="DF82" s="144">
        <v>9.2050000000000001</v>
      </c>
      <c r="DG82" s="144">
        <v>9.2050000000000001</v>
      </c>
      <c r="DH82" s="144">
        <v>9.2050000000000001</v>
      </c>
      <c r="DI82" s="144">
        <v>9.2050000000000001</v>
      </c>
      <c r="DJ82" s="144">
        <v>9.2050000000000001</v>
      </c>
      <c r="DK82" s="144">
        <v>9.2050000000000001</v>
      </c>
      <c r="DL82" s="144">
        <v>9.2050000000000001</v>
      </c>
      <c r="DM82" s="144">
        <v>9.2050000000000001</v>
      </c>
      <c r="DN82" s="144">
        <v>9.2050000000000001</v>
      </c>
      <c r="DO82" s="144">
        <v>9.2050000000000001</v>
      </c>
      <c r="DP82" s="144">
        <v>9.2050000000000001</v>
      </c>
      <c r="DQ82" s="144">
        <v>9.2050000000000001</v>
      </c>
      <c r="DR82" s="144">
        <v>9.2050000000000001</v>
      </c>
      <c r="DS82" s="144">
        <v>9.2050000000000001</v>
      </c>
      <c r="DT82" s="144">
        <v>9.2050000000000001</v>
      </c>
      <c r="DU82" s="144">
        <v>9.2050000000000001</v>
      </c>
      <c r="DV82" s="144">
        <v>9.2050000000000001</v>
      </c>
      <c r="DW82" s="144">
        <v>9.2050000000000001</v>
      </c>
      <c r="DX82" s="144">
        <v>9.2050000000000001</v>
      </c>
      <c r="DY82" s="144">
        <v>9.2050000000000001</v>
      </c>
      <c r="DZ82" s="144">
        <v>9.2050000000000001</v>
      </c>
      <c r="EA82" s="144">
        <v>9.2050000000000001</v>
      </c>
    </row>
    <row r="83" spans="1:131" ht="15" customHeight="1" x14ac:dyDescent="0.25">
      <c r="A83" s="43">
        <v>81</v>
      </c>
      <c r="B83" s="144"/>
      <c r="C83" s="144"/>
      <c r="D83" s="144"/>
      <c r="E83" s="144"/>
      <c r="F83" s="144"/>
      <c r="G83" s="144"/>
      <c r="H83" s="144"/>
      <c r="I83" s="144"/>
      <c r="J83" s="144"/>
      <c r="K83" s="144"/>
      <c r="L83" s="144"/>
      <c r="M83" s="144"/>
      <c r="N83" s="144"/>
      <c r="O83" s="144"/>
      <c r="P83" s="144"/>
      <c r="Q83" s="144"/>
      <c r="R83" s="144"/>
      <c r="S83" s="144"/>
      <c r="T83" s="144"/>
      <c r="U83" s="144"/>
      <c r="V83" s="144"/>
      <c r="W83" s="144"/>
      <c r="X83" s="144"/>
      <c r="Y83" s="144"/>
      <c r="Z83" s="144"/>
      <c r="AA83" s="144"/>
      <c r="AB83" s="144"/>
      <c r="AC83" s="144"/>
      <c r="AD83" s="144"/>
      <c r="AE83" s="144"/>
      <c r="AF83" s="144"/>
      <c r="AG83" s="144"/>
      <c r="AH83" s="144"/>
      <c r="AI83" s="144"/>
      <c r="AJ83" s="144"/>
      <c r="AK83" s="144"/>
      <c r="AL83" s="144"/>
      <c r="AM83" s="144"/>
      <c r="AN83" s="144"/>
      <c r="AO83" s="144"/>
      <c r="AP83" s="144"/>
      <c r="AQ83" s="144"/>
      <c r="AR83" s="144"/>
      <c r="AS83" s="144"/>
      <c r="AT83" s="144"/>
      <c r="AU83" s="144"/>
      <c r="AV83" s="144"/>
      <c r="AW83" s="144"/>
      <c r="AX83" s="144"/>
      <c r="AY83" s="144"/>
      <c r="AZ83" s="144"/>
      <c r="BA83" s="144"/>
      <c r="BB83" s="144"/>
      <c r="BC83" s="144"/>
      <c r="BD83" s="144"/>
      <c r="BE83" s="144"/>
      <c r="BF83" s="144"/>
      <c r="BG83" s="144"/>
      <c r="BH83" s="144"/>
      <c r="BI83" s="144"/>
      <c r="BJ83" s="144"/>
      <c r="BK83" s="144"/>
      <c r="BL83" s="144"/>
      <c r="BM83" s="144"/>
      <c r="BN83" s="144"/>
      <c r="BO83" s="144"/>
      <c r="BP83" s="144"/>
      <c r="BQ83" s="144"/>
      <c r="BR83" s="144"/>
      <c r="BS83" s="144"/>
      <c r="BT83" s="144"/>
      <c r="BU83" s="144"/>
      <c r="BV83" s="144"/>
      <c r="BW83" s="144"/>
      <c r="BX83" s="144"/>
      <c r="BY83" s="144"/>
      <c r="BZ83" s="144"/>
      <c r="CA83" s="144"/>
      <c r="CB83" s="144"/>
      <c r="CC83" s="144"/>
      <c r="CD83" s="144"/>
      <c r="CE83" s="144">
        <v>0.95499999999999996</v>
      </c>
      <c r="CF83" s="144">
        <v>1.861</v>
      </c>
      <c r="CG83" s="144">
        <v>2.7170000000000001</v>
      </c>
      <c r="CH83" s="144">
        <v>3.5169999999999999</v>
      </c>
      <c r="CI83" s="144">
        <v>4.2610000000000001</v>
      </c>
      <c r="CJ83" s="144">
        <v>4.944</v>
      </c>
      <c r="CK83" s="144">
        <v>5.5640000000000001</v>
      </c>
      <c r="CL83" s="144">
        <v>6.1189999999999998</v>
      </c>
      <c r="CM83" s="144">
        <v>6.609</v>
      </c>
      <c r="CN83" s="144">
        <v>7.0330000000000004</v>
      </c>
      <c r="CO83" s="144">
        <v>7.3920000000000003</v>
      </c>
      <c r="CP83" s="144">
        <v>7.6890000000000001</v>
      </c>
      <c r="CQ83" s="144">
        <v>7.931</v>
      </c>
      <c r="CR83" s="144">
        <v>8.1210000000000004</v>
      </c>
      <c r="CS83" s="144">
        <v>8.2669999999999995</v>
      </c>
      <c r="CT83" s="144">
        <v>8.375</v>
      </c>
      <c r="CU83" s="144">
        <v>8.4529999999999994</v>
      </c>
      <c r="CV83" s="144">
        <v>8.5079999999999991</v>
      </c>
      <c r="CW83" s="144">
        <v>8.5449999999999999</v>
      </c>
      <c r="CX83" s="144">
        <v>8.5690000000000008</v>
      </c>
      <c r="CY83" s="144">
        <v>8.5839999999999996</v>
      </c>
      <c r="CZ83" s="144">
        <v>8.593</v>
      </c>
      <c r="DA83" s="144">
        <v>8.5980000000000008</v>
      </c>
      <c r="DB83" s="144">
        <v>8.5980000000000008</v>
      </c>
      <c r="DC83" s="144">
        <v>8.5980000000000008</v>
      </c>
      <c r="DD83" s="144">
        <v>8.5980000000000008</v>
      </c>
      <c r="DE83" s="144">
        <v>8.5980000000000008</v>
      </c>
      <c r="DF83" s="144">
        <v>8.5980000000000008</v>
      </c>
      <c r="DG83" s="144">
        <v>8.5980000000000008</v>
      </c>
      <c r="DH83" s="144">
        <v>8.5980000000000008</v>
      </c>
      <c r="DI83" s="144">
        <v>8.5980000000000008</v>
      </c>
      <c r="DJ83" s="144">
        <v>8.5980000000000008</v>
      </c>
      <c r="DK83" s="144">
        <v>8.5980000000000008</v>
      </c>
      <c r="DL83" s="144">
        <v>8.5980000000000008</v>
      </c>
      <c r="DM83" s="144">
        <v>8.5980000000000008</v>
      </c>
      <c r="DN83" s="144">
        <v>8.5980000000000008</v>
      </c>
      <c r="DO83" s="144">
        <v>8.5980000000000008</v>
      </c>
      <c r="DP83" s="144">
        <v>8.5980000000000008</v>
      </c>
      <c r="DQ83" s="144">
        <v>8.5980000000000008</v>
      </c>
      <c r="DR83" s="144">
        <v>8.5980000000000008</v>
      </c>
      <c r="DS83" s="144">
        <v>8.5980000000000008</v>
      </c>
      <c r="DT83" s="144">
        <v>8.5980000000000008</v>
      </c>
      <c r="DU83" s="144">
        <v>8.5980000000000008</v>
      </c>
      <c r="DV83" s="144">
        <v>8.5980000000000008</v>
      </c>
      <c r="DW83" s="144">
        <v>8.5980000000000008</v>
      </c>
      <c r="DX83" s="144">
        <v>8.5980000000000008</v>
      </c>
      <c r="DY83" s="144">
        <v>8.5980000000000008</v>
      </c>
      <c r="DZ83" s="144">
        <v>8.5980000000000008</v>
      </c>
      <c r="EA83" s="144">
        <v>8.5980000000000008</v>
      </c>
    </row>
    <row r="84" spans="1:131" ht="15" customHeight="1" x14ac:dyDescent="0.25">
      <c r="A84" s="43">
        <v>82</v>
      </c>
      <c r="B84" s="144"/>
      <c r="C84" s="144"/>
      <c r="D84" s="144"/>
      <c r="E84" s="144"/>
      <c r="F84" s="144"/>
      <c r="G84" s="144"/>
      <c r="H84" s="144"/>
      <c r="I84" s="144"/>
      <c r="J84" s="144"/>
      <c r="K84" s="144"/>
      <c r="L84" s="144"/>
      <c r="M84" s="144"/>
      <c r="N84" s="144"/>
      <c r="O84" s="144"/>
      <c r="P84" s="144"/>
      <c r="Q84" s="144"/>
      <c r="R84" s="144"/>
      <c r="S84" s="144"/>
      <c r="T84" s="144"/>
      <c r="U84" s="144"/>
      <c r="V84" s="144"/>
      <c r="W84" s="144"/>
      <c r="X84" s="144"/>
      <c r="Y84" s="144"/>
      <c r="Z84" s="144"/>
      <c r="AA84" s="144"/>
      <c r="AB84" s="144"/>
      <c r="AC84" s="144"/>
      <c r="AD84" s="144"/>
      <c r="AE84" s="144"/>
      <c r="AF84" s="144"/>
      <c r="AG84" s="144"/>
      <c r="AH84" s="144"/>
      <c r="AI84" s="144"/>
      <c r="AJ84" s="144"/>
      <c r="AK84" s="144"/>
      <c r="AL84" s="144"/>
      <c r="AM84" s="144"/>
      <c r="AN84" s="144"/>
      <c r="AO84" s="144"/>
      <c r="AP84" s="144"/>
      <c r="AQ84" s="144"/>
      <c r="AR84" s="144"/>
      <c r="AS84" s="144"/>
      <c r="AT84" s="144"/>
      <c r="AU84" s="144"/>
      <c r="AV84" s="144"/>
      <c r="AW84" s="144"/>
      <c r="AX84" s="144"/>
      <c r="AY84" s="144"/>
      <c r="AZ84" s="144"/>
      <c r="BA84" s="144"/>
      <c r="BB84" s="144"/>
      <c r="BC84" s="144"/>
      <c r="BD84" s="144"/>
      <c r="BE84" s="144"/>
      <c r="BF84" s="144"/>
      <c r="BG84" s="144"/>
      <c r="BH84" s="144"/>
      <c r="BI84" s="144"/>
      <c r="BJ84" s="144"/>
      <c r="BK84" s="144"/>
      <c r="BL84" s="144"/>
      <c r="BM84" s="144"/>
      <c r="BN84" s="144"/>
      <c r="BO84" s="144"/>
      <c r="BP84" s="144"/>
      <c r="BQ84" s="144"/>
      <c r="BR84" s="144"/>
      <c r="BS84" s="144"/>
      <c r="BT84" s="144"/>
      <c r="BU84" s="144"/>
      <c r="BV84" s="144"/>
      <c r="BW84" s="144"/>
      <c r="BX84" s="144"/>
      <c r="BY84" s="144"/>
      <c r="BZ84" s="144"/>
      <c r="CA84" s="144"/>
      <c r="CB84" s="144"/>
      <c r="CC84" s="144"/>
      <c r="CD84" s="144"/>
      <c r="CE84" s="144"/>
      <c r="CF84" s="144">
        <v>0.95</v>
      </c>
      <c r="CG84" s="144">
        <v>1.845</v>
      </c>
      <c r="CH84" s="144">
        <v>2.6840000000000002</v>
      </c>
      <c r="CI84" s="144">
        <v>3.4630000000000001</v>
      </c>
      <c r="CJ84" s="144">
        <v>4.1779999999999999</v>
      </c>
      <c r="CK84" s="144">
        <v>4.8280000000000003</v>
      </c>
      <c r="CL84" s="144">
        <v>5.4089999999999998</v>
      </c>
      <c r="CM84" s="144">
        <v>5.9219999999999997</v>
      </c>
      <c r="CN84" s="144">
        <v>6.3659999999999997</v>
      </c>
      <c r="CO84" s="144">
        <v>6.742</v>
      </c>
      <c r="CP84" s="144">
        <v>7.0540000000000003</v>
      </c>
      <c r="CQ84" s="144">
        <v>7.306</v>
      </c>
      <c r="CR84" s="144">
        <v>7.5049999999999999</v>
      </c>
      <c r="CS84" s="144">
        <v>7.6580000000000004</v>
      </c>
      <c r="CT84" s="144">
        <v>7.7720000000000002</v>
      </c>
      <c r="CU84" s="144">
        <v>7.8540000000000001</v>
      </c>
      <c r="CV84" s="144">
        <v>7.9109999999999996</v>
      </c>
      <c r="CW84" s="144">
        <v>7.95</v>
      </c>
      <c r="CX84" s="144">
        <v>7.9749999999999996</v>
      </c>
      <c r="CY84" s="144">
        <v>7.99</v>
      </c>
      <c r="CZ84" s="144">
        <v>8</v>
      </c>
      <c r="DA84" s="144">
        <v>8.0060000000000002</v>
      </c>
      <c r="DB84" s="144">
        <v>8.0060000000000002</v>
      </c>
      <c r="DC84" s="144">
        <v>8.0060000000000002</v>
      </c>
      <c r="DD84" s="144">
        <v>8.0060000000000002</v>
      </c>
      <c r="DE84" s="144">
        <v>8.0060000000000002</v>
      </c>
      <c r="DF84" s="144">
        <v>8.0060000000000002</v>
      </c>
      <c r="DG84" s="144">
        <v>8.0060000000000002</v>
      </c>
      <c r="DH84" s="144">
        <v>8.0060000000000002</v>
      </c>
      <c r="DI84" s="144">
        <v>8.0060000000000002</v>
      </c>
      <c r="DJ84" s="144">
        <v>8.0060000000000002</v>
      </c>
      <c r="DK84" s="144">
        <v>8.0060000000000002</v>
      </c>
      <c r="DL84" s="144">
        <v>8.0060000000000002</v>
      </c>
      <c r="DM84" s="144">
        <v>8.0060000000000002</v>
      </c>
      <c r="DN84" s="144">
        <v>8.0060000000000002</v>
      </c>
      <c r="DO84" s="144">
        <v>8.0060000000000002</v>
      </c>
      <c r="DP84" s="144">
        <v>8.0060000000000002</v>
      </c>
      <c r="DQ84" s="144">
        <v>8.0060000000000002</v>
      </c>
      <c r="DR84" s="144">
        <v>8.0060000000000002</v>
      </c>
      <c r="DS84" s="144">
        <v>8.0060000000000002</v>
      </c>
      <c r="DT84" s="144">
        <v>8.0060000000000002</v>
      </c>
      <c r="DU84" s="144">
        <v>8.0060000000000002</v>
      </c>
      <c r="DV84" s="144">
        <v>8.0060000000000002</v>
      </c>
      <c r="DW84" s="144">
        <v>8.0060000000000002</v>
      </c>
      <c r="DX84" s="144">
        <v>8.0060000000000002</v>
      </c>
      <c r="DY84" s="144">
        <v>8.0060000000000002</v>
      </c>
      <c r="DZ84" s="144">
        <v>8.0060000000000002</v>
      </c>
      <c r="EA84" s="144">
        <v>8.0060000000000002</v>
      </c>
    </row>
    <row r="85" spans="1:131" ht="15" customHeight="1" x14ac:dyDescent="0.25">
      <c r="A85" s="43">
        <v>83</v>
      </c>
      <c r="B85" s="144"/>
      <c r="C85" s="144"/>
      <c r="D85" s="144"/>
      <c r="E85" s="144"/>
      <c r="F85" s="144"/>
      <c r="G85" s="144"/>
      <c r="H85" s="144"/>
      <c r="I85" s="144"/>
      <c r="J85" s="144"/>
      <c r="K85" s="144"/>
      <c r="L85" s="144"/>
      <c r="M85" s="144"/>
      <c r="N85" s="144"/>
      <c r="O85" s="144"/>
      <c r="P85" s="144"/>
      <c r="Q85" s="144"/>
      <c r="R85" s="144"/>
      <c r="S85" s="144"/>
      <c r="T85" s="144"/>
      <c r="U85" s="144"/>
      <c r="V85" s="144"/>
      <c r="W85" s="144"/>
      <c r="X85" s="144"/>
      <c r="Y85" s="144"/>
      <c r="Z85" s="144"/>
      <c r="AA85" s="144"/>
      <c r="AB85" s="144"/>
      <c r="AC85" s="144"/>
      <c r="AD85" s="144"/>
      <c r="AE85" s="144"/>
      <c r="AF85" s="144"/>
      <c r="AG85" s="144"/>
      <c r="AH85" s="144"/>
      <c r="AI85" s="144"/>
      <c r="AJ85" s="144"/>
      <c r="AK85" s="144"/>
      <c r="AL85" s="144"/>
      <c r="AM85" s="144"/>
      <c r="AN85" s="144"/>
      <c r="AO85" s="144"/>
      <c r="AP85" s="144"/>
      <c r="AQ85" s="144"/>
      <c r="AR85" s="144"/>
      <c r="AS85" s="144"/>
      <c r="AT85" s="144"/>
      <c r="AU85" s="144"/>
      <c r="AV85" s="144"/>
      <c r="AW85" s="144"/>
      <c r="AX85" s="144"/>
      <c r="AY85" s="144"/>
      <c r="AZ85" s="144"/>
      <c r="BA85" s="144"/>
      <c r="BB85" s="144"/>
      <c r="BC85" s="144"/>
      <c r="BD85" s="144"/>
      <c r="BE85" s="144"/>
      <c r="BF85" s="144"/>
      <c r="BG85" s="144"/>
      <c r="BH85" s="144"/>
      <c r="BI85" s="144"/>
      <c r="BJ85" s="144"/>
      <c r="BK85" s="144"/>
      <c r="BL85" s="144"/>
      <c r="BM85" s="144"/>
      <c r="BN85" s="144"/>
      <c r="BO85" s="144"/>
      <c r="BP85" s="144"/>
      <c r="BQ85" s="144"/>
      <c r="BR85" s="144"/>
      <c r="BS85" s="144"/>
      <c r="BT85" s="144"/>
      <c r="BU85" s="144"/>
      <c r="BV85" s="144"/>
      <c r="BW85" s="144"/>
      <c r="BX85" s="144"/>
      <c r="BY85" s="144"/>
      <c r="BZ85" s="144"/>
      <c r="CA85" s="144"/>
      <c r="CB85" s="144"/>
      <c r="CC85" s="144"/>
      <c r="CD85" s="144"/>
      <c r="CE85" s="144"/>
      <c r="CF85" s="144"/>
      <c r="CG85" s="144">
        <v>0.94299999999999995</v>
      </c>
      <c r="CH85" s="144">
        <v>1.827</v>
      </c>
      <c r="CI85" s="144">
        <v>2.6469999999999998</v>
      </c>
      <c r="CJ85" s="144">
        <v>3.4</v>
      </c>
      <c r="CK85" s="144">
        <v>4.0839999999999996</v>
      </c>
      <c r="CL85" s="144">
        <v>4.6970000000000001</v>
      </c>
      <c r="CM85" s="144">
        <v>5.2370000000000001</v>
      </c>
      <c r="CN85" s="144">
        <v>5.7039999999999997</v>
      </c>
      <c r="CO85" s="144">
        <v>6.1</v>
      </c>
      <c r="CP85" s="144">
        <v>6.4290000000000003</v>
      </c>
      <c r="CQ85" s="144">
        <v>6.6950000000000003</v>
      </c>
      <c r="CR85" s="144">
        <v>6.9039999999999999</v>
      </c>
      <c r="CS85" s="144">
        <v>7.0650000000000004</v>
      </c>
      <c r="CT85" s="144">
        <v>7.1849999999999996</v>
      </c>
      <c r="CU85" s="144">
        <v>7.2709999999999999</v>
      </c>
      <c r="CV85" s="144">
        <v>7.3319999999999999</v>
      </c>
      <c r="CW85" s="144">
        <v>7.3719999999999999</v>
      </c>
      <c r="CX85" s="144">
        <v>7.399</v>
      </c>
      <c r="CY85" s="144">
        <v>7.415</v>
      </c>
      <c r="CZ85" s="144">
        <v>7.4249999999999998</v>
      </c>
      <c r="DA85" s="144">
        <v>7.431</v>
      </c>
      <c r="DB85" s="144">
        <v>7.431</v>
      </c>
      <c r="DC85" s="144">
        <v>7.431</v>
      </c>
      <c r="DD85" s="144">
        <v>7.431</v>
      </c>
      <c r="DE85" s="144">
        <v>7.431</v>
      </c>
      <c r="DF85" s="144">
        <v>7.431</v>
      </c>
      <c r="DG85" s="144">
        <v>7.431</v>
      </c>
      <c r="DH85" s="144">
        <v>7.431</v>
      </c>
      <c r="DI85" s="144">
        <v>7.431</v>
      </c>
      <c r="DJ85" s="144">
        <v>7.431</v>
      </c>
      <c r="DK85" s="144">
        <v>7.431</v>
      </c>
      <c r="DL85" s="144">
        <v>7.431</v>
      </c>
      <c r="DM85" s="144">
        <v>7.431</v>
      </c>
      <c r="DN85" s="144">
        <v>7.431</v>
      </c>
      <c r="DO85" s="144">
        <v>7.431</v>
      </c>
      <c r="DP85" s="144">
        <v>7.431</v>
      </c>
      <c r="DQ85" s="144">
        <v>7.431</v>
      </c>
      <c r="DR85" s="144">
        <v>7.431</v>
      </c>
      <c r="DS85" s="144">
        <v>7.431</v>
      </c>
      <c r="DT85" s="144">
        <v>7.431</v>
      </c>
      <c r="DU85" s="144">
        <v>7.431</v>
      </c>
      <c r="DV85" s="144">
        <v>7.431</v>
      </c>
      <c r="DW85" s="144">
        <v>7.431</v>
      </c>
      <c r="DX85" s="144">
        <v>7.431</v>
      </c>
      <c r="DY85" s="144">
        <v>7.431</v>
      </c>
      <c r="DZ85" s="144">
        <v>7.431</v>
      </c>
      <c r="EA85" s="144">
        <v>7.431</v>
      </c>
    </row>
    <row r="86" spans="1:131" ht="15" customHeight="1" x14ac:dyDescent="0.25">
      <c r="A86" s="43">
        <v>84</v>
      </c>
      <c r="B86" s="144"/>
      <c r="C86" s="144"/>
      <c r="D86" s="144"/>
      <c r="E86" s="144"/>
      <c r="F86" s="144"/>
      <c r="G86" s="144"/>
      <c r="H86" s="144"/>
      <c r="I86" s="144"/>
      <c r="J86" s="144"/>
      <c r="K86" s="144"/>
      <c r="L86" s="144"/>
      <c r="M86" s="144"/>
      <c r="N86" s="144"/>
      <c r="O86" s="144"/>
      <c r="P86" s="144"/>
      <c r="Q86" s="144"/>
      <c r="R86" s="144"/>
      <c r="S86" s="144"/>
      <c r="T86" s="144"/>
      <c r="U86" s="144"/>
      <c r="V86" s="144"/>
      <c r="W86" s="144"/>
      <c r="X86" s="144"/>
      <c r="Y86" s="144"/>
      <c r="Z86" s="144"/>
      <c r="AA86" s="144"/>
      <c r="AB86" s="144"/>
      <c r="AC86" s="144"/>
      <c r="AD86" s="144"/>
      <c r="AE86" s="144"/>
      <c r="AF86" s="144"/>
      <c r="AG86" s="144"/>
      <c r="AH86" s="144"/>
      <c r="AI86" s="144"/>
      <c r="AJ86" s="144"/>
      <c r="AK86" s="144"/>
      <c r="AL86" s="144"/>
      <c r="AM86" s="144"/>
      <c r="AN86" s="144"/>
      <c r="AO86" s="144"/>
      <c r="AP86" s="144"/>
      <c r="AQ86" s="144"/>
      <c r="AR86" s="144"/>
      <c r="AS86" s="144"/>
      <c r="AT86" s="144"/>
      <c r="AU86" s="144"/>
      <c r="AV86" s="144"/>
      <c r="AW86" s="144"/>
      <c r="AX86" s="144"/>
      <c r="AY86" s="144"/>
      <c r="AZ86" s="144"/>
      <c r="BA86" s="144"/>
      <c r="BB86" s="144"/>
      <c r="BC86" s="144"/>
      <c r="BD86" s="144"/>
      <c r="BE86" s="144"/>
      <c r="BF86" s="144"/>
      <c r="BG86" s="144"/>
      <c r="BH86" s="144"/>
      <c r="BI86" s="144"/>
      <c r="BJ86" s="144"/>
      <c r="BK86" s="144"/>
      <c r="BL86" s="144"/>
      <c r="BM86" s="144"/>
      <c r="BN86" s="144"/>
      <c r="BO86" s="144"/>
      <c r="BP86" s="144"/>
      <c r="BQ86" s="144"/>
      <c r="BR86" s="144"/>
      <c r="BS86" s="144"/>
      <c r="BT86" s="144"/>
      <c r="BU86" s="144"/>
      <c r="BV86" s="144"/>
      <c r="BW86" s="144"/>
      <c r="BX86" s="144"/>
      <c r="BY86" s="144"/>
      <c r="BZ86" s="144"/>
      <c r="CA86" s="144"/>
      <c r="CB86" s="144"/>
      <c r="CC86" s="144"/>
      <c r="CD86" s="144"/>
      <c r="CE86" s="144"/>
      <c r="CF86" s="144"/>
      <c r="CG86" s="144"/>
      <c r="CH86" s="144">
        <v>0.93600000000000005</v>
      </c>
      <c r="CI86" s="144">
        <v>1.806</v>
      </c>
      <c r="CJ86" s="144">
        <v>2.6040000000000001</v>
      </c>
      <c r="CK86" s="144">
        <v>3.3290000000000002</v>
      </c>
      <c r="CL86" s="144">
        <v>3.9780000000000002</v>
      </c>
      <c r="CM86" s="144">
        <v>4.5510000000000002</v>
      </c>
      <c r="CN86" s="144">
        <v>5.0460000000000003</v>
      </c>
      <c r="CO86" s="144">
        <v>5.4660000000000002</v>
      </c>
      <c r="CP86" s="144">
        <v>5.8140000000000001</v>
      </c>
      <c r="CQ86" s="144">
        <v>6.0960000000000001</v>
      </c>
      <c r="CR86" s="144">
        <v>6.3179999999999996</v>
      </c>
      <c r="CS86" s="144">
        <v>6.4889999999999999</v>
      </c>
      <c r="CT86" s="144">
        <v>6.6159999999999997</v>
      </c>
      <c r="CU86" s="144">
        <v>6.7069999999999999</v>
      </c>
      <c r="CV86" s="144">
        <v>6.7709999999999999</v>
      </c>
      <c r="CW86" s="144">
        <v>6.8140000000000001</v>
      </c>
      <c r="CX86" s="144">
        <v>6.8419999999999996</v>
      </c>
      <c r="CY86" s="144">
        <v>6.86</v>
      </c>
      <c r="CZ86" s="144">
        <v>6.87</v>
      </c>
      <c r="DA86" s="144">
        <v>6.8760000000000003</v>
      </c>
      <c r="DB86" s="144">
        <v>6.8760000000000003</v>
      </c>
      <c r="DC86" s="144">
        <v>6.8760000000000003</v>
      </c>
      <c r="DD86" s="144">
        <v>6.8760000000000003</v>
      </c>
      <c r="DE86" s="144">
        <v>6.8760000000000003</v>
      </c>
      <c r="DF86" s="144">
        <v>6.8760000000000003</v>
      </c>
      <c r="DG86" s="144">
        <v>6.8760000000000003</v>
      </c>
      <c r="DH86" s="144">
        <v>6.8760000000000003</v>
      </c>
      <c r="DI86" s="144">
        <v>6.8760000000000003</v>
      </c>
      <c r="DJ86" s="144">
        <v>6.8760000000000003</v>
      </c>
      <c r="DK86" s="144">
        <v>6.8760000000000003</v>
      </c>
      <c r="DL86" s="144">
        <v>6.8760000000000003</v>
      </c>
      <c r="DM86" s="144">
        <v>6.8760000000000003</v>
      </c>
      <c r="DN86" s="144">
        <v>6.8760000000000003</v>
      </c>
      <c r="DO86" s="144">
        <v>6.8760000000000003</v>
      </c>
      <c r="DP86" s="144">
        <v>6.8760000000000003</v>
      </c>
      <c r="DQ86" s="144">
        <v>6.8760000000000003</v>
      </c>
      <c r="DR86" s="144">
        <v>6.8760000000000003</v>
      </c>
      <c r="DS86" s="144">
        <v>6.8760000000000003</v>
      </c>
      <c r="DT86" s="144">
        <v>6.8760000000000003</v>
      </c>
      <c r="DU86" s="144">
        <v>6.8760000000000003</v>
      </c>
      <c r="DV86" s="144">
        <v>6.8760000000000003</v>
      </c>
      <c r="DW86" s="144">
        <v>6.8760000000000003</v>
      </c>
      <c r="DX86" s="144">
        <v>6.8760000000000003</v>
      </c>
      <c r="DY86" s="144">
        <v>6.8760000000000003</v>
      </c>
      <c r="DZ86" s="144">
        <v>6.8760000000000003</v>
      </c>
      <c r="EA86" s="144">
        <v>6.8760000000000003</v>
      </c>
    </row>
    <row r="87" spans="1:131" ht="15" customHeight="1" x14ac:dyDescent="0.25">
      <c r="A87" s="43">
        <v>85</v>
      </c>
      <c r="B87" s="144"/>
      <c r="C87" s="144"/>
      <c r="D87" s="144"/>
      <c r="E87" s="144"/>
      <c r="F87" s="144"/>
      <c r="G87" s="144"/>
      <c r="H87" s="144"/>
      <c r="I87" s="144"/>
      <c r="J87" s="144"/>
      <c r="K87" s="144"/>
      <c r="L87" s="144"/>
      <c r="M87" s="144"/>
      <c r="N87" s="144"/>
      <c r="O87" s="144"/>
      <c r="P87" s="144"/>
      <c r="Q87" s="144"/>
      <c r="R87" s="144"/>
      <c r="S87" s="144"/>
      <c r="T87" s="144"/>
      <c r="U87" s="144"/>
      <c r="V87" s="144"/>
      <c r="W87" s="144"/>
      <c r="X87" s="144"/>
      <c r="Y87" s="144"/>
      <c r="Z87" s="144"/>
      <c r="AA87" s="144"/>
      <c r="AB87" s="144"/>
      <c r="AC87" s="144"/>
      <c r="AD87" s="144"/>
      <c r="AE87" s="144"/>
      <c r="AF87" s="144"/>
      <c r="AG87" s="144"/>
      <c r="AH87" s="144"/>
      <c r="AI87" s="144"/>
      <c r="AJ87" s="144"/>
      <c r="AK87" s="144"/>
      <c r="AL87" s="144"/>
      <c r="AM87" s="144"/>
      <c r="AN87" s="144"/>
      <c r="AO87" s="144"/>
      <c r="AP87" s="144"/>
      <c r="AQ87" s="144"/>
      <c r="AR87" s="144"/>
      <c r="AS87" s="144"/>
      <c r="AT87" s="144"/>
      <c r="AU87" s="144"/>
      <c r="AV87" s="144"/>
      <c r="AW87" s="144"/>
      <c r="AX87" s="144"/>
      <c r="AY87" s="144"/>
      <c r="AZ87" s="144"/>
      <c r="BA87" s="144"/>
      <c r="BB87" s="144"/>
      <c r="BC87" s="144"/>
      <c r="BD87" s="144"/>
      <c r="BE87" s="144"/>
      <c r="BF87" s="144"/>
      <c r="BG87" s="144"/>
      <c r="BH87" s="144"/>
      <c r="BI87" s="144"/>
      <c r="BJ87" s="144"/>
      <c r="BK87" s="144"/>
      <c r="BL87" s="144"/>
      <c r="BM87" s="144"/>
      <c r="BN87" s="144"/>
      <c r="BO87" s="144"/>
      <c r="BP87" s="144"/>
      <c r="BQ87" s="144"/>
      <c r="BR87" s="144"/>
      <c r="BS87" s="144"/>
      <c r="BT87" s="144"/>
      <c r="BU87" s="144"/>
      <c r="BV87" s="144"/>
      <c r="BW87" s="144"/>
      <c r="BX87" s="144"/>
      <c r="BY87" s="144"/>
      <c r="BZ87" s="144"/>
      <c r="CA87" s="144"/>
      <c r="CB87" s="144"/>
      <c r="CC87" s="144"/>
      <c r="CD87" s="144"/>
      <c r="CE87" s="144"/>
      <c r="CF87" s="144"/>
      <c r="CG87" s="144"/>
      <c r="CH87" s="144"/>
      <c r="CI87" s="144">
        <v>0.92800000000000005</v>
      </c>
      <c r="CJ87" s="144">
        <v>1.782</v>
      </c>
      <c r="CK87" s="144">
        <v>2.556</v>
      </c>
      <c r="CL87" s="144">
        <v>3.2490000000000001</v>
      </c>
      <c r="CM87" s="144">
        <v>3.86</v>
      </c>
      <c r="CN87" s="144">
        <v>4.3899999999999997</v>
      </c>
      <c r="CO87" s="144">
        <v>4.8380000000000001</v>
      </c>
      <c r="CP87" s="144">
        <v>5.21</v>
      </c>
      <c r="CQ87" s="144">
        <v>5.5110000000000001</v>
      </c>
      <c r="CR87" s="144">
        <v>5.7480000000000002</v>
      </c>
      <c r="CS87" s="144">
        <v>5.931</v>
      </c>
      <c r="CT87" s="144">
        <v>6.0659999999999998</v>
      </c>
      <c r="CU87" s="144">
        <v>6.1639999999999997</v>
      </c>
      <c r="CV87" s="144">
        <v>6.2320000000000002</v>
      </c>
      <c r="CW87" s="144">
        <v>6.2779999999999996</v>
      </c>
      <c r="CX87" s="144">
        <v>6.3079999999999998</v>
      </c>
      <c r="CY87" s="144">
        <v>6.327</v>
      </c>
      <c r="CZ87" s="144">
        <v>6.3380000000000001</v>
      </c>
      <c r="DA87" s="144">
        <v>6.3449999999999998</v>
      </c>
      <c r="DB87" s="144">
        <v>6.3449999999999998</v>
      </c>
      <c r="DC87" s="144">
        <v>6.3449999999999998</v>
      </c>
      <c r="DD87" s="144">
        <v>6.3449999999999998</v>
      </c>
      <c r="DE87" s="144">
        <v>6.3449999999999998</v>
      </c>
      <c r="DF87" s="144">
        <v>6.3449999999999998</v>
      </c>
      <c r="DG87" s="144">
        <v>6.3449999999999998</v>
      </c>
      <c r="DH87" s="144">
        <v>6.3449999999999998</v>
      </c>
      <c r="DI87" s="144">
        <v>6.3449999999999998</v>
      </c>
      <c r="DJ87" s="144">
        <v>6.3449999999999998</v>
      </c>
      <c r="DK87" s="144">
        <v>6.3449999999999998</v>
      </c>
      <c r="DL87" s="144">
        <v>6.3449999999999998</v>
      </c>
      <c r="DM87" s="144">
        <v>6.3449999999999998</v>
      </c>
      <c r="DN87" s="144">
        <v>6.3449999999999998</v>
      </c>
      <c r="DO87" s="144">
        <v>6.3449999999999998</v>
      </c>
      <c r="DP87" s="144">
        <v>6.3449999999999998</v>
      </c>
      <c r="DQ87" s="144">
        <v>6.3449999999999998</v>
      </c>
      <c r="DR87" s="144">
        <v>6.3449999999999998</v>
      </c>
      <c r="DS87" s="144">
        <v>6.3449999999999998</v>
      </c>
      <c r="DT87" s="144">
        <v>6.3449999999999998</v>
      </c>
      <c r="DU87" s="144">
        <v>6.3449999999999998</v>
      </c>
      <c r="DV87" s="144">
        <v>6.3449999999999998</v>
      </c>
      <c r="DW87" s="144">
        <v>6.3449999999999998</v>
      </c>
      <c r="DX87" s="144">
        <v>6.3449999999999998</v>
      </c>
      <c r="DY87" s="144">
        <v>6.3449999999999998</v>
      </c>
      <c r="DZ87" s="144">
        <v>6.3449999999999998</v>
      </c>
      <c r="EA87" s="144">
        <v>6.3449999999999998</v>
      </c>
    </row>
    <row r="88" spans="1:131" ht="15" customHeight="1" x14ac:dyDescent="0.25">
      <c r="A88" s="43">
        <v>86</v>
      </c>
      <c r="B88" s="144"/>
      <c r="C88" s="144"/>
      <c r="D88" s="144"/>
      <c r="E88" s="144"/>
      <c r="F88" s="144"/>
      <c r="G88" s="144"/>
      <c r="H88" s="144"/>
      <c r="I88" s="144"/>
      <c r="J88" s="144"/>
      <c r="K88" s="144"/>
      <c r="L88" s="144"/>
      <c r="M88" s="144"/>
      <c r="N88" s="144"/>
      <c r="O88" s="144"/>
      <c r="P88" s="144"/>
      <c r="Q88" s="144"/>
      <c r="R88" s="144"/>
      <c r="S88" s="144"/>
      <c r="T88" s="144"/>
      <c r="U88" s="144"/>
      <c r="V88" s="144"/>
      <c r="W88" s="144"/>
      <c r="X88" s="144"/>
      <c r="Y88" s="144"/>
      <c r="Z88" s="144"/>
      <c r="AA88" s="144"/>
      <c r="AB88" s="144"/>
      <c r="AC88" s="144"/>
      <c r="AD88" s="144"/>
      <c r="AE88" s="144"/>
      <c r="AF88" s="144"/>
      <c r="AG88" s="144"/>
      <c r="AH88" s="144"/>
      <c r="AI88" s="144"/>
      <c r="AJ88" s="144"/>
      <c r="AK88" s="144"/>
      <c r="AL88" s="144"/>
      <c r="AM88" s="144"/>
      <c r="AN88" s="144"/>
      <c r="AO88" s="144"/>
      <c r="AP88" s="144"/>
      <c r="AQ88" s="144"/>
      <c r="AR88" s="144"/>
      <c r="AS88" s="144"/>
      <c r="AT88" s="144"/>
      <c r="AU88" s="144"/>
      <c r="AV88" s="144"/>
      <c r="AW88" s="144"/>
      <c r="AX88" s="144"/>
      <c r="AY88" s="144"/>
      <c r="AZ88" s="144"/>
      <c r="BA88" s="144"/>
      <c r="BB88" s="144"/>
      <c r="BC88" s="144"/>
      <c r="BD88" s="144"/>
      <c r="BE88" s="144"/>
      <c r="BF88" s="144"/>
      <c r="BG88" s="144"/>
      <c r="BH88" s="144"/>
      <c r="BI88" s="144"/>
      <c r="BJ88" s="144"/>
      <c r="BK88" s="144"/>
      <c r="BL88" s="144"/>
      <c r="BM88" s="144"/>
      <c r="BN88" s="144"/>
      <c r="BO88" s="144"/>
      <c r="BP88" s="144"/>
      <c r="BQ88" s="144"/>
      <c r="BR88" s="144"/>
      <c r="BS88" s="144"/>
      <c r="BT88" s="144"/>
      <c r="BU88" s="144"/>
      <c r="BV88" s="144"/>
      <c r="BW88" s="144"/>
      <c r="BX88" s="144"/>
      <c r="BY88" s="144"/>
      <c r="BZ88" s="144"/>
      <c r="CA88" s="144"/>
      <c r="CB88" s="144"/>
      <c r="CC88" s="144"/>
      <c r="CD88" s="144"/>
      <c r="CE88" s="144"/>
      <c r="CF88" s="144"/>
      <c r="CG88" s="144"/>
      <c r="CH88" s="144"/>
      <c r="CI88" s="144"/>
      <c r="CJ88" s="144">
        <v>0.91900000000000004</v>
      </c>
      <c r="CK88" s="144">
        <v>1.7529999999999999</v>
      </c>
      <c r="CL88" s="144">
        <v>2.5</v>
      </c>
      <c r="CM88" s="144">
        <v>3.1579999999999999</v>
      </c>
      <c r="CN88" s="144">
        <v>3.7280000000000002</v>
      </c>
      <c r="CO88" s="144">
        <v>4.2110000000000003</v>
      </c>
      <c r="CP88" s="144">
        <v>4.6109999999999998</v>
      </c>
      <c r="CQ88" s="144">
        <v>4.9359999999999999</v>
      </c>
      <c r="CR88" s="144">
        <v>5.1909999999999998</v>
      </c>
      <c r="CS88" s="144">
        <v>5.3879999999999999</v>
      </c>
      <c r="CT88" s="144">
        <v>5.5339999999999998</v>
      </c>
      <c r="CU88" s="144">
        <v>5.6390000000000002</v>
      </c>
      <c r="CV88" s="144">
        <v>5.7119999999999997</v>
      </c>
      <c r="CW88" s="144">
        <v>5.7619999999999996</v>
      </c>
      <c r="CX88" s="144">
        <v>5.7939999999999996</v>
      </c>
      <c r="CY88" s="144">
        <v>5.8140000000000001</v>
      </c>
      <c r="CZ88" s="144">
        <v>5.8259999999999996</v>
      </c>
      <c r="DA88" s="144">
        <v>5.8339999999999996</v>
      </c>
      <c r="DB88" s="144">
        <v>5.8339999999999996</v>
      </c>
      <c r="DC88" s="144">
        <v>5.8339999999999996</v>
      </c>
      <c r="DD88" s="144">
        <v>5.8339999999999996</v>
      </c>
      <c r="DE88" s="144">
        <v>5.8339999999999996</v>
      </c>
      <c r="DF88" s="144">
        <v>5.8339999999999996</v>
      </c>
      <c r="DG88" s="144">
        <v>5.8339999999999996</v>
      </c>
      <c r="DH88" s="144">
        <v>5.8339999999999996</v>
      </c>
      <c r="DI88" s="144">
        <v>5.8339999999999996</v>
      </c>
      <c r="DJ88" s="144">
        <v>5.8339999999999996</v>
      </c>
      <c r="DK88" s="144">
        <v>5.8339999999999996</v>
      </c>
      <c r="DL88" s="144">
        <v>5.8339999999999996</v>
      </c>
      <c r="DM88" s="144">
        <v>5.8339999999999996</v>
      </c>
      <c r="DN88" s="144">
        <v>5.8339999999999996</v>
      </c>
      <c r="DO88" s="144">
        <v>5.8339999999999996</v>
      </c>
      <c r="DP88" s="144">
        <v>5.8339999999999996</v>
      </c>
      <c r="DQ88" s="144">
        <v>5.8339999999999996</v>
      </c>
      <c r="DR88" s="144">
        <v>5.8339999999999996</v>
      </c>
      <c r="DS88" s="144">
        <v>5.8339999999999996</v>
      </c>
      <c r="DT88" s="144">
        <v>5.8339999999999996</v>
      </c>
      <c r="DU88" s="144">
        <v>5.8339999999999996</v>
      </c>
      <c r="DV88" s="144">
        <v>5.8339999999999996</v>
      </c>
      <c r="DW88" s="144">
        <v>5.8339999999999996</v>
      </c>
      <c r="DX88" s="144">
        <v>5.8339999999999996</v>
      </c>
      <c r="DY88" s="144">
        <v>5.8339999999999996</v>
      </c>
      <c r="DZ88" s="144">
        <v>5.8339999999999996</v>
      </c>
      <c r="EA88" s="144">
        <v>5.8339999999999996</v>
      </c>
    </row>
    <row r="89" spans="1:131" ht="15" customHeight="1" x14ac:dyDescent="0.25">
      <c r="A89" s="43">
        <v>87</v>
      </c>
      <c r="B89" s="144"/>
      <c r="C89" s="144"/>
      <c r="D89" s="144"/>
      <c r="E89" s="144"/>
      <c r="F89" s="144"/>
      <c r="G89" s="144"/>
      <c r="H89" s="144"/>
      <c r="I89" s="144"/>
      <c r="J89" s="144"/>
      <c r="K89" s="144"/>
      <c r="L89" s="144"/>
      <c r="M89" s="144"/>
      <c r="N89" s="144"/>
      <c r="O89" s="144"/>
      <c r="P89" s="144"/>
      <c r="Q89" s="144"/>
      <c r="R89" s="144"/>
      <c r="S89" s="144"/>
      <c r="T89" s="144"/>
      <c r="U89" s="144"/>
      <c r="V89" s="144"/>
      <c r="W89" s="144"/>
      <c r="X89" s="144"/>
      <c r="Y89" s="144"/>
      <c r="Z89" s="144"/>
      <c r="AA89" s="144"/>
      <c r="AB89" s="144"/>
      <c r="AC89" s="144"/>
      <c r="AD89" s="144"/>
      <c r="AE89" s="144"/>
      <c r="AF89" s="144"/>
      <c r="AG89" s="144"/>
      <c r="AH89" s="144"/>
      <c r="AI89" s="144"/>
      <c r="AJ89" s="144"/>
      <c r="AK89" s="144"/>
      <c r="AL89" s="144"/>
      <c r="AM89" s="144"/>
      <c r="AN89" s="144"/>
      <c r="AO89" s="144"/>
      <c r="AP89" s="144"/>
      <c r="AQ89" s="144"/>
      <c r="AR89" s="144"/>
      <c r="AS89" s="144"/>
      <c r="AT89" s="144"/>
      <c r="AU89" s="144"/>
      <c r="AV89" s="144"/>
      <c r="AW89" s="144"/>
      <c r="AX89" s="144"/>
      <c r="AY89" s="144"/>
      <c r="AZ89" s="144"/>
      <c r="BA89" s="144"/>
      <c r="BB89" s="144"/>
      <c r="BC89" s="144"/>
      <c r="BD89" s="144"/>
      <c r="BE89" s="144"/>
      <c r="BF89" s="144"/>
      <c r="BG89" s="144"/>
      <c r="BH89" s="144"/>
      <c r="BI89" s="144"/>
      <c r="BJ89" s="144"/>
      <c r="BK89" s="144"/>
      <c r="BL89" s="144"/>
      <c r="BM89" s="144"/>
      <c r="BN89" s="144"/>
      <c r="BO89" s="144"/>
      <c r="BP89" s="144"/>
      <c r="BQ89" s="144"/>
      <c r="BR89" s="144"/>
      <c r="BS89" s="144"/>
      <c r="BT89" s="144"/>
      <c r="BU89" s="144"/>
      <c r="BV89" s="144"/>
      <c r="BW89" s="144"/>
      <c r="BX89" s="144"/>
      <c r="BY89" s="144"/>
      <c r="BZ89" s="144"/>
      <c r="CA89" s="144"/>
      <c r="CB89" s="144"/>
      <c r="CC89" s="144"/>
      <c r="CD89" s="144"/>
      <c r="CE89" s="144"/>
      <c r="CF89" s="144"/>
      <c r="CG89" s="144"/>
      <c r="CH89" s="144"/>
      <c r="CI89" s="144"/>
      <c r="CJ89" s="144"/>
      <c r="CK89" s="144">
        <v>0.90700000000000003</v>
      </c>
      <c r="CL89" s="144">
        <v>1.72</v>
      </c>
      <c r="CM89" s="144">
        <v>2.4369999999999998</v>
      </c>
      <c r="CN89" s="144">
        <v>3.0569999999999999</v>
      </c>
      <c r="CO89" s="144">
        <v>3.5819999999999999</v>
      </c>
      <c r="CP89" s="144">
        <v>4.0179999999999998</v>
      </c>
      <c r="CQ89" s="144">
        <v>4.3710000000000004</v>
      </c>
      <c r="CR89" s="144">
        <v>4.6500000000000004</v>
      </c>
      <c r="CS89" s="144">
        <v>4.8630000000000004</v>
      </c>
      <c r="CT89" s="144">
        <v>5.0220000000000002</v>
      </c>
      <c r="CU89" s="144">
        <v>5.1369999999999996</v>
      </c>
      <c r="CV89" s="144">
        <v>5.2160000000000002</v>
      </c>
      <c r="CW89" s="144">
        <v>5.27</v>
      </c>
      <c r="CX89" s="144">
        <v>5.3049999999999997</v>
      </c>
      <c r="CY89" s="144">
        <v>5.327</v>
      </c>
      <c r="CZ89" s="144">
        <v>5.3410000000000002</v>
      </c>
      <c r="DA89" s="144">
        <v>5.3479999999999999</v>
      </c>
      <c r="DB89" s="144">
        <v>5.3479999999999999</v>
      </c>
      <c r="DC89" s="144">
        <v>5.3479999999999999</v>
      </c>
      <c r="DD89" s="144">
        <v>5.3479999999999999</v>
      </c>
      <c r="DE89" s="144">
        <v>5.3479999999999999</v>
      </c>
      <c r="DF89" s="144">
        <v>5.3479999999999999</v>
      </c>
      <c r="DG89" s="144">
        <v>5.3479999999999999</v>
      </c>
      <c r="DH89" s="144">
        <v>5.3479999999999999</v>
      </c>
      <c r="DI89" s="144">
        <v>5.3479999999999999</v>
      </c>
      <c r="DJ89" s="144">
        <v>5.3479999999999999</v>
      </c>
      <c r="DK89" s="144">
        <v>5.3479999999999999</v>
      </c>
      <c r="DL89" s="144">
        <v>5.3479999999999999</v>
      </c>
      <c r="DM89" s="144">
        <v>5.3479999999999999</v>
      </c>
      <c r="DN89" s="144">
        <v>5.3479999999999999</v>
      </c>
      <c r="DO89" s="144">
        <v>5.3479999999999999</v>
      </c>
      <c r="DP89" s="144">
        <v>5.3479999999999999</v>
      </c>
      <c r="DQ89" s="144">
        <v>5.3479999999999999</v>
      </c>
      <c r="DR89" s="144">
        <v>5.3479999999999999</v>
      </c>
      <c r="DS89" s="144">
        <v>5.3479999999999999</v>
      </c>
      <c r="DT89" s="144">
        <v>5.3479999999999999</v>
      </c>
      <c r="DU89" s="144">
        <v>5.3479999999999999</v>
      </c>
      <c r="DV89" s="144">
        <v>5.3479999999999999</v>
      </c>
      <c r="DW89" s="144">
        <v>5.3479999999999999</v>
      </c>
      <c r="DX89" s="144">
        <v>5.3479999999999999</v>
      </c>
      <c r="DY89" s="144">
        <v>5.3479999999999999</v>
      </c>
      <c r="DZ89" s="144">
        <v>5.3479999999999999</v>
      </c>
      <c r="EA89" s="144">
        <v>5.3479999999999999</v>
      </c>
    </row>
    <row r="90" spans="1:131" ht="15" customHeight="1" x14ac:dyDescent="0.25">
      <c r="A90" s="43">
        <v>88</v>
      </c>
      <c r="B90" s="144"/>
      <c r="C90" s="144"/>
      <c r="D90" s="144"/>
      <c r="E90" s="144"/>
      <c r="F90" s="144"/>
      <c r="G90" s="144"/>
      <c r="H90" s="144"/>
      <c r="I90" s="144"/>
      <c r="J90" s="144"/>
      <c r="K90" s="144"/>
      <c r="L90" s="144"/>
      <c r="M90" s="144"/>
      <c r="N90" s="144"/>
      <c r="O90" s="144"/>
      <c r="P90" s="144"/>
      <c r="Q90" s="144"/>
      <c r="R90" s="144"/>
      <c r="S90" s="144"/>
      <c r="T90" s="144"/>
      <c r="U90" s="144"/>
      <c r="V90" s="144"/>
      <c r="W90" s="144"/>
      <c r="X90" s="144"/>
      <c r="Y90" s="144"/>
      <c r="Z90" s="144"/>
      <c r="AA90" s="144"/>
      <c r="AB90" s="144"/>
      <c r="AC90" s="144"/>
      <c r="AD90" s="144"/>
      <c r="AE90" s="144"/>
      <c r="AF90" s="144"/>
      <c r="AG90" s="144"/>
      <c r="AH90" s="144"/>
      <c r="AI90" s="144"/>
      <c r="AJ90" s="144"/>
      <c r="AK90" s="144"/>
      <c r="AL90" s="144"/>
      <c r="AM90" s="144"/>
      <c r="AN90" s="144"/>
      <c r="AO90" s="144"/>
      <c r="AP90" s="144"/>
      <c r="AQ90" s="144"/>
      <c r="AR90" s="144"/>
      <c r="AS90" s="144"/>
      <c r="AT90" s="144"/>
      <c r="AU90" s="144"/>
      <c r="AV90" s="144"/>
      <c r="AW90" s="144"/>
      <c r="AX90" s="144"/>
      <c r="AY90" s="144"/>
      <c r="AZ90" s="144"/>
      <c r="BA90" s="144"/>
      <c r="BB90" s="144"/>
      <c r="BC90" s="144"/>
      <c r="BD90" s="144"/>
      <c r="BE90" s="144"/>
      <c r="BF90" s="144"/>
      <c r="BG90" s="144"/>
      <c r="BH90" s="144"/>
      <c r="BI90" s="144"/>
      <c r="BJ90" s="144"/>
      <c r="BK90" s="144"/>
      <c r="BL90" s="144"/>
      <c r="BM90" s="144"/>
      <c r="BN90" s="144"/>
      <c r="BO90" s="144"/>
      <c r="BP90" s="144"/>
      <c r="BQ90" s="144"/>
      <c r="BR90" s="144"/>
      <c r="BS90" s="144"/>
      <c r="BT90" s="144"/>
      <c r="BU90" s="144"/>
      <c r="BV90" s="144"/>
      <c r="BW90" s="144"/>
      <c r="BX90" s="144"/>
      <c r="BY90" s="144"/>
      <c r="BZ90" s="144"/>
      <c r="CA90" s="144"/>
      <c r="CB90" s="144"/>
      <c r="CC90" s="144"/>
      <c r="CD90" s="144"/>
      <c r="CE90" s="144"/>
      <c r="CF90" s="144"/>
      <c r="CG90" s="144"/>
      <c r="CH90" s="144"/>
      <c r="CI90" s="144"/>
      <c r="CJ90" s="144"/>
      <c r="CK90" s="144"/>
      <c r="CL90" s="144">
        <v>0.89600000000000002</v>
      </c>
      <c r="CM90" s="144">
        <v>1.6850000000000001</v>
      </c>
      <c r="CN90" s="144">
        <v>2.3690000000000002</v>
      </c>
      <c r="CO90" s="144">
        <v>2.948</v>
      </c>
      <c r="CP90" s="144">
        <v>3.4279999999999999</v>
      </c>
      <c r="CQ90" s="144">
        <v>3.8170000000000002</v>
      </c>
      <c r="CR90" s="144">
        <v>4.1239999999999997</v>
      </c>
      <c r="CS90" s="144">
        <v>4.359</v>
      </c>
      <c r="CT90" s="144">
        <v>4.5339999999999998</v>
      </c>
      <c r="CU90" s="144">
        <v>4.66</v>
      </c>
      <c r="CV90" s="144">
        <v>4.7480000000000002</v>
      </c>
      <c r="CW90" s="144">
        <v>4.8079999999999998</v>
      </c>
      <c r="CX90" s="144">
        <v>4.8470000000000004</v>
      </c>
      <c r="CY90" s="144">
        <v>4.8710000000000004</v>
      </c>
      <c r="CZ90" s="144">
        <v>4.8849999999999998</v>
      </c>
      <c r="DA90" s="144">
        <v>4.8940000000000001</v>
      </c>
      <c r="DB90" s="144">
        <v>4.8940000000000001</v>
      </c>
      <c r="DC90" s="144">
        <v>4.8940000000000001</v>
      </c>
      <c r="DD90" s="144">
        <v>4.8940000000000001</v>
      </c>
      <c r="DE90" s="144">
        <v>4.8940000000000001</v>
      </c>
      <c r="DF90" s="144">
        <v>4.8940000000000001</v>
      </c>
      <c r="DG90" s="144">
        <v>4.8940000000000001</v>
      </c>
      <c r="DH90" s="144">
        <v>4.8940000000000001</v>
      </c>
      <c r="DI90" s="144">
        <v>4.8940000000000001</v>
      </c>
      <c r="DJ90" s="144">
        <v>4.8940000000000001</v>
      </c>
      <c r="DK90" s="144">
        <v>4.8940000000000001</v>
      </c>
      <c r="DL90" s="144">
        <v>4.8940000000000001</v>
      </c>
      <c r="DM90" s="144">
        <v>4.8940000000000001</v>
      </c>
      <c r="DN90" s="144">
        <v>4.8940000000000001</v>
      </c>
      <c r="DO90" s="144">
        <v>4.8940000000000001</v>
      </c>
      <c r="DP90" s="144">
        <v>4.8940000000000001</v>
      </c>
      <c r="DQ90" s="144">
        <v>4.8940000000000001</v>
      </c>
      <c r="DR90" s="144">
        <v>4.8940000000000001</v>
      </c>
      <c r="DS90" s="144">
        <v>4.8940000000000001</v>
      </c>
      <c r="DT90" s="144">
        <v>4.8940000000000001</v>
      </c>
      <c r="DU90" s="144">
        <v>4.8940000000000001</v>
      </c>
      <c r="DV90" s="144">
        <v>4.8940000000000001</v>
      </c>
      <c r="DW90" s="144">
        <v>4.8940000000000001</v>
      </c>
      <c r="DX90" s="144">
        <v>4.8940000000000001</v>
      </c>
      <c r="DY90" s="144">
        <v>4.8940000000000001</v>
      </c>
      <c r="DZ90" s="144">
        <v>4.8940000000000001</v>
      </c>
      <c r="EA90" s="144">
        <v>4.8940000000000001</v>
      </c>
    </row>
    <row r="91" spans="1:131" ht="15" customHeight="1" x14ac:dyDescent="0.25">
      <c r="A91" s="43">
        <v>89</v>
      </c>
      <c r="B91" s="144"/>
      <c r="C91" s="144"/>
      <c r="D91" s="144"/>
      <c r="E91" s="144"/>
      <c r="F91" s="144"/>
      <c r="G91" s="144"/>
      <c r="H91" s="144"/>
      <c r="I91" s="144"/>
      <c r="J91" s="144"/>
      <c r="K91" s="144"/>
      <c r="L91" s="144"/>
      <c r="M91" s="144"/>
      <c r="N91" s="144"/>
      <c r="O91" s="144"/>
      <c r="P91" s="144"/>
      <c r="Q91" s="144"/>
      <c r="R91" s="144"/>
      <c r="S91" s="144"/>
      <c r="T91" s="144"/>
      <c r="U91" s="144"/>
      <c r="V91" s="144"/>
      <c r="W91" s="144"/>
      <c r="X91" s="144"/>
      <c r="Y91" s="144"/>
      <c r="Z91" s="144"/>
      <c r="AA91" s="144"/>
      <c r="AB91" s="144"/>
      <c r="AC91" s="144"/>
      <c r="AD91" s="144"/>
      <c r="AE91" s="144"/>
      <c r="AF91" s="144"/>
      <c r="AG91" s="144"/>
      <c r="AH91" s="144"/>
      <c r="AI91" s="144"/>
      <c r="AJ91" s="144"/>
      <c r="AK91" s="144"/>
      <c r="AL91" s="144"/>
      <c r="AM91" s="144"/>
      <c r="AN91" s="144"/>
      <c r="AO91" s="144"/>
      <c r="AP91" s="144"/>
      <c r="AQ91" s="144"/>
      <c r="AR91" s="144"/>
      <c r="AS91" s="144"/>
      <c r="AT91" s="144"/>
      <c r="AU91" s="144"/>
      <c r="AV91" s="144"/>
      <c r="AW91" s="144"/>
      <c r="AX91" s="144"/>
      <c r="AY91" s="144"/>
      <c r="AZ91" s="144"/>
      <c r="BA91" s="144"/>
      <c r="BB91" s="144"/>
      <c r="BC91" s="144"/>
      <c r="BD91" s="144"/>
      <c r="BE91" s="144"/>
      <c r="BF91" s="144"/>
      <c r="BG91" s="144"/>
      <c r="BH91" s="144"/>
      <c r="BI91" s="144"/>
      <c r="BJ91" s="144"/>
      <c r="BK91" s="144"/>
      <c r="BL91" s="144"/>
      <c r="BM91" s="144"/>
      <c r="BN91" s="144"/>
      <c r="BO91" s="144"/>
      <c r="BP91" s="144"/>
      <c r="BQ91" s="144"/>
      <c r="BR91" s="144"/>
      <c r="BS91" s="144"/>
      <c r="BT91" s="144"/>
      <c r="BU91" s="144"/>
      <c r="BV91" s="144"/>
      <c r="BW91" s="144"/>
      <c r="BX91" s="144"/>
      <c r="BY91" s="144"/>
      <c r="BZ91" s="144"/>
      <c r="CA91" s="144"/>
      <c r="CB91" s="144"/>
      <c r="CC91" s="144"/>
      <c r="CD91" s="144"/>
      <c r="CE91" s="144"/>
      <c r="CF91" s="144"/>
      <c r="CG91" s="144"/>
      <c r="CH91" s="144"/>
      <c r="CI91" s="144"/>
      <c r="CJ91" s="144"/>
      <c r="CK91" s="144"/>
      <c r="CL91" s="144"/>
      <c r="CM91" s="144">
        <v>0.88200000000000001</v>
      </c>
      <c r="CN91" s="144">
        <v>1.645</v>
      </c>
      <c r="CO91" s="144">
        <v>2.2919999999999998</v>
      </c>
      <c r="CP91" s="144">
        <v>2.8279999999999998</v>
      </c>
      <c r="CQ91" s="144">
        <v>3.262</v>
      </c>
      <c r="CR91" s="144">
        <v>3.605</v>
      </c>
      <c r="CS91" s="144">
        <v>3.8679999999999999</v>
      </c>
      <c r="CT91" s="144">
        <v>4.0629999999999997</v>
      </c>
      <c r="CU91" s="144">
        <v>4.2039999999999997</v>
      </c>
      <c r="CV91" s="144">
        <v>4.3019999999999996</v>
      </c>
      <c r="CW91" s="144">
        <v>4.3689999999999998</v>
      </c>
      <c r="CX91" s="144">
        <v>4.4119999999999999</v>
      </c>
      <c r="CY91" s="144">
        <v>4.4390000000000001</v>
      </c>
      <c r="CZ91" s="144">
        <v>4.4550000000000001</v>
      </c>
      <c r="DA91" s="144">
        <v>4.4649999999999999</v>
      </c>
      <c r="DB91" s="144">
        <v>4.4649999999999999</v>
      </c>
      <c r="DC91" s="144">
        <v>4.4649999999999999</v>
      </c>
      <c r="DD91" s="144">
        <v>4.4649999999999999</v>
      </c>
      <c r="DE91" s="144">
        <v>4.4649999999999999</v>
      </c>
      <c r="DF91" s="144">
        <v>4.4649999999999999</v>
      </c>
      <c r="DG91" s="144">
        <v>4.4649999999999999</v>
      </c>
      <c r="DH91" s="144">
        <v>4.4649999999999999</v>
      </c>
      <c r="DI91" s="144">
        <v>4.4649999999999999</v>
      </c>
      <c r="DJ91" s="144">
        <v>4.4649999999999999</v>
      </c>
      <c r="DK91" s="144">
        <v>4.4649999999999999</v>
      </c>
      <c r="DL91" s="144">
        <v>4.4649999999999999</v>
      </c>
      <c r="DM91" s="144">
        <v>4.4649999999999999</v>
      </c>
      <c r="DN91" s="144">
        <v>4.4649999999999999</v>
      </c>
      <c r="DO91" s="144">
        <v>4.4649999999999999</v>
      </c>
      <c r="DP91" s="144">
        <v>4.4649999999999999</v>
      </c>
      <c r="DQ91" s="144">
        <v>4.4649999999999999</v>
      </c>
      <c r="DR91" s="144">
        <v>4.4649999999999999</v>
      </c>
      <c r="DS91" s="144">
        <v>4.4649999999999999</v>
      </c>
      <c r="DT91" s="144">
        <v>4.4649999999999999</v>
      </c>
      <c r="DU91" s="144">
        <v>4.4649999999999999</v>
      </c>
      <c r="DV91" s="144">
        <v>4.4649999999999999</v>
      </c>
      <c r="DW91" s="144">
        <v>4.4649999999999999</v>
      </c>
      <c r="DX91" s="144">
        <v>4.4649999999999999</v>
      </c>
      <c r="DY91" s="144">
        <v>4.4649999999999999</v>
      </c>
      <c r="DZ91" s="144">
        <v>4.4649999999999999</v>
      </c>
      <c r="EA91" s="144">
        <v>4.4649999999999999</v>
      </c>
    </row>
    <row r="92" spans="1:131" ht="15" customHeight="1" x14ac:dyDescent="0.25">
      <c r="A92" s="43">
        <v>90</v>
      </c>
      <c r="B92" s="144"/>
      <c r="C92" s="144"/>
      <c r="D92" s="144"/>
      <c r="E92" s="144"/>
      <c r="F92" s="144"/>
      <c r="G92" s="144"/>
      <c r="H92" s="144"/>
      <c r="I92" s="144"/>
      <c r="J92" s="144"/>
      <c r="K92" s="144"/>
      <c r="L92" s="144"/>
      <c r="M92" s="144"/>
      <c r="N92" s="144"/>
      <c r="O92" s="144"/>
      <c r="P92" s="144"/>
      <c r="Q92" s="144"/>
      <c r="R92" s="144"/>
      <c r="S92" s="144"/>
      <c r="T92" s="144"/>
      <c r="U92" s="144"/>
      <c r="V92" s="144"/>
      <c r="W92" s="144"/>
      <c r="X92" s="144"/>
      <c r="Y92" s="144"/>
      <c r="Z92" s="144"/>
      <c r="AA92" s="144"/>
      <c r="AB92" s="144"/>
      <c r="AC92" s="144"/>
      <c r="AD92" s="144"/>
      <c r="AE92" s="144"/>
      <c r="AF92" s="144"/>
      <c r="AG92" s="144"/>
      <c r="AH92" s="144"/>
      <c r="AI92" s="144"/>
      <c r="AJ92" s="144"/>
      <c r="AK92" s="144"/>
      <c r="AL92" s="144"/>
      <c r="AM92" s="144"/>
      <c r="AN92" s="144"/>
      <c r="AO92" s="144"/>
      <c r="AP92" s="144"/>
      <c r="AQ92" s="144"/>
      <c r="AR92" s="144"/>
      <c r="AS92" s="144"/>
      <c r="AT92" s="144"/>
      <c r="AU92" s="144"/>
      <c r="AV92" s="144"/>
      <c r="AW92" s="144"/>
      <c r="AX92" s="144"/>
      <c r="AY92" s="144"/>
      <c r="AZ92" s="144"/>
      <c r="BA92" s="144"/>
      <c r="BB92" s="144"/>
      <c r="BC92" s="144"/>
      <c r="BD92" s="144"/>
      <c r="BE92" s="144"/>
      <c r="BF92" s="144"/>
      <c r="BG92" s="144"/>
      <c r="BH92" s="144"/>
      <c r="BI92" s="144"/>
      <c r="BJ92" s="144"/>
      <c r="BK92" s="144"/>
      <c r="BL92" s="144"/>
      <c r="BM92" s="144"/>
      <c r="BN92" s="144"/>
      <c r="BO92" s="144"/>
      <c r="BP92" s="144"/>
      <c r="BQ92" s="144"/>
      <c r="BR92" s="144"/>
      <c r="BS92" s="144"/>
      <c r="BT92" s="144"/>
      <c r="BU92" s="144"/>
      <c r="BV92" s="144"/>
      <c r="BW92" s="144"/>
      <c r="BX92" s="144"/>
      <c r="BY92" s="144"/>
      <c r="BZ92" s="144"/>
      <c r="CA92" s="144"/>
      <c r="CB92" s="144"/>
      <c r="CC92" s="144"/>
      <c r="CD92" s="144"/>
      <c r="CE92" s="144"/>
      <c r="CF92" s="144"/>
      <c r="CG92" s="144"/>
      <c r="CH92" s="144"/>
      <c r="CI92" s="144"/>
      <c r="CJ92" s="144"/>
      <c r="CK92" s="144"/>
      <c r="CL92" s="144"/>
      <c r="CM92" s="144"/>
      <c r="CN92" s="144">
        <v>0.86599999999999999</v>
      </c>
      <c r="CO92" s="144">
        <v>1.599</v>
      </c>
      <c r="CP92" s="144">
        <v>2.2080000000000002</v>
      </c>
      <c r="CQ92" s="144">
        <v>2.7</v>
      </c>
      <c r="CR92" s="144">
        <v>3.089</v>
      </c>
      <c r="CS92" s="144">
        <v>3.387</v>
      </c>
      <c r="CT92" s="144">
        <v>3.609</v>
      </c>
      <c r="CU92" s="144">
        <v>3.7679999999999998</v>
      </c>
      <c r="CV92" s="144">
        <v>3.88</v>
      </c>
      <c r="CW92" s="144">
        <v>3.9550000000000001</v>
      </c>
      <c r="CX92" s="144">
        <v>4.0039999999999996</v>
      </c>
      <c r="CY92" s="144">
        <v>4.0350000000000001</v>
      </c>
      <c r="CZ92" s="144">
        <v>4.0529999999999999</v>
      </c>
      <c r="DA92" s="144">
        <v>4.0640000000000001</v>
      </c>
      <c r="DB92" s="144">
        <v>4.0640000000000001</v>
      </c>
      <c r="DC92" s="144">
        <v>4.0640000000000001</v>
      </c>
      <c r="DD92" s="144">
        <v>4.0640000000000001</v>
      </c>
      <c r="DE92" s="144">
        <v>4.0640000000000001</v>
      </c>
      <c r="DF92" s="144">
        <v>4.0640000000000001</v>
      </c>
      <c r="DG92" s="144">
        <v>4.0640000000000001</v>
      </c>
      <c r="DH92" s="144">
        <v>4.0640000000000001</v>
      </c>
      <c r="DI92" s="144">
        <v>4.0640000000000001</v>
      </c>
      <c r="DJ92" s="144">
        <v>4.0640000000000001</v>
      </c>
      <c r="DK92" s="144">
        <v>4.0640000000000001</v>
      </c>
      <c r="DL92" s="144">
        <v>4.0640000000000001</v>
      </c>
      <c r="DM92" s="144">
        <v>4.0640000000000001</v>
      </c>
      <c r="DN92" s="144">
        <v>4.0640000000000001</v>
      </c>
      <c r="DO92" s="144">
        <v>4.0640000000000001</v>
      </c>
      <c r="DP92" s="144">
        <v>4.0640000000000001</v>
      </c>
      <c r="DQ92" s="144">
        <v>4.0640000000000001</v>
      </c>
      <c r="DR92" s="144">
        <v>4.0640000000000001</v>
      </c>
      <c r="DS92" s="144">
        <v>4.0640000000000001</v>
      </c>
      <c r="DT92" s="144">
        <v>4.0640000000000001</v>
      </c>
      <c r="DU92" s="144">
        <v>4.0640000000000001</v>
      </c>
      <c r="DV92" s="144">
        <v>4.0640000000000001</v>
      </c>
      <c r="DW92" s="144">
        <v>4.0640000000000001</v>
      </c>
      <c r="DX92" s="144">
        <v>4.0640000000000001</v>
      </c>
      <c r="DY92" s="144">
        <v>4.0640000000000001</v>
      </c>
      <c r="DZ92" s="144">
        <v>4.0640000000000001</v>
      </c>
      <c r="EA92" s="144">
        <v>4.0640000000000001</v>
      </c>
    </row>
    <row r="93" spans="1:131" ht="15" customHeight="1" x14ac:dyDescent="0.25">
      <c r="A93" s="43">
        <v>91</v>
      </c>
      <c r="B93" s="144"/>
      <c r="C93" s="144"/>
      <c r="D93" s="144"/>
      <c r="E93" s="144"/>
      <c r="F93" s="144"/>
      <c r="G93" s="144"/>
      <c r="H93" s="144"/>
      <c r="I93" s="144"/>
      <c r="J93" s="144"/>
      <c r="K93" s="144"/>
      <c r="L93" s="144"/>
      <c r="M93" s="144"/>
      <c r="N93" s="144"/>
      <c r="O93" s="144"/>
      <c r="P93" s="144"/>
      <c r="Q93" s="144"/>
      <c r="R93" s="144"/>
      <c r="S93" s="144"/>
      <c r="T93" s="144"/>
      <c r="U93" s="144"/>
      <c r="V93" s="144"/>
      <c r="W93" s="144"/>
      <c r="X93" s="144"/>
      <c r="Y93" s="144"/>
      <c r="Z93" s="144"/>
      <c r="AA93" s="144"/>
      <c r="AB93" s="144"/>
      <c r="AC93" s="144"/>
      <c r="AD93" s="144"/>
      <c r="AE93" s="144"/>
      <c r="AF93" s="144"/>
      <c r="AG93" s="144"/>
      <c r="AH93" s="144"/>
      <c r="AI93" s="144"/>
      <c r="AJ93" s="144"/>
      <c r="AK93" s="144"/>
      <c r="AL93" s="144"/>
      <c r="AM93" s="144"/>
      <c r="AN93" s="144"/>
      <c r="AO93" s="144"/>
      <c r="AP93" s="144"/>
      <c r="AQ93" s="144"/>
      <c r="AR93" s="144"/>
      <c r="AS93" s="144"/>
      <c r="AT93" s="144"/>
      <c r="AU93" s="144"/>
      <c r="AV93" s="144"/>
      <c r="AW93" s="144"/>
      <c r="AX93" s="144"/>
      <c r="AY93" s="144"/>
      <c r="AZ93" s="144"/>
      <c r="BA93" s="144"/>
      <c r="BB93" s="144"/>
      <c r="BC93" s="144"/>
      <c r="BD93" s="144"/>
      <c r="BE93" s="144"/>
      <c r="BF93" s="144"/>
      <c r="BG93" s="144"/>
      <c r="BH93" s="144"/>
      <c r="BI93" s="144"/>
      <c r="BJ93" s="144"/>
      <c r="BK93" s="144"/>
      <c r="BL93" s="144"/>
      <c r="BM93" s="144"/>
      <c r="BN93" s="144"/>
      <c r="BO93" s="144"/>
      <c r="BP93" s="144"/>
      <c r="BQ93" s="144"/>
      <c r="BR93" s="144"/>
      <c r="BS93" s="144"/>
      <c r="BT93" s="144"/>
      <c r="BU93" s="144"/>
      <c r="BV93" s="144"/>
      <c r="BW93" s="144"/>
      <c r="BX93" s="144"/>
      <c r="BY93" s="144"/>
      <c r="BZ93" s="144"/>
      <c r="CA93" s="144"/>
      <c r="CB93" s="144"/>
      <c r="CC93" s="144"/>
      <c r="CD93" s="144"/>
      <c r="CE93" s="144"/>
      <c r="CF93" s="144"/>
      <c r="CG93" s="144"/>
      <c r="CH93" s="144"/>
      <c r="CI93" s="144"/>
      <c r="CJ93" s="144"/>
      <c r="CK93" s="144"/>
      <c r="CL93" s="144"/>
      <c r="CM93" s="144"/>
      <c r="CN93" s="144"/>
      <c r="CO93" s="144">
        <v>0.84699999999999998</v>
      </c>
      <c r="CP93" s="144">
        <v>1.55</v>
      </c>
      <c r="CQ93" s="144">
        <v>2.1190000000000002</v>
      </c>
      <c r="CR93" s="144">
        <v>2.5680000000000001</v>
      </c>
      <c r="CS93" s="144">
        <v>2.9119999999999999</v>
      </c>
      <c r="CT93" s="144">
        <v>3.1680000000000001</v>
      </c>
      <c r="CU93" s="144">
        <v>3.3530000000000002</v>
      </c>
      <c r="CV93" s="144">
        <v>3.4820000000000002</v>
      </c>
      <c r="CW93" s="144">
        <v>3.569</v>
      </c>
      <c r="CX93" s="144">
        <v>3.625</v>
      </c>
      <c r="CY93" s="144">
        <v>3.661</v>
      </c>
      <c r="CZ93" s="144">
        <v>3.6819999999999999</v>
      </c>
      <c r="DA93" s="144">
        <v>3.694</v>
      </c>
      <c r="DB93" s="144">
        <v>3.694</v>
      </c>
      <c r="DC93" s="144">
        <v>3.694</v>
      </c>
      <c r="DD93" s="144">
        <v>3.694</v>
      </c>
      <c r="DE93" s="144">
        <v>3.694</v>
      </c>
      <c r="DF93" s="144">
        <v>3.694</v>
      </c>
      <c r="DG93" s="144">
        <v>3.694</v>
      </c>
      <c r="DH93" s="144">
        <v>3.694</v>
      </c>
      <c r="DI93" s="144">
        <v>3.694</v>
      </c>
      <c r="DJ93" s="144">
        <v>3.694</v>
      </c>
      <c r="DK93" s="144">
        <v>3.694</v>
      </c>
      <c r="DL93" s="144">
        <v>3.694</v>
      </c>
      <c r="DM93" s="144">
        <v>3.694</v>
      </c>
      <c r="DN93" s="144">
        <v>3.694</v>
      </c>
      <c r="DO93" s="144">
        <v>3.694</v>
      </c>
      <c r="DP93" s="144">
        <v>3.694</v>
      </c>
      <c r="DQ93" s="144">
        <v>3.694</v>
      </c>
      <c r="DR93" s="144">
        <v>3.694</v>
      </c>
      <c r="DS93" s="144">
        <v>3.694</v>
      </c>
      <c r="DT93" s="144">
        <v>3.694</v>
      </c>
      <c r="DU93" s="144">
        <v>3.694</v>
      </c>
      <c r="DV93" s="144">
        <v>3.694</v>
      </c>
      <c r="DW93" s="144">
        <v>3.694</v>
      </c>
      <c r="DX93" s="144">
        <v>3.694</v>
      </c>
      <c r="DY93" s="144">
        <v>3.694</v>
      </c>
      <c r="DZ93" s="144">
        <v>3.694</v>
      </c>
      <c r="EA93" s="144">
        <v>3.694</v>
      </c>
    </row>
    <row r="94" spans="1:131" ht="15" customHeight="1" x14ac:dyDescent="0.25">
      <c r="A94" s="43">
        <v>92</v>
      </c>
      <c r="B94" s="144"/>
      <c r="C94" s="144"/>
      <c r="D94" s="144"/>
      <c r="E94" s="144"/>
      <c r="F94" s="144"/>
      <c r="G94" s="144"/>
      <c r="H94" s="144"/>
      <c r="I94" s="144"/>
      <c r="J94" s="144"/>
      <c r="K94" s="144"/>
      <c r="L94" s="144"/>
      <c r="M94" s="144"/>
      <c r="N94" s="144"/>
      <c r="O94" s="144"/>
      <c r="P94" s="144"/>
      <c r="Q94" s="144"/>
      <c r="R94" s="144"/>
      <c r="S94" s="144"/>
      <c r="T94" s="144"/>
      <c r="U94" s="144"/>
      <c r="V94" s="144"/>
      <c r="W94" s="144"/>
      <c r="X94" s="144"/>
      <c r="Y94" s="144"/>
      <c r="Z94" s="144"/>
      <c r="AA94" s="144"/>
      <c r="AB94" s="144"/>
      <c r="AC94" s="144"/>
      <c r="AD94" s="144"/>
      <c r="AE94" s="144"/>
      <c r="AF94" s="144"/>
      <c r="AG94" s="144"/>
      <c r="AH94" s="144"/>
      <c r="AI94" s="144"/>
      <c r="AJ94" s="144"/>
      <c r="AK94" s="144"/>
      <c r="AL94" s="144"/>
      <c r="AM94" s="144"/>
      <c r="AN94" s="144"/>
      <c r="AO94" s="144"/>
      <c r="AP94" s="144"/>
      <c r="AQ94" s="144"/>
      <c r="AR94" s="144"/>
      <c r="AS94" s="144"/>
      <c r="AT94" s="144"/>
      <c r="AU94" s="144"/>
      <c r="AV94" s="144"/>
      <c r="AW94" s="144"/>
      <c r="AX94" s="144"/>
      <c r="AY94" s="144"/>
      <c r="AZ94" s="144"/>
      <c r="BA94" s="144"/>
      <c r="BB94" s="144"/>
      <c r="BC94" s="144"/>
      <c r="BD94" s="144"/>
      <c r="BE94" s="144"/>
      <c r="BF94" s="144"/>
      <c r="BG94" s="144"/>
      <c r="BH94" s="144"/>
      <c r="BI94" s="144"/>
      <c r="BJ94" s="144"/>
      <c r="BK94" s="144"/>
      <c r="BL94" s="144"/>
      <c r="BM94" s="144"/>
      <c r="BN94" s="144"/>
      <c r="BO94" s="144"/>
      <c r="BP94" s="144"/>
      <c r="BQ94" s="144"/>
      <c r="BR94" s="144"/>
      <c r="BS94" s="144"/>
      <c r="BT94" s="144"/>
      <c r="BU94" s="144"/>
      <c r="BV94" s="144"/>
      <c r="BW94" s="144"/>
      <c r="BX94" s="144"/>
      <c r="BY94" s="144"/>
      <c r="BZ94" s="144"/>
      <c r="CA94" s="144"/>
      <c r="CB94" s="144"/>
      <c r="CC94" s="144"/>
      <c r="CD94" s="144"/>
      <c r="CE94" s="144"/>
      <c r="CF94" s="144"/>
      <c r="CG94" s="144"/>
      <c r="CH94" s="144"/>
      <c r="CI94" s="144"/>
      <c r="CJ94" s="144"/>
      <c r="CK94" s="144"/>
      <c r="CL94" s="144"/>
      <c r="CM94" s="144"/>
      <c r="CN94" s="144"/>
      <c r="CO94" s="144"/>
      <c r="CP94" s="144">
        <v>0.82899999999999996</v>
      </c>
      <c r="CQ94" s="144">
        <v>1.5009999999999999</v>
      </c>
      <c r="CR94" s="144">
        <v>2.0299999999999998</v>
      </c>
      <c r="CS94" s="144">
        <v>2.4369999999999998</v>
      </c>
      <c r="CT94" s="144">
        <v>2.7389999999999999</v>
      </c>
      <c r="CU94" s="144">
        <v>2.9569999999999999</v>
      </c>
      <c r="CV94" s="144">
        <v>3.109</v>
      </c>
      <c r="CW94" s="144">
        <v>3.2109999999999999</v>
      </c>
      <c r="CX94" s="144">
        <v>3.278</v>
      </c>
      <c r="CY94" s="144">
        <v>3.32</v>
      </c>
      <c r="CZ94" s="144">
        <v>3.3450000000000002</v>
      </c>
      <c r="DA94" s="144">
        <v>3.36</v>
      </c>
      <c r="DB94" s="144">
        <v>3.36</v>
      </c>
      <c r="DC94" s="144">
        <v>3.36</v>
      </c>
      <c r="DD94" s="144">
        <v>3.36</v>
      </c>
      <c r="DE94" s="144">
        <v>3.36</v>
      </c>
      <c r="DF94" s="144">
        <v>3.36</v>
      </c>
      <c r="DG94" s="144">
        <v>3.36</v>
      </c>
      <c r="DH94" s="144">
        <v>3.36</v>
      </c>
      <c r="DI94" s="144">
        <v>3.36</v>
      </c>
      <c r="DJ94" s="144">
        <v>3.36</v>
      </c>
      <c r="DK94" s="144">
        <v>3.36</v>
      </c>
      <c r="DL94" s="144">
        <v>3.36</v>
      </c>
      <c r="DM94" s="144">
        <v>3.36</v>
      </c>
      <c r="DN94" s="144">
        <v>3.36</v>
      </c>
      <c r="DO94" s="144">
        <v>3.36</v>
      </c>
      <c r="DP94" s="144">
        <v>3.36</v>
      </c>
      <c r="DQ94" s="144">
        <v>3.36</v>
      </c>
      <c r="DR94" s="144">
        <v>3.36</v>
      </c>
      <c r="DS94" s="144">
        <v>3.36</v>
      </c>
      <c r="DT94" s="144">
        <v>3.36</v>
      </c>
      <c r="DU94" s="144">
        <v>3.36</v>
      </c>
      <c r="DV94" s="144">
        <v>3.36</v>
      </c>
      <c r="DW94" s="144">
        <v>3.36</v>
      </c>
      <c r="DX94" s="144">
        <v>3.36</v>
      </c>
      <c r="DY94" s="144">
        <v>3.36</v>
      </c>
      <c r="DZ94" s="144">
        <v>3.36</v>
      </c>
      <c r="EA94" s="144">
        <v>3.36</v>
      </c>
    </row>
    <row r="95" spans="1:131" ht="15" customHeight="1" x14ac:dyDescent="0.25">
      <c r="A95" s="43">
        <v>93</v>
      </c>
      <c r="B95" s="144"/>
      <c r="C95" s="144"/>
      <c r="D95" s="144"/>
      <c r="E95" s="144"/>
      <c r="F95" s="144"/>
      <c r="G95" s="144"/>
      <c r="H95" s="144"/>
      <c r="I95" s="144"/>
      <c r="J95" s="144"/>
      <c r="K95" s="144"/>
      <c r="L95" s="144"/>
      <c r="M95" s="144"/>
      <c r="N95" s="144"/>
      <c r="O95" s="144"/>
      <c r="P95" s="144"/>
      <c r="Q95" s="144"/>
      <c r="R95" s="144"/>
      <c r="S95" s="144"/>
      <c r="T95" s="144"/>
      <c r="U95" s="144"/>
      <c r="V95" s="144"/>
      <c r="W95" s="144"/>
      <c r="X95" s="144"/>
      <c r="Y95" s="144"/>
      <c r="Z95" s="144"/>
      <c r="AA95" s="144"/>
      <c r="AB95" s="144"/>
      <c r="AC95" s="144"/>
      <c r="AD95" s="144"/>
      <c r="AE95" s="144"/>
      <c r="AF95" s="144"/>
      <c r="AG95" s="144"/>
      <c r="AH95" s="144"/>
      <c r="AI95" s="144"/>
      <c r="AJ95" s="144"/>
      <c r="AK95" s="144"/>
      <c r="AL95" s="144"/>
      <c r="AM95" s="144"/>
      <c r="AN95" s="144"/>
      <c r="AO95" s="144"/>
      <c r="AP95" s="144"/>
      <c r="AQ95" s="144"/>
      <c r="AR95" s="144"/>
      <c r="AS95" s="144"/>
      <c r="AT95" s="144"/>
      <c r="AU95" s="144"/>
      <c r="AV95" s="144"/>
      <c r="AW95" s="144"/>
      <c r="AX95" s="144"/>
      <c r="AY95" s="144"/>
      <c r="AZ95" s="144"/>
      <c r="BA95" s="144"/>
      <c r="BB95" s="144"/>
      <c r="BC95" s="144"/>
      <c r="BD95" s="144"/>
      <c r="BE95" s="144"/>
      <c r="BF95" s="144"/>
      <c r="BG95" s="144"/>
      <c r="BH95" s="144"/>
      <c r="BI95" s="144"/>
      <c r="BJ95" s="144"/>
      <c r="BK95" s="144"/>
      <c r="BL95" s="144"/>
      <c r="BM95" s="144"/>
      <c r="BN95" s="144"/>
      <c r="BO95" s="144"/>
      <c r="BP95" s="144"/>
      <c r="BQ95" s="144"/>
      <c r="BR95" s="144"/>
      <c r="BS95" s="144"/>
      <c r="BT95" s="144"/>
      <c r="BU95" s="144"/>
      <c r="BV95" s="144"/>
      <c r="BW95" s="144"/>
      <c r="BX95" s="144"/>
      <c r="BY95" s="144"/>
      <c r="BZ95" s="144"/>
      <c r="CA95" s="144"/>
      <c r="CB95" s="144"/>
      <c r="CC95" s="144"/>
      <c r="CD95" s="144"/>
      <c r="CE95" s="144"/>
      <c r="CF95" s="144"/>
      <c r="CG95" s="144"/>
      <c r="CH95" s="144"/>
      <c r="CI95" s="144"/>
      <c r="CJ95" s="144"/>
      <c r="CK95" s="144"/>
      <c r="CL95" s="144"/>
      <c r="CM95" s="144"/>
      <c r="CN95" s="144"/>
      <c r="CO95" s="144"/>
      <c r="CP95" s="144"/>
      <c r="CQ95" s="144">
        <v>0.81</v>
      </c>
      <c r="CR95" s="144">
        <v>1.4490000000000001</v>
      </c>
      <c r="CS95" s="144">
        <v>1.9390000000000001</v>
      </c>
      <c r="CT95" s="144">
        <v>2.3029999999999999</v>
      </c>
      <c r="CU95" s="144">
        <v>2.5659999999999998</v>
      </c>
      <c r="CV95" s="144">
        <v>2.7490000000000001</v>
      </c>
      <c r="CW95" s="144">
        <v>2.8730000000000002</v>
      </c>
      <c r="CX95" s="144">
        <v>2.9540000000000002</v>
      </c>
      <c r="CY95" s="144">
        <v>3.004</v>
      </c>
      <c r="CZ95" s="144">
        <v>3.0339999999999998</v>
      </c>
      <c r="DA95" s="144">
        <v>3.052</v>
      </c>
      <c r="DB95" s="144">
        <v>3.052</v>
      </c>
      <c r="DC95" s="144">
        <v>3.052</v>
      </c>
      <c r="DD95" s="144">
        <v>3.052</v>
      </c>
      <c r="DE95" s="144">
        <v>3.052</v>
      </c>
      <c r="DF95" s="144">
        <v>3.052</v>
      </c>
      <c r="DG95" s="144">
        <v>3.052</v>
      </c>
      <c r="DH95" s="144">
        <v>3.052</v>
      </c>
      <c r="DI95" s="144">
        <v>3.052</v>
      </c>
      <c r="DJ95" s="144">
        <v>3.052</v>
      </c>
      <c r="DK95" s="144">
        <v>3.052</v>
      </c>
      <c r="DL95" s="144">
        <v>3.052</v>
      </c>
      <c r="DM95" s="144">
        <v>3.052</v>
      </c>
      <c r="DN95" s="144">
        <v>3.052</v>
      </c>
      <c r="DO95" s="144">
        <v>3.052</v>
      </c>
      <c r="DP95" s="144">
        <v>3.052</v>
      </c>
      <c r="DQ95" s="144">
        <v>3.052</v>
      </c>
      <c r="DR95" s="144">
        <v>3.052</v>
      </c>
      <c r="DS95" s="144">
        <v>3.052</v>
      </c>
      <c r="DT95" s="144">
        <v>3.052</v>
      </c>
      <c r="DU95" s="144">
        <v>3.052</v>
      </c>
      <c r="DV95" s="144">
        <v>3.052</v>
      </c>
      <c r="DW95" s="144">
        <v>3.052</v>
      </c>
      <c r="DX95" s="144">
        <v>3.052</v>
      </c>
      <c r="DY95" s="144">
        <v>3.052</v>
      </c>
      <c r="DZ95" s="144">
        <v>3.052</v>
      </c>
      <c r="EA95" s="144">
        <v>3.052</v>
      </c>
    </row>
    <row r="96" spans="1:131" ht="15" customHeight="1" x14ac:dyDescent="0.25">
      <c r="A96" s="43">
        <v>94</v>
      </c>
      <c r="B96" s="144"/>
      <c r="C96" s="144"/>
      <c r="D96" s="144"/>
      <c r="E96" s="144"/>
      <c r="F96" s="144"/>
      <c r="G96" s="144"/>
      <c r="H96" s="144"/>
      <c r="I96" s="144"/>
      <c r="J96" s="144"/>
      <c r="K96" s="144"/>
      <c r="L96" s="144"/>
      <c r="M96" s="144"/>
      <c r="N96" s="144"/>
      <c r="O96" s="144"/>
      <c r="P96" s="144"/>
      <c r="Q96" s="144"/>
      <c r="R96" s="144"/>
      <c r="S96" s="144"/>
      <c r="T96" s="144"/>
      <c r="U96" s="144"/>
      <c r="V96" s="144"/>
      <c r="W96" s="144"/>
      <c r="X96" s="144"/>
      <c r="Y96" s="144"/>
      <c r="Z96" s="144"/>
      <c r="AA96" s="144"/>
      <c r="AB96" s="144"/>
      <c r="AC96" s="144"/>
      <c r="AD96" s="144"/>
      <c r="AE96" s="144"/>
      <c r="AF96" s="144"/>
      <c r="AG96" s="144"/>
      <c r="AH96" s="144"/>
      <c r="AI96" s="144"/>
      <c r="AJ96" s="144"/>
      <c r="AK96" s="144"/>
      <c r="AL96" s="144"/>
      <c r="AM96" s="144"/>
      <c r="AN96" s="144"/>
      <c r="AO96" s="144"/>
      <c r="AP96" s="144"/>
      <c r="AQ96" s="144"/>
      <c r="AR96" s="144"/>
      <c r="AS96" s="144"/>
      <c r="AT96" s="144"/>
      <c r="AU96" s="144"/>
      <c r="AV96" s="144"/>
      <c r="AW96" s="144"/>
      <c r="AX96" s="144"/>
      <c r="AY96" s="144"/>
      <c r="AZ96" s="144"/>
      <c r="BA96" s="144"/>
      <c r="BB96" s="144"/>
      <c r="BC96" s="144"/>
      <c r="BD96" s="144"/>
      <c r="BE96" s="144"/>
      <c r="BF96" s="144"/>
      <c r="BG96" s="144"/>
      <c r="BH96" s="144"/>
      <c r="BI96" s="144"/>
      <c r="BJ96" s="144"/>
      <c r="BK96" s="144"/>
      <c r="BL96" s="144"/>
      <c r="BM96" s="144"/>
      <c r="BN96" s="144"/>
      <c r="BO96" s="144"/>
      <c r="BP96" s="144"/>
      <c r="BQ96" s="144"/>
      <c r="BR96" s="144"/>
      <c r="BS96" s="144"/>
      <c r="BT96" s="144"/>
      <c r="BU96" s="144"/>
      <c r="BV96" s="144"/>
      <c r="BW96" s="144"/>
      <c r="BX96" s="144"/>
      <c r="BY96" s="144"/>
      <c r="BZ96" s="144"/>
      <c r="CA96" s="144"/>
      <c r="CB96" s="144"/>
      <c r="CC96" s="144"/>
      <c r="CD96" s="144"/>
      <c r="CE96" s="144"/>
      <c r="CF96" s="144"/>
      <c r="CG96" s="144"/>
      <c r="CH96" s="144"/>
      <c r="CI96" s="144"/>
      <c r="CJ96" s="144"/>
      <c r="CK96" s="144"/>
      <c r="CL96" s="144"/>
      <c r="CM96" s="144"/>
      <c r="CN96" s="144"/>
      <c r="CO96" s="144"/>
      <c r="CP96" s="144"/>
      <c r="CQ96" s="144"/>
      <c r="CR96" s="144">
        <v>0.78900000000000003</v>
      </c>
      <c r="CS96" s="144">
        <v>1.3939999999999999</v>
      </c>
      <c r="CT96" s="144">
        <v>1.8440000000000001</v>
      </c>
      <c r="CU96" s="144">
        <v>2.1680000000000001</v>
      </c>
      <c r="CV96" s="144">
        <v>2.3940000000000001</v>
      </c>
      <c r="CW96" s="144">
        <v>2.548</v>
      </c>
      <c r="CX96" s="144">
        <v>2.6469999999999998</v>
      </c>
      <c r="CY96" s="144">
        <v>2.7090000000000001</v>
      </c>
      <c r="CZ96" s="144">
        <v>2.746</v>
      </c>
      <c r="DA96" s="144">
        <v>2.7679999999999998</v>
      </c>
      <c r="DB96" s="144">
        <v>2.7679999999999998</v>
      </c>
      <c r="DC96" s="144">
        <v>2.7679999999999998</v>
      </c>
      <c r="DD96" s="144">
        <v>2.7679999999999998</v>
      </c>
      <c r="DE96" s="144">
        <v>2.7679999999999998</v>
      </c>
      <c r="DF96" s="144">
        <v>2.7679999999999998</v>
      </c>
      <c r="DG96" s="144">
        <v>2.7679999999999998</v>
      </c>
      <c r="DH96" s="144">
        <v>2.7679999999999998</v>
      </c>
      <c r="DI96" s="144">
        <v>2.7679999999999998</v>
      </c>
      <c r="DJ96" s="144">
        <v>2.7679999999999998</v>
      </c>
      <c r="DK96" s="144">
        <v>2.7679999999999998</v>
      </c>
      <c r="DL96" s="144">
        <v>2.7679999999999998</v>
      </c>
      <c r="DM96" s="144">
        <v>2.7679999999999998</v>
      </c>
      <c r="DN96" s="144">
        <v>2.7679999999999998</v>
      </c>
      <c r="DO96" s="144">
        <v>2.7679999999999998</v>
      </c>
      <c r="DP96" s="144">
        <v>2.7679999999999998</v>
      </c>
      <c r="DQ96" s="144">
        <v>2.7679999999999998</v>
      </c>
      <c r="DR96" s="144">
        <v>2.7679999999999998</v>
      </c>
      <c r="DS96" s="144">
        <v>2.7679999999999998</v>
      </c>
      <c r="DT96" s="144">
        <v>2.7679999999999998</v>
      </c>
      <c r="DU96" s="144">
        <v>2.7679999999999998</v>
      </c>
      <c r="DV96" s="144">
        <v>2.7679999999999998</v>
      </c>
      <c r="DW96" s="144">
        <v>2.7679999999999998</v>
      </c>
      <c r="DX96" s="144">
        <v>2.7679999999999998</v>
      </c>
      <c r="DY96" s="144">
        <v>2.7679999999999998</v>
      </c>
      <c r="DZ96" s="144">
        <v>2.7679999999999998</v>
      </c>
      <c r="EA96" s="144">
        <v>2.7679999999999998</v>
      </c>
    </row>
    <row r="97" spans="1:131" ht="15" customHeight="1" x14ac:dyDescent="0.25">
      <c r="A97" s="43">
        <v>95</v>
      </c>
      <c r="B97" s="144"/>
      <c r="C97" s="144"/>
      <c r="D97" s="144"/>
      <c r="E97" s="144"/>
      <c r="F97" s="144"/>
      <c r="G97" s="144"/>
      <c r="H97" s="144"/>
      <c r="I97" s="144"/>
      <c r="J97" s="144"/>
      <c r="K97" s="144"/>
      <c r="L97" s="144"/>
      <c r="M97" s="144"/>
      <c r="N97" s="144"/>
      <c r="O97" s="144"/>
      <c r="P97" s="144"/>
      <c r="Q97" s="144"/>
      <c r="R97" s="144"/>
      <c r="S97" s="144"/>
      <c r="T97" s="144"/>
      <c r="U97" s="144"/>
      <c r="V97" s="144"/>
      <c r="W97" s="144"/>
      <c r="X97" s="144"/>
      <c r="Y97" s="144"/>
      <c r="Z97" s="144"/>
      <c r="AA97" s="144"/>
      <c r="AB97" s="144"/>
      <c r="AC97" s="144"/>
      <c r="AD97" s="144"/>
      <c r="AE97" s="144"/>
      <c r="AF97" s="144"/>
      <c r="AG97" s="144"/>
      <c r="AH97" s="144"/>
      <c r="AI97" s="144"/>
      <c r="AJ97" s="144"/>
      <c r="AK97" s="144"/>
      <c r="AL97" s="144"/>
      <c r="AM97" s="144"/>
      <c r="AN97" s="144"/>
      <c r="AO97" s="144"/>
      <c r="AP97" s="144"/>
      <c r="AQ97" s="144"/>
      <c r="AR97" s="144"/>
      <c r="AS97" s="144"/>
      <c r="AT97" s="144"/>
      <c r="AU97" s="144"/>
      <c r="AV97" s="144"/>
      <c r="AW97" s="144"/>
      <c r="AX97" s="144"/>
      <c r="AY97" s="144"/>
      <c r="AZ97" s="144"/>
      <c r="BA97" s="144"/>
      <c r="BB97" s="144"/>
      <c r="BC97" s="144"/>
      <c r="BD97" s="144"/>
      <c r="BE97" s="144"/>
      <c r="BF97" s="144"/>
      <c r="BG97" s="144"/>
      <c r="BH97" s="144"/>
      <c r="BI97" s="144"/>
      <c r="BJ97" s="144"/>
      <c r="BK97" s="144"/>
      <c r="BL97" s="144"/>
      <c r="BM97" s="144"/>
      <c r="BN97" s="144"/>
      <c r="BO97" s="144"/>
      <c r="BP97" s="144"/>
      <c r="BQ97" s="144"/>
      <c r="BR97" s="144"/>
      <c r="BS97" s="144"/>
      <c r="BT97" s="144"/>
      <c r="BU97" s="144"/>
      <c r="BV97" s="144"/>
      <c r="BW97" s="144"/>
      <c r="BX97" s="144"/>
      <c r="BY97" s="144"/>
      <c r="BZ97" s="144"/>
      <c r="CA97" s="144"/>
      <c r="CB97" s="144"/>
      <c r="CC97" s="144"/>
      <c r="CD97" s="144"/>
      <c r="CE97" s="144"/>
      <c r="CF97" s="144"/>
      <c r="CG97" s="144"/>
      <c r="CH97" s="144"/>
      <c r="CI97" s="144"/>
      <c r="CJ97" s="144"/>
      <c r="CK97" s="144"/>
      <c r="CL97" s="144"/>
      <c r="CM97" s="144"/>
      <c r="CN97" s="144"/>
      <c r="CO97" s="144"/>
      <c r="CP97" s="144"/>
      <c r="CQ97" s="144"/>
      <c r="CR97" s="144"/>
      <c r="CS97" s="144">
        <v>0.76800000000000002</v>
      </c>
      <c r="CT97" s="144">
        <v>1.3380000000000001</v>
      </c>
      <c r="CU97" s="144">
        <v>1.75</v>
      </c>
      <c r="CV97" s="144">
        <v>2.0369999999999999</v>
      </c>
      <c r="CW97" s="144">
        <v>2.2309999999999999</v>
      </c>
      <c r="CX97" s="144">
        <v>2.3570000000000002</v>
      </c>
      <c r="CY97" s="144">
        <v>2.4350000000000001</v>
      </c>
      <c r="CZ97" s="144">
        <v>2.4830000000000001</v>
      </c>
      <c r="DA97" s="144">
        <v>2.5110000000000001</v>
      </c>
      <c r="DB97" s="144">
        <v>2.5110000000000001</v>
      </c>
      <c r="DC97" s="144">
        <v>2.5110000000000001</v>
      </c>
      <c r="DD97" s="144">
        <v>2.5110000000000001</v>
      </c>
      <c r="DE97" s="144">
        <v>2.5110000000000001</v>
      </c>
      <c r="DF97" s="144">
        <v>2.5110000000000001</v>
      </c>
      <c r="DG97" s="144">
        <v>2.5110000000000001</v>
      </c>
      <c r="DH97" s="144">
        <v>2.5110000000000001</v>
      </c>
      <c r="DI97" s="144">
        <v>2.5110000000000001</v>
      </c>
      <c r="DJ97" s="144">
        <v>2.5110000000000001</v>
      </c>
      <c r="DK97" s="144">
        <v>2.5110000000000001</v>
      </c>
      <c r="DL97" s="144">
        <v>2.5110000000000001</v>
      </c>
      <c r="DM97" s="144">
        <v>2.5110000000000001</v>
      </c>
      <c r="DN97" s="144">
        <v>2.5110000000000001</v>
      </c>
      <c r="DO97" s="144">
        <v>2.5110000000000001</v>
      </c>
      <c r="DP97" s="144">
        <v>2.5110000000000001</v>
      </c>
      <c r="DQ97" s="144">
        <v>2.5110000000000001</v>
      </c>
      <c r="DR97" s="144">
        <v>2.5110000000000001</v>
      </c>
      <c r="DS97" s="144">
        <v>2.5110000000000001</v>
      </c>
      <c r="DT97" s="144">
        <v>2.5110000000000001</v>
      </c>
      <c r="DU97" s="144">
        <v>2.5110000000000001</v>
      </c>
      <c r="DV97" s="144">
        <v>2.5110000000000001</v>
      </c>
      <c r="DW97" s="144">
        <v>2.5110000000000001</v>
      </c>
      <c r="DX97" s="144">
        <v>2.5110000000000001</v>
      </c>
      <c r="DY97" s="144">
        <v>2.5110000000000001</v>
      </c>
      <c r="DZ97" s="144">
        <v>2.5110000000000001</v>
      </c>
      <c r="EA97" s="144">
        <v>2.5110000000000001</v>
      </c>
    </row>
    <row r="98" spans="1:131" ht="15" customHeight="1" x14ac:dyDescent="0.25">
      <c r="A98" s="43">
        <v>96</v>
      </c>
      <c r="B98" s="144"/>
      <c r="C98" s="144"/>
      <c r="D98" s="144"/>
      <c r="E98" s="144"/>
      <c r="F98" s="144"/>
      <c r="G98" s="144"/>
      <c r="H98" s="144"/>
      <c r="I98" s="144"/>
      <c r="J98" s="144"/>
      <c r="K98" s="144"/>
      <c r="L98" s="144"/>
      <c r="M98" s="144"/>
      <c r="N98" s="144"/>
      <c r="O98" s="144"/>
      <c r="P98" s="144"/>
      <c r="Q98" s="144"/>
      <c r="R98" s="144"/>
      <c r="S98" s="144"/>
      <c r="T98" s="144"/>
      <c r="U98" s="144"/>
      <c r="V98" s="144"/>
      <c r="W98" s="144"/>
      <c r="X98" s="144"/>
      <c r="Y98" s="144"/>
      <c r="Z98" s="144"/>
      <c r="AA98" s="144"/>
      <c r="AB98" s="144"/>
      <c r="AC98" s="144"/>
      <c r="AD98" s="144"/>
      <c r="AE98" s="144"/>
      <c r="AF98" s="144"/>
      <c r="AG98" s="144"/>
      <c r="AH98" s="144"/>
      <c r="AI98" s="144"/>
      <c r="AJ98" s="144"/>
      <c r="AK98" s="144"/>
      <c r="AL98" s="144"/>
      <c r="AM98" s="144"/>
      <c r="AN98" s="144"/>
      <c r="AO98" s="144"/>
      <c r="AP98" s="144"/>
      <c r="AQ98" s="144"/>
      <c r="AR98" s="144"/>
      <c r="AS98" s="144"/>
      <c r="AT98" s="144"/>
      <c r="AU98" s="144"/>
      <c r="AV98" s="144"/>
      <c r="AW98" s="144"/>
      <c r="AX98" s="144"/>
      <c r="AY98" s="144"/>
      <c r="AZ98" s="144"/>
      <c r="BA98" s="144"/>
      <c r="BB98" s="144"/>
      <c r="BC98" s="144"/>
      <c r="BD98" s="144"/>
      <c r="BE98" s="144"/>
      <c r="BF98" s="144"/>
      <c r="BG98" s="144"/>
      <c r="BH98" s="144"/>
      <c r="BI98" s="144"/>
      <c r="BJ98" s="144"/>
      <c r="BK98" s="144"/>
      <c r="BL98" s="144"/>
      <c r="BM98" s="144"/>
      <c r="BN98" s="144"/>
      <c r="BO98" s="144"/>
      <c r="BP98" s="144"/>
      <c r="BQ98" s="144"/>
      <c r="BR98" s="144"/>
      <c r="BS98" s="144"/>
      <c r="BT98" s="144"/>
      <c r="BU98" s="144"/>
      <c r="BV98" s="144"/>
      <c r="BW98" s="144"/>
      <c r="BX98" s="144"/>
      <c r="BY98" s="144"/>
      <c r="BZ98" s="144"/>
      <c r="CA98" s="144"/>
      <c r="CB98" s="144"/>
      <c r="CC98" s="144"/>
      <c r="CD98" s="144"/>
      <c r="CE98" s="144"/>
      <c r="CF98" s="144"/>
      <c r="CG98" s="144"/>
      <c r="CH98" s="144"/>
      <c r="CI98" s="144"/>
      <c r="CJ98" s="144"/>
      <c r="CK98" s="144"/>
      <c r="CL98" s="144"/>
      <c r="CM98" s="144"/>
      <c r="CN98" s="144"/>
      <c r="CO98" s="144"/>
      <c r="CP98" s="144"/>
      <c r="CQ98" s="144"/>
      <c r="CR98" s="144"/>
      <c r="CS98" s="144"/>
      <c r="CT98" s="144">
        <v>0.74299999999999999</v>
      </c>
      <c r="CU98" s="144">
        <v>1.2789999999999999</v>
      </c>
      <c r="CV98" s="144">
        <v>1.653</v>
      </c>
      <c r="CW98" s="144">
        <v>1.9059999999999999</v>
      </c>
      <c r="CX98" s="144">
        <v>2.0699999999999998</v>
      </c>
      <c r="CY98" s="144">
        <v>2.1720000000000002</v>
      </c>
      <c r="CZ98" s="144">
        <v>2.234</v>
      </c>
      <c r="DA98" s="144">
        <v>2.27</v>
      </c>
      <c r="DB98" s="144">
        <v>2.27</v>
      </c>
      <c r="DC98" s="144">
        <v>2.27</v>
      </c>
      <c r="DD98" s="144">
        <v>2.27</v>
      </c>
      <c r="DE98" s="144">
        <v>2.27</v>
      </c>
      <c r="DF98" s="144">
        <v>2.27</v>
      </c>
      <c r="DG98" s="144">
        <v>2.27</v>
      </c>
      <c r="DH98" s="144">
        <v>2.27</v>
      </c>
      <c r="DI98" s="144">
        <v>2.27</v>
      </c>
      <c r="DJ98" s="144">
        <v>2.27</v>
      </c>
      <c r="DK98" s="144">
        <v>2.27</v>
      </c>
      <c r="DL98" s="144">
        <v>2.27</v>
      </c>
      <c r="DM98" s="144">
        <v>2.27</v>
      </c>
      <c r="DN98" s="144">
        <v>2.27</v>
      </c>
      <c r="DO98" s="144">
        <v>2.27</v>
      </c>
      <c r="DP98" s="144">
        <v>2.27</v>
      </c>
      <c r="DQ98" s="144">
        <v>2.27</v>
      </c>
      <c r="DR98" s="144">
        <v>2.27</v>
      </c>
      <c r="DS98" s="144">
        <v>2.27</v>
      </c>
      <c r="DT98" s="144">
        <v>2.27</v>
      </c>
      <c r="DU98" s="144">
        <v>2.27</v>
      </c>
      <c r="DV98" s="144">
        <v>2.27</v>
      </c>
      <c r="DW98" s="144">
        <v>2.27</v>
      </c>
      <c r="DX98" s="144">
        <v>2.27</v>
      </c>
      <c r="DY98" s="144">
        <v>2.27</v>
      </c>
      <c r="DZ98" s="144">
        <v>2.27</v>
      </c>
      <c r="EA98" s="144">
        <v>2.27</v>
      </c>
    </row>
    <row r="99" spans="1:131" ht="15" customHeight="1" x14ac:dyDescent="0.25">
      <c r="A99" s="43">
        <v>97</v>
      </c>
      <c r="B99" s="144"/>
      <c r="C99" s="144"/>
      <c r="D99" s="144"/>
      <c r="E99" s="144"/>
      <c r="F99" s="144"/>
      <c r="G99" s="144"/>
      <c r="H99" s="144"/>
      <c r="I99" s="144"/>
      <c r="J99" s="144"/>
      <c r="K99" s="144"/>
      <c r="L99" s="144"/>
      <c r="M99" s="144"/>
      <c r="N99" s="144"/>
      <c r="O99" s="144"/>
      <c r="P99" s="144"/>
      <c r="Q99" s="144"/>
      <c r="R99" s="144"/>
      <c r="S99" s="144"/>
      <c r="T99" s="144"/>
      <c r="U99" s="144"/>
      <c r="V99" s="144"/>
      <c r="W99" s="144"/>
      <c r="X99" s="144"/>
      <c r="Y99" s="144"/>
      <c r="Z99" s="144"/>
      <c r="AA99" s="144"/>
      <c r="AB99" s="144"/>
      <c r="AC99" s="144"/>
      <c r="AD99" s="144"/>
      <c r="AE99" s="144"/>
      <c r="AF99" s="144"/>
      <c r="AG99" s="144"/>
      <c r="AH99" s="144"/>
      <c r="AI99" s="144"/>
      <c r="AJ99" s="144"/>
      <c r="AK99" s="144"/>
      <c r="AL99" s="144"/>
      <c r="AM99" s="144"/>
      <c r="AN99" s="144"/>
      <c r="AO99" s="144"/>
      <c r="AP99" s="144"/>
      <c r="AQ99" s="144"/>
      <c r="AR99" s="144"/>
      <c r="AS99" s="144"/>
      <c r="AT99" s="144"/>
      <c r="AU99" s="144"/>
      <c r="AV99" s="144"/>
      <c r="AW99" s="144"/>
      <c r="AX99" s="144"/>
      <c r="AY99" s="144"/>
      <c r="AZ99" s="144"/>
      <c r="BA99" s="144"/>
      <c r="BB99" s="144"/>
      <c r="BC99" s="144"/>
      <c r="BD99" s="144"/>
      <c r="BE99" s="144"/>
      <c r="BF99" s="144"/>
      <c r="BG99" s="144"/>
      <c r="BH99" s="144"/>
      <c r="BI99" s="144"/>
      <c r="BJ99" s="144"/>
      <c r="BK99" s="144"/>
      <c r="BL99" s="144"/>
      <c r="BM99" s="144"/>
      <c r="BN99" s="144"/>
      <c r="BO99" s="144"/>
      <c r="BP99" s="144"/>
      <c r="BQ99" s="144"/>
      <c r="BR99" s="144"/>
      <c r="BS99" s="144"/>
      <c r="BT99" s="144"/>
      <c r="BU99" s="144"/>
      <c r="BV99" s="144"/>
      <c r="BW99" s="144"/>
      <c r="BX99" s="144"/>
      <c r="BY99" s="144"/>
      <c r="BZ99" s="144"/>
      <c r="CA99" s="144"/>
      <c r="CB99" s="144"/>
      <c r="CC99" s="144"/>
      <c r="CD99" s="144"/>
      <c r="CE99" s="144"/>
      <c r="CF99" s="144"/>
      <c r="CG99" s="144"/>
      <c r="CH99" s="144"/>
      <c r="CI99" s="144"/>
      <c r="CJ99" s="144"/>
      <c r="CK99" s="144"/>
      <c r="CL99" s="144"/>
      <c r="CM99" s="144"/>
      <c r="CN99" s="144"/>
      <c r="CO99" s="144"/>
      <c r="CP99" s="144"/>
      <c r="CQ99" s="144"/>
      <c r="CR99" s="144"/>
      <c r="CS99" s="144"/>
      <c r="CT99" s="144"/>
      <c r="CU99" s="144">
        <v>0.72099999999999997</v>
      </c>
      <c r="CV99" s="144">
        <v>1.224</v>
      </c>
      <c r="CW99" s="144">
        <v>1.5640000000000001</v>
      </c>
      <c r="CX99" s="144">
        <v>1.784</v>
      </c>
      <c r="CY99" s="144">
        <v>1.9219999999999999</v>
      </c>
      <c r="CZ99" s="144">
        <v>2.0049999999999999</v>
      </c>
      <c r="DA99" s="144">
        <v>2.0539999999999998</v>
      </c>
      <c r="DB99" s="144">
        <v>2.0539999999999998</v>
      </c>
      <c r="DC99" s="144">
        <v>2.0539999999999998</v>
      </c>
      <c r="DD99" s="144">
        <v>2.0539999999999998</v>
      </c>
      <c r="DE99" s="144">
        <v>2.0539999999999998</v>
      </c>
      <c r="DF99" s="144">
        <v>2.0539999999999998</v>
      </c>
      <c r="DG99" s="144">
        <v>2.0539999999999998</v>
      </c>
      <c r="DH99" s="144">
        <v>2.0539999999999998</v>
      </c>
      <c r="DI99" s="144">
        <v>2.0539999999999998</v>
      </c>
      <c r="DJ99" s="144">
        <v>2.0539999999999998</v>
      </c>
      <c r="DK99" s="144">
        <v>2.0539999999999998</v>
      </c>
      <c r="DL99" s="144">
        <v>2.0539999999999998</v>
      </c>
      <c r="DM99" s="144">
        <v>2.0539999999999998</v>
      </c>
      <c r="DN99" s="144">
        <v>2.0539999999999998</v>
      </c>
      <c r="DO99" s="144">
        <v>2.0539999999999998</v>
      </c>
      <c r="DP99" s="144">
        <v>2.0539999999999998</v>
      </c>
      <c r="DQ99" s="144">
        <v>2.0539999999999998</v>
      </c>
      <c r="DR99" s="144">
        <v>2.0539999999999998</v>
      </c>
      <c r="DS99" s="144">
        <v>2.0539999999999998</v>
      </c>
      <c r="DT99" s="144">
        <v>2.0539999999999998</v>
      </c>
      <c r="DU99" s="144">
        <v>2.0539999999999998</v>
      </c>
      <c r="DV99" s="144">
        <v>2.0539999999999998</v>
      </c>
      <c r="DW99" s="144">
        <v>2.0539999999999998</v>
      </c>
      <c r="DX99" s="144">
        <v>2.0539999999999998</v>
      </c>
      <c r="DY99" s="144">
        <v>2.0539999999999998</v>
      </c>
      <c r="DZ99" s="144">
        <v>2.0539999999999998</v>
      </c>
      <c r="EA99" s="144">
        <v>2.0539999999999998</v>
      </c>
    </row>
    <row r="100" spans="1:131" ht="15" customHeight="1" x14ac:dyDescent="0.25">
      <c r="A100" s="43">
        <v>98</v>
      </c>
      <c r="B100" s="144"/>
      <c r="C100" s="144"/>
      <c r="D100" s="144"/>
      <c r="E100" s="144"/>
      <c r="F100" s="144"/>
      <c r="G100" s="144"/>
      <c r="H100" s="144"/>
      <c r="I100" s="144"/>
      <c r="J100" s="144"/>
      <c r="K100" s="144"/>
      <c r="L100" s="144"/>
      <c r="M100" s="144"/>
      <c r="N100" s="144"/>
      <c r="O100" s="144"/>
      <c r="P100" s="144"/>
      <c r="Q100" s="144"/>
      <c r="R100" s="144"/>
      <c r="S100" s="144"/>
      <c r="T100" s="144"/>
      <c r="U100" s="144"/>
      <c r="V100" s="144"/>
      <c r="W100" s="144"/>
      <c r="X100" s="144"/>
      <c r="Y100" s="144"/>
      <c r="Z100" s="144"/>
      <c r="AA100" s="144"/>
      <c r="AB100" s="144"/>
      <c r="AC100" s="144"/>
      <c r="AD100" s="144"/>
      <c r="AE100" s="144"/>
      <c r="AF100" s="144"/>
      <c r="AG100" s="144"/>
      <c r="AH100" s="144"/>
      <c r="AI100" s="144"/>
      <c r="AJ100" s="144"/>
      <c r="AK100" s="144"/>
      <c r="AL100" s="144"/>
      <c r="AM100" s="144"/>
      <c r="AN100" s="144"/>
      <c r="AO100" s="144"/>
      <c r="AP100" s="144"/>
      <c r="AQ100" s="144"/>
      <c r="AR100" s="144"/>
      <c r="AS100" s="144"/>
      <c r="AT100" s="144"/>
      <c r="AU100" s="144"/>
      <c r="AV100" s="144"/>
      <c r="AW100" s="144"/>
      <c r="AX100" s="144"/>
      <c r="AY100" s="144"/>
      <c r="AZ100" s="144"/>
      <c r="BA100" s="144"/>
      <c r="BB100" s="144"/>
      <c r="BC100" s="144"/>
      <c r="BD100" s="144"/>
      <c r="BE100" s="144"/>
      <c r="BF100" s="144"/>
      <c r="BG100" s="144"/>
      <c r="BH100" s="144"/>
      <c r="BI100" s="144"/>
      <c r="BJ100" s="144"/>
      <c r="BK100" s="144"/>
      <c r="BL100" s="144"/>
      <c r="BM100" s="144"/>
      <c r="BN100" s="144"/>
      <c r="BO100" s="144"/>
      <c r="BP100" s="144"/>
      <c r="BQ100" s="144"/>
      <c r="BR100" s="144"/>
      <c r="BS100" s="144"/>
      <c r="BT100" s="144"/>
      <c r="BU100" s="144"/>
      <c r="BV100" s="144"/>
      <c r="BW100" s="144"/>
      <c r="BX100" s="144"/>
      <c r="BY100" s="144"/>
      <c r="BZ100" s="144"/>
      <c r="CA100" s="144"/>
      <c r="CB100" s="144"/>
      <c r="CC100" s="144"/>
      <c r="CD100" s="144"/>
      <c r="CE100" s="144"/>
      <c r="CF100" s="144"/>
      <c r="CG100" s="144"/>
      <c r="CH100" s="144"/>
      <c r="CI100" s="144"/>
      <c r="CJ100" s="144"/>
      <c r="CK100" s="144"/>
      <c r="CL100" s="144"/>
      <c r="CM100" s="144"/>
      <c r="CN100" s="144"/>
      <c r="CO100" s="144"/>
      <c r="CP100" s="144"/>
      <c r="CQ100" s="144"/>
      <c r="CR100" s="144"/>
      <c r="CS100" s="144"/>
      <c r="CT100" s="144"/>
      <c r="CU100" s="144"/>
      <c r="CV100" s="144">
        <v>0.69699999999999995</v>
      </c>
      <c r="CW100" s="144">
        <v>1.169</v>
      </c>
      <c r="CX100" s="144">
        <v>1.4750000000000001</v>
      </c>
      <c r="CY100" s="144">
        <v>1.6659999999999999</v>
      </c>
      <c r="CZ100" s="144">
        <v>1.7809999999999999</v>
      </c>
      <c r="DA100" s="144">
        <v>1.849</v>
      </c>
      <c r="DB100" s="144">
        <v>1.849</v>
      </c>
      <c r="DC100" s="144">
        <v>1.849</v>
      </c>
      <c r="DD100" s="144">
        <v>1.849</v>
      </c>
      <c r="DE100" s="144">
        <v>1.849</v>
      </c>
      <c r="DF100" s="144">
        <v>1.849</v>
      </c>
      <c r="DG100" s="144">
        <v>1.849</v>
      </c>
      <c r="DH100" s="144">
        <v>1.849</v>
      </c>
      <c r="DI100" s="144">
        <v>1.849</v>
      </c>
      <c r="DJ100" s="144">
        <v>1.849</v>
      </c>
      <c r="DK100" s="144">
        <v>1.849</v>
      </c>
      <c r="DL100" s="144">
        <v>1.849</v>
      </c>
      <c r="DM100" s="144">
        <v>1.849</v>
      </c>
      <c r="DN100" s="144">
        <v>1.849</v>
      </c>
      <c r="DO100" s="144">
        <v>1.849</v>
      </c>
      <c r="DP100" s="144">
        <v>1.849</v>
      </c>
      <c r="DQ100" s="144">
        <v>1.849</v>
      </c>
      <c r="DR100" s="144">
        <v>1.849</v>
      </c>
      <c r="DS100" s="144">
        <v>1.849</v>
      </c>
      <c r="DT100" s="144">
        <v>1.849</v>
      </c>
      <c r="DU100" s="144">
        <v>1.849</v>
      </c>
      <c r="DV100" s="144">
        <v>1.849</v>
      </c>
      <c r="DW100" s="144">
        <v>1.849</v>
      </c>
      <c r="DX100" s="144">
        <v>1.849</v>
      </c>
      <c r="DY100" s="144">
        <v>1.849</v>
      </c>
      <c r="DZ100" s="144">
        <v>1.849</v>
      </c>
      <c r="EA100" s="144">
        <v>1.849</v>
      </c>
    </row>
    <row r="101" spans="1:131" ht="15" customHeight="1" x14ac:dyDescent="0.25">
      <c r="A101" s="43">
        <v>99</v>
      </c>
      <c r="B101" s="144"/>
      <c r="C101" s="144"/>
      <c r="D101" s="144"/>
      <c r="E101" s="144"/>
      <c r="F101" s="144"/>
      <c r="G101" s="144"/>
      <c r="H101" s="144"/>
      <c r="I101" s="144"/>
      <c r="J101" s="144"/>
      <c r="K101" s="144"/>
      <c r="L101" s="144"/>
      <c r="M101" s="144"/>
      <c r="N101" s="144"/>
      <c r="O101" s="144"/>
      <c r="P101" s="144"/>
      <c r="Q101" s="144"/>
      <c r="R101" s="144"/>
      <c r="S101" s="144"/>
      <c r="T101" s="144"/>
      <c r="U101" s="144"/>
      <c r="V101" s="144"/>
      <c r="W101" s="144"/>
      <c r="X101" s="144"/>
      <c r="Y101" s="144"/>
      <c r="Z101" s="144"/>
      <c r="AA101" s="144"/>
      <c r="AB101" s="144"/>
      <c r="AC101" s="144"/>
      <c r="AD101" s="144"/>
      <c r="AE101" s="144"/>
      <c r="AF101" s="144"/>
      <c r="AG101" s="144"/>
      <c r="AH101" s="144"/>
      <c r="AI101" s="144"/>
      <c r="AJ101" s="144"/>
      <c r="AK101" s="144"/>
      <c r="AL101" s="144"/>
      <c r="AM101" s="144"/>
      <c r="AN101" s="144"/>
      <c r="AO101" s="144"/>
      <c r="AP101" s="144"/>
      <c r="AQ101" s="144"/>
      <c r="AR101" s="144"/>
      <c r="AS101" s="144"/>
      <c r="AT101" s="144"/>
      <c r="AU101" s="144"/>
      <c r="AV101" s="144"/>
      <c r="AW101" s="144"/>
      <c r="AX101" s="144"/>
      <c r="AY101" s="144"/>
      <c r="AZ101" s="144"/>
      <c r="BA101" s="144"/>
      <c r="BB101" s="144"/>
      <c r="BC101" s="144"/>
      <c r="BD101" s="144"/>
      <c r="BE101" s="144"/>
      <c r="BF101" s="144"/>
      <c r="BG101" s="144"/>
      <c r="BH101" s="144"/>
      <c r="BI101" s="144"/>
      <c r="BJ101" s="144"/>
      <c r="BK101" s="144"/>
      <c r="BL101" s="144"/>
      <c r="BM101" s="144"/>
      <c r="BN101" s="144"/>
      <c r="BO101" s="144"/>
      <c r="BP101" s="144"/>
      <c r="BQ101" s="144"/>
      <c r="BR101" s="144"/>
      <c r="BS101" s="144"/>
      <c r="BT101" s="144"/>
      <c r="BU101" s="144"/>
      <c r="BV101" s="144"/>
      <c r="BW101" s="144"/>
      <c r="BX101" s="144"/>
      <c r="BY101" s="144"/>
      <c r="BZ101" s="144"/>
      <c r="CA101" s="144"/>
      <c r="CB101" s="144"/>
      <c r="CC101" s="144"/>
      <c r="CD101" s="144"/>
      <c r="CE101" s="144"/>
      <c r="CF101" s="144"/>
      <c r="CG101" s="144"/>
      <c r="CH101" s="144"/>
      <c r="CI101" s="144"/>
      <c r="CJ101" s="144"/>
      <c r="CK101" s="144"/>
      <c r="CL101" s="144"/>
      <c r="CM101" s="144"/>
      <c r="CN101" s="144"/>
      <c r="CO101" s="144"/>
      <c r="CP101" s="144"/>
      <c r="CQ101" s="144"/>
      <c r="CR101" s="144"/>
      <c r="CS101" s="144"/>
      <c r="CT101" s="144"/>
      <c r="CU101" s="144"/>
      <c r="CV101" s="144"/>
      <c r="CW101" s="144">
        <v>0.67700000000000005</v>
      </c>
      <c r="CX101" s="144">
        <v>1.1160000000000001</v>
      </c>
      <c r="CY101" s="144">
        <v>1.389</v>
      </c>
      <c r="CZ101" s="144">
        <v>1.5549999999999999</v>
      </c>
      <c r="DA101" s="144">
        <v>1.6519999999999999</v>
      </c>
      <c r="DB101" s="144">
        <v>1.6519999999999999</v>
      </c>
      <c r="DC101" s="144">
        <v>1.6519999999999999</v>
      </c>
      <c r="DD101" s="144">
        <v>1.6519999999999999</v>
      </c>
      <c r="DE101" s="144">
        <v>1.6519999999999999</v>
      </c>
      <c r="DF101" s="144">
        <v>1.6519999999999999</v>
      </c>
      <c r="DG101" s="144">
        <v>1.6519999999999999</v>
      </c>
      <c r="DH101" s="144">
        <v>1.6519999999999999</v>
      </c>
      <c r="DI101" s="144">
        <v>1.6519999999999999</v>
      </c>
      <c r="DJ101" s="144">
        <v>1.6519999999999999</v>
      </c>
      <c r="DK101" s="144">
        <v>1.6519999999999999</v>
      </c>
      <c r="DL101" s="144">
        <v>1.6519999999999999</v>
      </c>
      <c r="DM101" s="144">
        <v>1.6519999999999999</v>
      </c>
      <c r="DN101" s="144">
        <v>1.6519999999999999</v>
      </c>
      <c r="DO101" s="144">
        <v>1.6519999999999999</v>
      </c>
      <c r="DP101" s="144">
        <v>1.6519999999999999</v>
      </c>
      <c r="DQ101" s="144">
        <v>1.6519999999999999</v>
      </c>
      <c r="DR101" s="144">
        <v>1.6519999999999999</v>
      </c>
      <c r="DS101" s="144">
        <v>1.6519999999999999</v>
      </c>
      <c r="DT101" s="144">
        <v>1.6519999999999999</v>
      </c>
      <c r="DU101" s="144">
        <v>1.6519999999999999</v>
      </c>
      <c r="DV101" s="144">
        <v>1.6519999999999999</v>
      </c>
      <c r="DW101" s="144">
        <v>1.6519999999999999</v>
      </c>
      <c r="DX101" s="144">
        <v>1.6519999999999999</v>
      </c>
      <c r="DY101" s="144">
        <v>1.6519999999999999</v>
      </c>
      <c r="DZ101" s="144">
        <v>1.6519999999999999</v>
      </c>
      <c r="EA101" s="144">
        <v>1.6519999999999999</v>
      </c>
    </row>
    <row r="102" spans="1:131" ht="15" customHeight="1" x14ac:dyDescent="0.25">
      <c r="A102" s="43">
        <v>100</v>
      </c>
      <c r="B102" s="144"/>
      <c r="C102" s="144"/>
      <c r="D102" s="144"/>
      <c r="E102" s="144"/>
      <c r="F102" s="144"/>
      <c r="G102" s="144"/>
      <c r="H102" s="144"/>
      <c r="I102" s="144"/>
      <c r="J102" s="144"/>
      <c r="K102" s="144"/>
      <c r="L102" s="144"/>
      <c r="M102" s="144"/>
      <c r="N102" s="144"/>
      <c r="O102" s="144"/>
      <c r="P102" s="144"/>
      <c r="Q102" s="144"/>
      <c r="R102" s="144"/>
      <c r="S102" s="144"/>
      <c r="T102" s="144"/>
      <c r="U102" s="144"/>
      <c r="V102" s="144"/>
      <c r="W102" s="144"/>
      <c r="X102" s="144"/>
      <c r="Y102" s="144"/>
      <c r="Z102" s="144"/>
      <c r="AA102" s="144"/>
      <c r="AB102" s="144"/>
      <c r="AC102" s="144"/>
      <c r="AD102" s="144"/>
      <c r="AE102" s="144"/>
      <c r="AF102" s="144"/>
      <c r="AG102" s="144"/>
      <c r="AH102" s="144"/>
      <c r="AI102" s="144"/>
      <c r="AJ102" s="144"/>
      <c r="AK102" s="144"/>
      <c r="AL102" s="144"/>
      <c r="AM102" s="144"/>
      <c r="AN102" s="144"/>
      <c r="AO102" s="144"/>
      <c r="AP102" s="144"/>
      <c r="AQ102" s="144"/>
      <c r="AR102" s="144"/>
      <c r="AS102" s="144"/>
      <c r="AT102" s="144"/>
      <c r="AU102" s="144"/>
      <c r="AV102" s="144"/>
      <c r="AW102" s="144"/>
      <c r="AX102" s="144"/>
      <c r="AY102" s="144"/>
      <c r="AZ102" s="144"/>
      <c r="BA102" s="144"/>
      <c r="BB102" s="144"/>
      <c r="BC102" s="144"/>
      <c r="BD102" s="144"/>
      <c r="BE102" s="144"/>
      <c r="BF102" s="144"/>
      <c r="BG102" s="144"/>
      <c r="BH102" s="144"/>
      <c r="BI102" s="144"/>
      <c r="BJ102" s="144"/>
      <c r="BK102" s="144"/>
      <c r="BL102" s="144"/>
      <c r="BM102" s="144"/>
      <c r="BN102" s="144"/>
      <c r="BO102" s="144"/>
      <c r="BP102" s="144"/>
      <c r="BQ102" s="144"/>
      <c r="BR102" s="144"/>
      <c r="BS102" s="144"/>
      <c r="BT102" s="144"/>
      <c r="BU102" s="144"/>
      <c r="BV102" s="144"/>
      <c r="BW102" s="144"/>
      <c r="BX102" s="144"/>
      <c r="BY102" s="144"/>
      <c r="BZ102" s="144"/>
      <c r="CA102" s="144"/>
      <c r="CB102" s="144"/>
      <c r="CC102" s="144"/>
      <c r="CD102" s="144"/>
      <c r="CE102" s="144"/>
      <c r="CF102" s="144"/>
      <c r="CG102" s="144"/>
      <c r="CH102" s="144"/>
      <c r="CI102" s="144"/>
      <c r="CJ102" s="144"/>
      <c r="CK102" s="144"/>
      <c r="CL102" s="144"/>
      <c r="CM102" s="144"/>
      <c r="CN102" s="144"/>
      <c r="CO102" s="144"/>
      <c r="CP102" s="144"/>
      <c r="CQ102" s="144"/>
      <c r="CR102" s="144"/>
      <c r="CS102" s="144"/>
      <c r="CT102" s="144"/>
      <c r="CU102" s="144"/>
      <c r="CV102" s="144"/>
      <c r="CW102" s="144"/>
      <c r="CX102" s="144">
        <v>0.64800000000000002</v>
      </c>
      <c r="CY102" s="144">
        <v>1.052</v>
      </c>
      <c r="CZ102" s="144">
        <v>1.2969999999999999</v>
      </c>
      <c r="DA102" s="144">
        <v>1.4410000000000001</v>
      </c>
      <c r="DB102" s="144">
        <v>1.4410000000000001</v>
      </c>
      <c r="DC102" s="144">
        <v>1.4410000000000001</v>
      </c>
      <c r="DD102" s="144">
        <v>1.4410000000000001</v>
      </c>
      <c r="DE102" s="144">
        <v>1.4410000000000001</v>
      </c>
      <c r="DF102" s="144">
        <v>1.4410000000000001</v>
      </c>
      <c r="DG102" s="144">
        <v>1.4410000000000001</v>
      </c>
      <c r="DH102" s="144">
        <v>1.4410000000000001</v>
      </c>
      <c r="DI102" s="144">
        <v>1.4410000000000001</v>
      </c>
      <c r="DJ102" s="144">
        <v>1.4410000000000001</v>
      </c>
      <c r="DK102" s="144">
        <v>1.4410000000000001</v>
      </c>
      <c r="DL102" s="144">
        <v>1.4410000000000001</v>
      </c>
      <c r="DM102" s="144">
        <v>1.4410000000000001</v>
      </c>
      <c r="DN102" s="144">
        <v>1.4410000000000001</v>
      </c>
      <c r="DO102" s="144">
        <v>1.4410000000000001</v>
      </c>
      <c r="DP102" s="144">
        <v>1.4410000000000001</v>
      </c>
      <c r="DQ102" s="144">
        <v>1.4410000000000001</v>
      </c>
      <c r="DR102" s="144">
        <v>1.4410000000000001</v>
      </c>
      <c r="DS102" s="144">
        <v>1.4410000000000001</v>
      </c>
      <c r="DT102" s="144">
        <v>1.4410000000000001</v>
      </c>
      <c r="DU102" s="144">
        <v>1.4410000000000001</v>
      </c>
      <c r="DV102" s="144">
        <v>1.4410000000000001</v>
      </c>
      <c r="DW102" s="144">
        <v>1.4410000000000001</v>
      </c>
      <c r="DX102" s="144">
        <v>1.4410000000000001</v>
      </c>
      <c r="DY102" s="144">
        <v>1.4410000000000001</v>
      </c>
      <c r="DZ102" s="144">
        <v>1.4410000000000001</v>
      </c>
      <c r="EA102" s="144">
        <v>1.4410000000000001</v>
      </c>
    </row>
    <row r="103" spans="1:131" ht="15" customHeight="1" x14ac:dyDescent="0.25">
      <c r="A103" s="43">
        <v>101</v>
      </c>
      <c r="B103" s="144"/>
      <c r="C103" s="144"/>
      <c r="D103" s="144"/>
      <c r="E103" s="144"/>
      <c r="F103" s="144"/>
      <c r="G103" s="144"/>
      <c r="H103" s="144"/>
      <c r="I103" s="144"/>
      <c r="J103" s="144"/>
      <c r="K103" s="144"/>
      <c r="L103" s="144"/>
      <c r="M103" s="144"/>
      <c r="N103" s="144"/>
      <c r="O103" s="144"/>
      <c r="P103" s="144"/>
      <c r="Q103" s="144"/>
      <c r="R103" s="144"/>
      <c r="S103" s="144"/>
      <c r="T103" s="144"/>
      <c r="U103" s="144"/>
      <c r="V103" s="144"/>
      <c r="W103" s="144"/>
      <c r="X103" s="144"/>
      <c r="Y103" s="144"/>
      <c r="Z103" s="144"/>
      <c r="AA103" s="144"/>
      <c r="AB103" s="144"/>
      <c r="AC103" s="144"/>
      <c r="AD103" s="144"/>
      <c r="AE103" s="144"/>
      <c r="AF103" s="144"/>
      <c r="AG103" s="144"/>
      <c r="AH103" s="144"/>
      <c r="AI103" s="144"/>
      <c r="AJ103" s="144"/>
      <c r="AK103" s="144"/>
      <c r="AL103" s="144"/>
      <c r="AM103" s="144"/>
      <c r="AN103" s="144"/>
      <c r="AO103" s="144"/>
      <c r="AP103" s="144"/>
      <c r="AQ103" s="144"/>
      <c r="AR103" s="144"/>
      <c r="AS103" s="144"/>
      <c r="AT103" s="144"/>
      <c r="AU103" s="144"/>
      <c r="AV103" s="144"/>
      <c r="AW103" s="144"/>
      <c r="AX103" s="144"/>
      <c r="AY103" s="144"/>
      <c r="AZ103" s="144"/>
      <c r="BA103" s="144"/>
      <c r="BB103" s="144"/>
      <c r="BC103" s="144"/>
      <c r="BD103" s="144"/>
      <c r="BE103" s="144"/>
      <c r="BF103" s="144"/>
      <c r="BG103" s="144"/>
      <c r="BH103" s="144"/>
      <c r="BI103" s="144"/>
      <c r="BJ103" s="144"/>
      <c r="BK103" s="144"/>
      <c r="BL103" s="144"/>
      <c r="BM103" s="144"/>
      <c r="BN103" s="144"/>
      <c r="BO103" s="144"/>
      <c r="BP103" s="144"/>
      <c r="BQ103" s="144"/>
      <c r="BR103" s="144"/>
      <c r="BS103" s="144"/>
      <c r="BT103" s="144"/>
      <c r="BU103" s="144"/>
      <c r="BV103" s="144"/>
      <c r="BW103" s="144"/>
      <c r="BX103" s="144"/>
      <c r="BY103" s="144"/>
      <c r="BZ103" s="144"/>
      <c r="CA103" s="144"/>
      <c r="CB103" s="144"/>
      <c r="CC103" s="144"/>
      <c r="CD103" s="144"/>
      <c r="CE103" s="144"/>
      <c r="CF103" s="144"/>
      <c r="CG103" s="144"/>
      <c r="CH103" s="144"/>
      <c r="CI103" s="144"/>
      <c r="CJ103" s="144"/>
      <c r="CK103" s="144"/>
      <c r="CL103" s="144"/>
      <c r="CM103" s="144"/>
      <c r="CN103" s="144"/>
      <c r="CO103" s="144"/>
      <c r="CP103" s="144"/>
      <c r="CQ103" s="144"/>
      <c r="CR103" s="144"/>
      <c r="CS103" s="144"/>
      <c r="CT103" s="144"/>
      <c r="CU103" s="144"/>
      <c r="CV103" s="144"/>
      <c r="CW103" s="144"/>
      <c r="CX103" s="144"/>
      <c r="CY103" s="144">
        <v>0.623</v>
      </c>
      <c r="CZ103" s="144">
        <v>1.0009999999999999</v>
      </c>
      <c r="DA103" s="144">
        <v>1.224</v>
      </c>
      <c r="DB103" s="144">
        <v>1.224</v>
      </c>
      <c r="DC103" s="144">
        <v>1.224</v>
      </c>
      <c r="DD103" s="144">
        <v>1.224</v>
      </c>
      <c r="DE103" s="144">
        <v>1.224</v>
      </c>
      <c r="DF103" s="144">
        <v>1.224</v>
      </c>
      <c r="DG103" s="144">
        <v>1.224</v>
      </c>
      <c r="DH103" s="144">
        <v>1.224</v>
      </c>
      <c r="DI103" s="144">
        <v>1.224</v>
      </c>
      <c r="DJ103" s="144">
        <v>1.224</v>
      </c>
      <c r="DK103" s="144">
        <v>1.224</v>
      </c>
      <c r="DL103" s="144">
        <v>1.224</v>
      </c>
      <c r="DM103" s="144">
        <v>1.224</v>
      </c>
      <c r="DN103" s="144">
        <v>1.224</v>
      </c>
      <c r="DO103" s="144">
        <v>1.224</v>
      </c>
      <c r="DP103" s="144">
        <v>1.224</v>
      </c>
      <c r="DQ103" s="144">
        <v>1.224</v>
      </c>
      <c r="DR103" s="144">
        <v>1.224</v>
      </c>
      <c r="DS103" s="144">
        <v>1.224</v>
      </c>
      <c r="DT103" s="144">
        <v>1.224</v>
      </c>
      <c r="DU103" s="144">
        <v>1.224</v>
      </c>
      <c r="DV103" s="144">
        <v>1.224</v>
      </c>
      <c r="DW103" s="144">
        <v>1.224</v>
      </c>
      <c r="DX103" s="144">
        <v>1.224</v>
      </c>
      <c r="DY103" s="144">
        <v>1.224</v>
      </c>
      <c r="DZ103" s="144">
        <v>1.224</v>
      </c>
      <c r="EA103" s="144">
        <v>1.224</v>
      </c>
    </row>
    <row r="104" spans="1:131" ht="15" customHeight="1" x14ac:dyDescent="0.25">
      <c r="A104" s="43">
        <v>102</v>
      </c>
      <c r="B104" s="144"/>
      <c r="C104" s="144"/>
      <c r="D104" s="144"/>
      <c r="E104" s="144"/>
      <c r="F104" s="144"/>
      <c r="G104" s="144"/>
      <c r="H104" s="144"/>
      <c r="I104" s="144"/>
      <c r="J104" s="144"/>
      <c r="K104" s="144"/>
      <c r="L104" s="144"/>
      <c r="M104" s="144"/>
      <c r="N104" s="144"/>
      <c r="O104" s="144"/>
      <c r="P104" s="144"/>
      <c r="Q104" s="144"/>
      <c r="R104" s="144"/>
      <c r="S104" s="144"/>
      <c r="T104" s="144"/>
      <c r="U104" s="144"/>
      <c r="V104" s="144"/>
      <c r="W104" s="144"/>
      <c r="X104" s="144"/>
      <c r="Y104" s="144"/>
      <c r="Z104" s="144"/>
      <c r="AA104" s="144"/>
      <c r="AB104" s="144"/>
      <c r="AC104" s="144"/>
      <c r="AD104" s="144"/>
      <c r="AE104" s="144"/>
      <c r="AF104" s="144"/>
      <c r="AG104" s="144"/>
      <c r="AH104" s="144"/>
      <c r="AI104" s="144"/>
      <c r="AJ104" s="144"/>
      <c r="AK104" s="144"/>
      <c r="AL104" s="144"/>
      <c r="AM104" s="144"/>
      <c r="AN104" s="144"/>
      <c r="AO104" s="144"/>
      <c r="AP104" s="144"/>
      <c r="AQ104" s="144"/>
      <c r="AR104" s="144"/>
      <c r="AS104" s="144"/>
      <c r="AT104" s="144"/>
      <c r="AU104" s="144"/>
      <c r="AV104" s="144"/>
      <c r="AW104" s="144"/>
      <c r="AX104" s="144"/>
      <c r="AY104" s="144"/>
      <c r="AZ104" s="144"/>
      <c r="BA104" s="144"/>
      <c r="BB104" s="144"/>
      <c r="BC104" s="144"/>
      <c r="BD104" s="144"/>
      <c r="BE104" s="144"/>
      <c r="BF104" s="144"/>
      <c r="BG104" s="144"/>
      <c r="BH104" s="144"/>
      <c r="BI104" s="144"/>
      <c r="BJ104" s="144"/>
      <c r="BK104" s="144"/>
      <c r="BL104" s="144"/>
      <c r="BM104" s="144"/>
      <c r="BN104" s="144"/>
      <c r="BO104" s="144"/>
      <c r="BP104" s="144"/>
      <c r="BQ104" s="144"/>
      <c r="BR104" s="144"/>
      <c r="BS104" s="144"/>
      <c r="BT104" s="144"/>
      <c r="BU104" s="144"/>
      <c r="BV104" s="144"/>
      <c r="BW104" s="144"/>
      <c r="BX104" s="144"/>
      <c r="BY104" s="144"/>
      <c r="BZ104" s="144"/>
      <c r="CA104" s="144"/>
      <c r="CB104" s="144"/>
      <c r="CC104" s="144"/>
      <c r="CD104" s="144"/>
      <c r="CE104" s="144"/>
      <c r="CF104" s="144"/>
      <c r="CG104" s="144"/>
      <c r="CH104" s="144"/>
      <c r="CI104" s="144"/>
      <c r="CJ104" s="144"/>
      <c r="CK104" s="144"/>
      <c r="CL104" s="144"/>
      <c r="CM104" s="144"/>
      <c r="CN104" s="144"/>
      <c r="CO104" s="144"/>
      <c r="CP104" s="144"/>
      <c r="CQ104" s="144"/>
      <c r="CR104" s="144"/>
      <c r="CS104" s="144"/>
      <c r="CT104" s="144"/>
      <c r="CU104" s="144"/>
      <c r="CV104" s="144"/>
      <c r="CW104" s="144"/>
      <c r="CX104" s="144"/>
      <c r="CY104" s="144"/>
      <c r="CZ104" s="144">
        <v>0.60599999999999998</v>
      </c>
      <c r="DA104" s="144">
        <v>0.96399999999999997</v>
      </c>
      <c r="DB104" s="144">
        <v>0.96399999999999997</v>
      </c>
      <c r="DC104" s="144">
        <v>0.96399999999999997</v>
      </c>
      <c r="DD104" s="144">
        <v>0.96399999999999997</v>
      </c>
      <c r="DE104" s="144">
        <v>0.96399999999999997</v>
      </c>
      <c r="DF104" s="144">
        <v>0.96399999999999997</v>
      </c>
      <c r="DG104" s="144">
        <v>0.96399999999999997</v>
      </c>
      <c r="DH104" s="144">
        <v>0.96399999999999997</v>
      </c>
      <c r="DI104" s="144">
        <v>0.96399999999999997</v>
      </c>
      <c r="DJ104" s="144">
        <v>0.96399999999999997</v>
      </c>
      <c r="DK104" s="144">
        <v>0.96399999999999997</v>
      </c>
      <c r="DL104" s="144">
        <v>0.96399999999999997</v>
      </c>
      <c r="DM104" s="144">
        <v>0.96399999999999997</v>
      </c>
      <c r="DN104" s="144">
        <v>0.96399999999999997</v>
      </c>
      <c r="DO104" s="144">
        <v>0.96399999999999997</v>
      </c>
      <c r="DP104" s="144">
        <v>0.96399999999999997</v>
      </c>
      <c r="DQ104" s="144">
        <v>0.96399999999999997</v>
      </c>
      <c r="DR104" s="144">
        <v>0.96399999999999997</v>
      </c>
      <c r="DS104" s="144">
        <v>0.96399999999999997</v>
      </c>
      <c r="DT104" s="144">
        <v>0.96399999999999997</v>
      </c>
      <c r="DU104" s="144">
        <v>0.96399999999999997</v>
      </c>
      <c r="DV104" s="144">
        <v>0.96399999999999997</v>
      </c>
      <c r="DW104" s="144">
        <v>0.96399999999999997</v>
      </c>
      <c r="DX104" s="144">
        <v>0.96399999999999997</v>
      </c>
      <c r="DY104" s="144">
        <v>0.96399999999999997</v>
      </c>
      <c r="DZ104" s="144">
        <v>0.96399999999999997</v>
      </c>
      <c r="EA104" s="144">
        <v>0.96399999999999997</v>
      </c>
    </row>
    <row r="105" spans="1:131" ht="15" customHeight="1" x14ac:dyDescent="0.25">
      <c r="A105" s="43">
        <v>103</v>
      </c>
      <c r="B105" s="144"/>
      <c r="C105" s="144"/>
      <c r="D105" s="144"/>
      <c r="E105" s="144"/>
      <c r="F105" s="144"/>
      <c r="G105" s="144"/>
      <c r="H105" s="144"/>
      <c r="I105" s="144"/>
      <c r="J105" s="144"/>
      <c r="K105" s="144"/>
      <c r="L105" s="144"/>
      <c r="M105" s="144"/>
      <c r="N105" s="144"/>
      <c r="O105" s="144"/>
      <c r="P105" s="144"/>
      <c r="Q105" s="144"/>
      <c r="R105" s="144"/>
      <c r="S105" s="144"/>
      <c r="T105" s="144"/>
      <c r="U105" s="144"/>
      <c r="V105" s="144"/>
      <c r="W105" s="144"/>
      <c r="X105" s="144"/>
      <c r="Y105" s="144"/>
      <c r="Z105" s="144"/>
      <c r="AA105" s="144"/>
      <c r="AB105" s="144"/>
      <c r="AC105" s="144"/>
      <c r="AD105" s="144"/>
      <c r="AE105" s="144"/>
      <c r="AF105" s="144"/>
      <c r="AG105" s="144"/>
      <c r="AH105" s="144"/>
      <c r="AI105" s="144"/>
      <c r="AJ105" s="144"/>
      <c r="AK105" s="144"/>
      <c r="AL105" s="144"/>
      <c r="AM105" s="144"/>
      <c r="AN105" s="144"/>
      <c r="AO105" s="144"/>
      <c r="AP105" s="144"/>
      <c r="AQ105" s="144"/>
      <c r="AR105" s="144"/>
      <c r="AS105" s="144"/>
      <c r="AT105" s="144"/>
      <c r="AU105" s="144"/>
      <c r="AV105" s="144"/>
      <c r="AW105" s="144"/>
      <c r="AX105" s="144"/>
      <c r="AY105" s="144"/>
      <c r="AZ105" s="144"/>
      <c r="BA105" s="144"/>
      <c r="BB105" s="144"/>
      <c r="BC105" s="144"/>
      <c r="BD105" s="144"/>
      <c r="BE105" s="144"/>
      <c r="BF105" s="144"/>
      <c r="BG105" s="144"/>
      <c r="BH105" s="144"/>
      <c r="BI105" s="144"/>
      <c r="BJ105" s="144"/>
      <c r="BK105" s="144"/>
      <c r="BL105" s="144"/>
      <c r="BM105" s="144"/>
      <c r="BN105" s="144"/>
      <c r="BO105" s="144"/>
      <c r="BP105" s="144"/>
      <c r="BQ105" s="144"/>
      <c r="BR105" s="144"/>
      <c r="BS105" s="144"/>
      <c r="BT105" s="144"/>
      <c r="BU105" s="144"/>
      <c r="BV105" s="144"/>
      <c r="BW105" s="144"/>
      <c r="BX105" s="144"/>
      <c r="BY105" s="144"/>
      <c r="BZ105" s="144"/>
      <c r="CA105" s="144"/>
      <c r="CB105" s="144"/>
      <c r="CC105" s="144"/>
      <c r="CD105" s="144"/>
      <c r="CE105" s="144"/>
      <c r="CF105" s="144"/>
      <c r="CG105" s="144"/>
      <c r="CH105" s="144"/>
      <c r="CI105" s="144"/>
      <c r="CJ105" s="144"/>
      <c r="CK105" s="144"/>
      <c r="CL105" s="144"/>
      <c r="CM105" s="144"/>
      <c r="CN105" s="144"/>
      <c r="CO105" s="144"/>
      <c r="CP105" s="144"/>
      <c r="CQ105" s="144"/>
      <c r="CR105" s="144"/>
      <c r="CS105" s="144"/>
      <c r="CT105" s="144"/>
      <c r="CU105" s="144"/>
      <c r="CV105" s="144"/>
      <c r="CW105" s="144"/>
      <c r="CX105" s="144"/>
      <c r="CY105" s="144"/>
      <c r="CZ105" s="144"/>
      <c r="DA105" s="144">
        <v>0.58899999999999997</v>
      </c>
      <c r="DB105" s="144">
        <v>0.58899999999999997</v>
      </c>
      <c r="DC105" s="144">
        <v>0.58899999999999997</v>
      </c>
      <c r="DD105" s="144">
        <v>0.58899999999999997</v>
      </c>
      <c r="DE105" s="144">
        <v>0.58899999999999997</v>
      </c>
      <c r="DF105" s="144">
        <v>0.58899999999999997</v>
      </c>
      <c r="DG105" s="144">
        <v>0.58899999999999997</v>
      </c>
      <c r="DH105" s="144">
        <v>0.58899999999999997</v>
      </c>
      <c r="DI105" s="144">
        <v>0.58899999999999997</v>
      </c>
      <c r="DJ105" s="144">
        <v>0.58899999999999997</v>
      </c>
      <c r="DK105" s="144">
        <v>0.58899999999999997</v>
      </c>
      <c r="DL105" s="144">
        <v>0.58899999999999997</v>
      </c>
      <c r="DM105" s="144">
        <v>0.58899999999999997</v>
      </c>
      <c r="DN105" s="144">
        <v>0.58899999999999997</v>
      </c>
      <c r="DO105" s="144">
        <v>0.58899999999999997</v>
      </c>
      <c r="DP105" s="144">
        <v>0.58899999999999997</v>
      </c>
      <c r="DQ105" s="144">
        <v>0.58899999999999997</v>
      </c>
      <c r="DR105" s="144">
        <v>0.58899999999999997</v>
      </c>
      <c r="DS105" s="144">
        <v>0.58899999999999997</v>
      </c>
      <c r="DT105" s="144">
        <v>0.58899999999999997</v>
      </c>
      <c r="DU105" s="144">
        <v>0.58899999999999997</v>
      </c>
      <c r="DV105" s="144">
        <v>0.58899999999999997</v>
      </c>
      <c r="DW105" s="144">
        <v>0.58899999999999997</v>
      </c>
      <c r="DX105" s="144">
        <v>0.58899999999999997</v>
      </c>
      <c r="DY105" s="144">
        <v>0.58899999999999997</v>
      </c>
      <c r="DZ105" s="144">
        <v>0.58899999999999997</v>
      </c>
      <c r="EA105" s="144">
        <v>0.58899999999999997</v>
      </c>
    </row>
    <row r="106" spans="1:131" ht="15" customHeight="1" x14ac:dyDescent="0.25">
      <c r="A106" s="43">
        <v>104</v>
      </c>
      <c r="B106" s="145"/>
      <c r="C106" s="145"/>
      <c r="D106" s="145"/>
      <c r="E106" s="145"/>
      <c r="F106" s="145"/>
      <c r="G106" s="145"/>
      <c r="H106" s="145"/>
      <c r="I106" s="145"/>
      <c r="J106" s="145"/>
      <c r="K106" s="145"/>
      <c r="L106" s="145"/>
      <c r="M106" s="145"/>
      <c r="N106" s="145"/>
      <c r="O106" s="145"/>
      <c r="P106" s="145"/>
      <c r="Q106" s="145"/>
      <c r="R106" s="145"/>
      <c r="S106" s="145"/>
      <c r="T106" s="145"/>
      <c r="U106" s="145"/>
      <c r="V106" s="145"/>
      <c r="W106" s="145"/>
      <c r="X106" s="145"/>
      <c r="Y106" s="145"/>
      <c r="Z106" s="145"/>
      <c r="AA106" s="145"/>
      <c r="AB106" s="145"/>
      <c r="AC106" s="145"/>
      <c r="AD106" s="145"/>
      <c r="AE106" s="145"/>
      <c r="AF106" s="145"/>
      <c r="AG106" s="145"/>
      <c r="AH106" s="145"/>
      <c r="AI106" s="145"/>
      <c r="AJ106" s="145"/>
      <c r="AK106" s="145"/>
      <c r="AL106" s="145"/>
      <c r="AM106" s="145"/>
      <c r="AN106" s="145"/>
      <c r="AO106" s="145"/>
      <c r="AP106" s="145"/>
      <c r="AQ106" s="145"/>
      <c r="AR106" s="145"/>
      <c r="AS106" s="145"/>
      <c r="AT106" s="145"/>
      <c r="AU106" s="145"/>
      <c r="AV106" s="145"/>
      <c r="AW106" s="145"/>
      <c r="AX106" s="145"/>
      <c r="AY106" s="145"/>
      <c r="AZ106" s="145"/>
      <c r="BA106" s="145"/>
      <c r="BB106" s="145"/>
      <c r="BC106" s="145"/>
      <c r="BD106" s="145"/>
      <c r="BE106" s="145"/>
      <c r="BF106" s="145"/>
      <c r="BG106" s="145"/>
      <c r="BH106" s="145"/>
      <c r="BI106" s="145"/>
      <c r="BJ106" s="145"/>
      <c r="BK106" s="145"/>
      <c r="BL106" s="145"/>
      <c r="BM106" s="145"/>
      <c r="BN106" s="145"/>
      <c r="BO106" s="145"/>
      <c r="BP106" s="145"/>
      <c r="BQ106" s="145"/>
      <c r="BR106" s="145"/>
      <c r="BS106" s="145"/>
      <c r="BT106" s="145"/>
      <c r="BU106" s="145"/>
      <c r="BV106" s="145"/>
      <c r="BW106" s="145"/>
      <c r="BX106" s="145"/>
      <c r="BY106" s="145"/>
      <c r="BZ106" s="145"/>
      <c r="CA106" s="145"/>
      <c r="CB106" s="145"/>
      <c r="CC106" s="145"/>
      <c r="CD106" s="145"/>
      <c r="CE106" s="145"/>
      <c r="CF106" s="145"/>
      <c r="CG106" s="145"/>
      <c r="CH106" s="145"/>
      <c r="CI106" s="145"/>
      <c r="CJ106" s="145"/>
      <c r="CK106" s="145"/>
      <c r="CL106" s="145"/>
      <c r="CM106" s="145"/>
      <c r="CN106" s="145"/>
      <c r="CO106" s="145"/>
      <c r="CP106" s="145"/>
      <c r="CQ106" s="145"/>
      <c r="CR106" s="145"/>
      <c r="CS106" s="145"/>
      <c r="CT106" s="145"/>
      <c r="CU106" s="145"/>
      <c r="CV106" s="145"/>
      <c r="CW106" s="145"/>
      <c r="CX106" s="145"/>
      <c r="CY106" s="145"/>
      <c r="CZ106" s="145"/>
      <c r="DA106" s="145"/>
      <c r="DB106" s="144">
        <v>0</v>
      </c>
      <c r="DC106" s="144">
        <v>0</v>
      </c>
      <c r="DD106" s="144">
        <v>0</v>
      </c>
      <c r="DE106" s="144">
        <v>0</v>
      </c>
      <c r="DF106" s="144">
        <v>0</v>
      </c>
      <c r="DG106" s="144">
        <v>0</v>
      </c>
      <c r="DH106" s="144">
        <v>0</v>
      </c>
      <c r="DI106" s="144">
        <v>0</v>
      </c>
      <c r="DJ106" s="144">
        <v>0</v>
      </c>
      <c r="DK106" s="144">
        <v>0</v>
      </c>
      <c r="DL106" s="144">
        <v>0</v>
      </c>
      <c r="DM106" s="144">
        <v>0</v>
      </c>
      <c r="DN106" s="144">
        <v>0</v>
      </c>
      <c r="DO106" s="144">
        <v>0</v>
      </c>
      <c r="DP106" s="144">
        <v>0</v>
      </c>
      <c r="DQ106" s="144">
        <v>0</v>
      </c>
      <c r="DR106" s="144">
        <v>0</v>
      </c>
      <c r="DS106" s="144">
        <v>0</v>
      </c>
      <c r="DT106" s="144">
        <v>0</v>
      </c>
      <c r="DU106" s="144">
        <v>0</v>
      </c>
      <c r="DV106" s="144">
        <v>0</v>
      </c>
      <c r="DW106" s="144">
        <v>0</v>
      </c>
      <c r="DX106" s="144">
        <v>0</v>
      </c>
      <c r="DY106" s="144">
        <v>0</v>
      </c>
      <c r="DZ106" s="144">
        <v>0</v>
      </c>
      <c r="EA106" s="144">
        <v>0</v>
      </c>
    </row>
  </sheetData>
  <pageMargins left="0.7" right="0.7" top="0.75" bottom="0.75" header="0.511811023622047" footer="0.511811023622047"/>
  <pageSetup paperSize="9" orientation="portrait" horizontalDpi="300" verticalDpi="30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EA106"/>
  <sheetViews>
    <sheetView topLeftCell="BG68" zoomScaleNormal="100" workbookViewId="0">
      <selection activeCell="N5" sqref="N5"/>
    </sheetView>
  </sheetViews>
  <sheetFormatPr baseColWidth="10" defaultColWidth="10.28515625" defaultRowHeight="15" x14ac:dyDescent="0.25"/>
  <cols>
    <col min="1" max="1" width="44.42578125" style="43" customWidth="1"/>
    <col min="2" max="105" width="10.28515625" style="142"/>
  </cols>
  <sheetData>
    <row r="1" spans="1:131" s="143" customFormat="1" ht="15" customHeight="1" x14ac:dyDescent="0.25">
      <c r="A1" s="143" t="s">
        <v>463</v>
      </c>
      <c r="B1" s="143">
        <v>1</v>
      </c>
      <c r="C1" s="143">
        <v>2</v>
      </c>
      <c r="D1" s="143">
        <v>3</v>
      </c>
      <c r="E1" s="143">
        <v>4</v>
      </c>
      <c r="F1" s="143">
        <v>5</v>
      </c>
      <c r="G1" s="143">
        <v>6</v>
      </c>
      <c r="H1" s="143">
        <v>7</v>
      </c>
      <c r="I1" s="143">
        <v>8</v>
      </c>
      <c r="J1" s="143">
        <v>9</v>
      </c>
      <c r="K1" s="143">
        <v>10</v>
      </c>
      <c r="L1" s="143">
        <v>11</v>
      </c>
      <c r="M1" s="143">
        <v>12</v>
      </c>
      <c r="N1" s="143">
        <v>13</v>
      </c>
      <c r="O1" s="143">
        <v>14</v>
      </c>
      <c r="P1" s="143">
        <v>15</v>
      </c>
      <c r="Q1" s="143">
        <v>16</v>
      </c>
      <c r="R1" s="143">
        <v>17</v>
      </c>
      <c r="S1" s="143">
        <v>18</v>
      </c>
      <c r="T1" s="143">
        <v>19</v>
      </c>
      <c r="U1" s="143">
        <v>20</v>
      </c>
      <c r="V1" s="143">
        <v>21</v>
      </c>
      <c r="W1" s="143">
        <v>22</v>
      </c>
      <c r="X1" s="143">
        <v>23</v>
      </c>
      <c r="Y1" s="143">
        <v>24</v>
      </c>
      <c r="Z1" s="143">
        <v>25</v>
      </c>
      <c r="AA1" s="143">
        <v>26</v>
      </c>
      <c r="AB1" s="143">
        <v>27</v>
      </c>
      <c r="AC1" s="143">
        <v>28</v>
      </c>
      <c r="AD1" s="143">
        <v>29</v>
      </c>
      <c r="AE1" s="143">
        <v>30</v>
      </c>
      <c r="AF1" s="143">
        <v>31</v>
      </c>
      <c r="AG1" s="143">
        <v>32</v>
      </c>
      <c r="AH1" s="143">
        <v>33</v>
      </c>
      <c r="AI1" s="143">
        <v>34</v>
      </c>
      <c r="AJ1" s="143">
        <v>35</v>
      </c>
      <c r="AK1" s="143">
        <v>36</v>
      </c>
      <c r="AL1" s="143">
        <v>37</v>
      </c>
      <c r="AM1" s="143">
        <v>38</v>
      </c>
      <c r="AN1" s="143">
        <v>39</v>
      </c>
      <c r="AO1" s="143">
        <v>40</v>
      </c>
      <c r="AP1" s="143">
        <v>41</v>
      </c>
      <c r="AQ1" s="143">
        <v>42</v>
      </c>
      <c r="AR1" s="143">
        <v>43</v>
      </c>
      <c r="AS1" s="143">
        <v>44</v>
      </c>
      <c r="AT1" s="143">
        <v>45</v>
      </c>
      <c r="AU1" s="143">
        <v>46</v>
      </c>
      <c r="AV1" s="143">
        <v>47</v>
      </c>
      <c r="AW1" s="143">
        <v>48</v>
      </c>
      <c r="AX1" s="143">
        <v>49</v>
      </c>
      <c r="AY1" s="143">
        <v>50</v>
      </c>
      <c r="AZ1" s="143">
        <v>51</v>
      </c>
      <c r="BA1" s="143">
        <v>52</v>
      </c>
      <c r="BB1" s="143">
        <v>53</v>
      </c>
      <c r="BC1" s="143">
        <v>54</v>
      </c>
      <c r="BD1" s="143">
        <v>55</v>
      </c>
      <c r="BE1" s="143">
        <v>56</v>
      </c>
      <c r="BF1" s="143">
        <v>57</v>
      </c>
      <c r="BG1" s="143">
        <v>58</v>
      </c>
      <c r="BH1" s="143">
        <v>59</v>
      </c>
      <c r="BI1" s="143">
        <v>60</v>
      </c>
      <c r="BJ1" s="143">
        <v>61</v>
      </c>
      <c r="BK1" s="143">
        <v>62</v>
      </c>
      <c r="BL1" s="143">
        <v>63</v>
      </c>
      <c r="BM1" s="143">
        <v>64</v>
      </c>
      <c r="BN1" s="143">
        <v>65</v>
      </c>
      <c r="BO1" s="143">
        <v>66</v>
      </c>
      <c r="BP1" s="143">
        <v>67</v>
      </c>
      <c r="BQ1" s="143">
        <v>68</v>
      </c>
      <c r="BR1" s="143">
        <v>69</v>
      </c>
      <c r="BS1" s="143">
        <v>70</v>
      </c>
      <c r="BT1" s="143">
        <v>71</v>
      </c>
      <c r="BU1" s="143">
        <v>72</v>
      </c>
      <c r="BV1" s="143">
        <v>73</v>
      </c>
      <c r="BW1" s="143">
        <v>74</v>
      </c>
      <c r="BX1" s="143">
        <v>75</v>
      </c>
      <c r="BY1" s="143">
        <v>76</v>
      </c>
      <c r="BZ1" s="143">
        <v>77</v>
      </c>
      <c r="CA1" s="143">
        <v>78</v>
      </c>
      <c r="CB1" s="143">
        <v>79</v>
      </c>
      <c r="CC1" s="143">
        <v>80</v>
      </c>
      <c r="CD1" s="143">
        <v>81</v>
      </c>
      <c r="CE1" s="143">
        <v>82</v>
      </c>
      <c r="CF1" s="143">
        <v>83</v>
      </c>
      <c r="CG1" s="143">
        <v>84</v>
      </c>
      <c r="CH1" s="143">
        <v>85</v>
      </c>
      <c r="CI1" s="143">
        <v>86</v>
      </c>
      <c r="CJ1" s="143">
        <v>87</v>
      </c>
      <c r="CK1" s="143">
        <v>88</v>
      </c>
      <c r="CL1" s="143">
        <v>89</v>
      </c>
      <c r="CM1" s="143">
        <v>90</v>
      </c>
      <c r="CN1" s="143">
        <v>91</v>
      </c>
      <c r="CO1" s="143">
        <v>92</v>
      </c>
      <c r="CP1" s="143">
        <v>93</v>
      </c>
      <c r="CQ1" s="143">
        <v>94</v>
      </c>
      <c r="CR1" s="143">
        <v>95</v>
      </c>
      <c r="CS1" s="143">
        <v>96</v>
      </c>
      <c r="CT1" s="143">
        <v>97</v>
      </c>
      <c r="CU1" s="143">
        <v>98</v>
      </c>
      <c r="CV1" s="143">
        <v>99</v>
      </c>
      <c r="CW1" s="143">
        <v>100</v>
      </c>
      <c r="CX1" s="143">
        <v>101</v>
      </c>
      <c r="CY1" s="143">
        <v>102</v>
      </c>
      <c r="CZ1" s="143">
        <v>103</v>
      </c>
      <c r="DA1" s="143">
        <v>104</v>
      </c>
      <c r="DB1" s="143">
        <v>105</v>
      </c>
      <c r="DC1" s="143">
        <v>106</v>
      </c>
      <c r="DD1" s="143">
        <v>107</v>
      </c>
      <c r="DE1" s="143">
        <v>108</v>
      </c>
      <c r="DF1" s="143">
        <v>109</v>
      </c>
      <c r="DG1" s="143">
        <v>110</v>
      </c>
      <c r="DH1" s="143">
        <v>111</v>
      </c>
      <c r="DI1" s="143">
        <v>112</v>
      </c>
      <c r="DJ1" s="143">
        <v>113</v>
      </c>
      <c r="DK1" s="143">
        <v>114</v>
      </c>
      <c r="DL1" s="143">
        <v>115</v>
      </c>
      <c r="DM1" s="143">
        <v>116</v>
      </c>
      <c r="DN1" s="143">
        <v>117</v>
      </c>
      <c r="DO1" s="143">
        <v>118</v>
      </c>
      <c r="DP1" s="143">
        <v>119</v>
      </c>
      <c r="DQ1" s="143">
        <v>120</v>
      </c>
      <c r="DR1" s="143">
        <v>121</v>
      </c>
      <c r="DS1" s="143">
        <v>122</v>
      </c>
      <c r="DT1" s="143">
        <v>123</v>
      </c>
      <c r="DU1" s="143">
        <v>124</v>
      </c>
      <c r="DV1" s="143">
        <v>125</v>
      </c>
      <c r="DW1" s="143">
        <v>126</v>
      </c>
      <c r="DX1" s="143">
        <v>127</v>
      </c>
      <c r="DY1" s="143">
        <v>128</v>
      </c>
      <c r="DZ1" s="143">
        <v>129</v>
      </c>
      <c r="EA1" s="143">
        <v>130</v>
      </c>
    </row>
    <row r="2" spans="1:131" s="142" customFormat="1" ht="14.25" customHeight="1" x14ac:dyDescent="0.25">
      <c r="A2" s="143">
        <v>0</v>
      </c>
      <c r="B2" s="144">
        <v>0.99199999999999999</v>
      </c>
      <c r="C2" s="144">
        <v>1.978</v>
      </c>
      <c r="D2" s="144">
        <v>2.96</v>
      </c>
      <c r="E2" s="144">
        <v>3.9359999999999999</v>
      </c>
      <c r="F2" s="144">
        <v>4.9080000000000004</v>
      </c>
      <c r="G2" s="144">
        <v>5.8739999999999997</v>
      </c>
      <c r="H2" s="144">
        <v>6.8360000000000003</v>
      </c>
      <c r="I2" s="144">
        <v>7.7930000000000001</v>
      </c>
      <c r="J2" s="144">
        <v>8.7449999999999992</v>
      </c>
      <c r="K2" s="144">
        <v>9.6920000000000002</v>
      </c>
      <c r="L2" s="144">
        <v>10.635</v>
      </c>
      <c r="M2" s="144">
        <v>11.571999999999999</v>
      </c>
      <c r="N2" s="144">
        <v>12.505000000000001</v>
      </c>
      <c r="O2" s="144">
        <v>13.433999999999999</v>
      </c>
      <c r="P2" s="144">
        <v>14.356999999999999</v>
      </c>
      <c r="Q2" s="144">
        <v>15.276</v>
      </c>
      <c r="R2" s="144">
        <v>16.190999999999999</v>
      </c>
      <c r="S2" s="144">
        <v>17.100000000000001</v>
      </c>
      <c r="T2" s="144">
        <v>18.004999999999999</v>
      </c>
      <c r="U2" s="144">
        <v>18.905999999999999</v>
      </c>
      <c r="V2" s="144">
        <v>19.802</v>
      </c>
      <c r="W2" s="144">
        <v>20.693000000000001</v>
      </c>
      <c r="X2" s="144">
        <v>21.579000000000001</v>
      </c>
      <c r="Y2" s="144">
        <v>22.462</v>
      </c>
      <c r="Z2" s="144">
        <v>23.338999999999999</v>
      </c>
      <c r="AA2" s="144">
        <v>24.212</v>
      </c>
      <c r="AB2" s="144">
        <v>25.081</v>
      </c>
      <c r="AC2" s="144">
        <v>25.945</v>
      </c>
      <c r="AD2" s="144">
        <v>26.805</v>
      </c>
      <c r="AE2" s="144">
        <v>27.66</v>
      </c>
      <c r="AF2" s="144">
        <v>28.510999999999999</v>
      </c>
      <c r="AG2" s="144">
        <v>29.356999999999999</v>
      </c>
      <c r="AH2" s="144">
        <v>30.199000000000002</v>
      </c>
      <c r="AI2" s="144">
        <v>31.036999999999999</v>
      </c>
      <c r="AJ2" s="144">
        <v>31.87</v>
      </c>
      <c r="AK2" s="144">
        <v>32.698999999999998</v>
      </c>
      <c r="AL2" s="144">
        <v>33.523000000000003</v>
      </c>
      <c r="AM2" s="144">
        <v>34.343000000000004</v>
      </c>
      <c r="AN2" s="144">
        <v>35.158999999999999</v>
      </c>
      <c r="AO2" s="144">
        <v>35.97</v>
      </c>
      <c r="AP2" s="144">
        <v>36.777000000000001</v>
      </c>
      <c r="AQ2" s="144">
        <v>37.58</v>
      </c>
      <c r="AR2" s="144">
        <v>38.378</v>
      </c>
      <c r="AS2" s="144">
        <v>39.171999999999997</v>
      </c>
      <c r="AT2" s="144">
        <v>39.960999999999999</v>
      </c>
      <c r="AU2" s="144">
        <v>40.746000000000002</v>
      </c>
      <c r="AV2" s="144">
        <v>41.527000000000001</v>
      </c>
      <c r="AW2" s="144">
        <v>42.302999999999997</v>
      </c>
      <c r="AX2" s="144">
        <v>43.073999999999998</v>
      </c>
      <c r="AY2" s="144">
        <v>43.841000000000001</v>
      </c>
      <c r="AZ2" s="144">
        <v>44.603000000000002</v>
      </c>
      <c r="BA2" s="144">
        <v>45.360999999999997</v>
      </c>
      <c r="BB2" s="144">
        <v>46.113999999999997</v>
      </c>
      <c r="BC2" s="144">
        <v>46.863</v>
      </c>
      <c r="BD2" s="144">
        <v>47.606000000000002</v>
      </c>
      <c r="BE2" s="144">
        <v>48.344999999999999</v>
      </c>
      <c r="BF2" s="144">
        <v>49.079000000000001</v>
      </c>
      <c r="BG2" s="144">
        <v>49.808999999999997</v>
      </c>
      <c r="BH2" s="144">
        <v>50.533000000000001</v>
      </c>
      <c r="BI2" s="144">
        <v>51.253</v>
      </c>
      <c r="BJ2" s="144">
        <v>51.966999999999999</v>
      </c>
      <c r="BK2" s="144">
        <v>52.677</v>
      </c>
      <c r="BL2" s="144">
        <v>53.381</v>
      </c>
      <c r="BM2" s="144">
        <v>54.08</v>
      </c>
      <c r="BN2" s="144">
        <v>54.774000000000001</v>
      </c>
      <c r="BO2" s="144">
        <v>55.463000000000001</v>
      </c>
      <c r="BP2" s="144">
        <v>56.146999999999998</v>
      </c>
      <c r="BQ2" s="144">
        <v>56.823999999999998</v>
      </c>
      <c r="BR2" s="144">
        <v>57.497</v>
      </c>
      <c r="BS2" s="144">
        <v>58.164000000000001</v>
      </c>
      <c r="BT2" s="144">
        <v>58.823999999999998</v>
      </c>
      <c r="BU2" s="144">
        <v>59.478999999999999</v>
      </c>
      <c r="BV2" s="144">
        <v>60.128</v>
      </c>
      <c r="BW2" s="144">
        <v>60.77</v>
      </c>
      <c r="BX2" s="144">
        <v>61.405999999999999</v>
      </c>
      <c r="BY2" s="144">
        <v>62.033999999999999</v>
      </c>
      <c r="BZ2" s="144">
        <v>62.655999999999999</v>
      </c>
      <c r="CA2" s="144">
        <v>63.27</v>
      </c>
      <c r="CB2" s="144">
        <v>63.875999999999998</v>
      </c>
      <c r="CC2" s="144">
        <v>64.474000000000004</v>
      </c>
      <c r="CD2" s="144">
        <v>65.063999999999993</v>
      </c>
      <c r="CE2" s="144">
        <v>65.644999999999996</v>
      </c>
      <c r="CF2" s="144">
        <v>66.216999999999999</v>
      </c>
      <c r="CG2" s="144">
        <v>66.778999999999996</v>
      </c>
      <c r="CH2" s="144">
        <v>67.33</v>
      </c>
      <c r="CI2" s="144">
        <v>67.87</v>
      </c>
      <c r="CJ2" s="144">
        <v>68.394999999999996</v>
      </c>
      <c r="CK2" s="144">
        <v>68.905000000000001</v>
      </c>
      <c r="CL2" s="144">
        <v>69.396000000000001</v>
      </c>
      <c r="CM2" s="144">
        <v>69.866</v>
      </c>
      <c r="CN2" s="144">
        <v>70.311000000000007</v>
      </c>
      <c r="CO2" s="144">
        <v>70.727000000000004</v>
      </c>
      <c r="CP2" s="144">
        <v>71.111999999999995</v>
      </c>
      <c r="CQ2" s="144">
        <v>71.462000000000003</v>
      </c>
      <c r="CR2" s="144">
        <v>71.774000000000001</v>
      </c>
      <c r="CS2" s="144">
        <v>72.046999999999997</v>
      </c>
      <c r="CT2" s="144">
        <v>72.284000000000006</v>
      </c>
      <c r="CU2" s="144">
        <v>72.486000000000004</v>
      </c>
      <c r="CV2" s="144">
        <v>72.656000000000006</v>
      </c>
      <c r="CW2" s="144">
        <v>72.796999999999997</v>
      </c>
      <c r="CX2" s="144">
        <v>72.912000000000006</v>
      </c>
      <c r="CY2" s="144">
        <v>73.004000000000005</v>
      </c>
      <c r="CZ2" s="144">
        <v>73.078000000000003</v>
      </c>
      <c r="DA2" s="144">
        <v>73.135999999999996</v>
      </c>
      <c r="DB2" s="144">
        <v>73.180999999999997</v>
      </c>
      <c r="DC2" s="144">
        <v>73.180999999999997</v>
      </c>
      <c r="DD2" s="144">
        <v>73.180999999999997</v>
      </c>
      <c r="DE2" s="144">
        <v>73.180999999999997</v>
      </c>
      <c r="DF2" s="144">
        <v>73.180999999999997</v>
      </c>
      <c r="DG2" s="144">
        <v>73.180999999999997</v>
      </c>
      <c r="DH2" s="144">
        <v>73.180999999999997</v>
      </c>
      <c r="DI2" s="144">
        <v>73.180999999999997</v>
      </c>
      <c r="DJ2" s="144">
        <v>73.180999999999997</v>
      </c>
      <c r="DK2" s="144">
        <v>73.180999999999997</v>
      </c>
      <c r="DL2" s="144">
        <v>73.180999999999997</v>
      </c>
      <c r="DM2" s="144">
        <v>73.180999999999997</v>
      </c>
      <c r="DN2" s="144">
        <v>73.180999999999997</v>
      </c>
      <c r="DO2" s="144">
        <v>73.180999999999997</v>
      </c>
      <c r="DP2" s="144">
        <v>73.180999999999997</v>
      </c>
      <c r="DQ2" s="144">
        <v>73.180999999999997</v>
      </c>
      <c r="DR2" s="144">
        <v>73.180999999999997</v>
      </c>
      <c r="DS2" s="144">
        <v>73.180999999999997</v>
      </c>
      <c r="DT2" s="144">
        <v>73.180999999999997</v>
      </c>
      <c r="DU2" s="144">
        <v>73.180999999999997</v>
      </c>
      <c r="DV2" s="144">
        <v>73.180999999999997</v>
      </c>
      <c r="DW2" s="144">
        <v>73.180999999999997</v>
      </c>
      <c r="DX2" s="144">
        <v>73.180999999999997</v>
      </c>
      <c r="DY2" s="144">
        <v>73.180999999999997</v>
      </c>
      <c r="DZ2" s="144">
        <v>73.180999999999997</v>
      </c>
      <c r="EA2" s="144">
        <v>73.180999999999997</v>
      </c>
    </row>
    <row r="3" spans="1:131" ht="15" customHeight="1" x14ac:dyDescent="0.25">
      <c r="A3" s="43">
        <v>1</v>
      </c>
      <c r="B3" s="144"/>
      <c r="C3" s="144">
        <v>0.995</v>
      </c>
      <c r="D3" s="144">
        <v>1.984</v>
      </c>
      <c r="E3" s="144">
        <v>2.9689999999999999</v>
      </c>
      <c r="F3" s="144">
        <v>3.9489999999999998</v>
      </c>
      <c r="G3" s="144">
        <v>4.9240000000000004</v>
      </c>
      <c r="H3" s="144">
        <v>5.8929999999999998</v>
      </c>
      <c r="I3" s="144">
        <v>6.8579999999999997</v>
      </c>
      <c r="J3" s="144">
        <v>7.8179999999999996</v>
      </c>
      <c r="K3" s="144">
        <v>8.7739999999999991</v>
      </c>
      <c r="L3" s="144">
        <v>9.7240000000000002</v>
      </c>
      <c r="M3" s="144">
        <v>10.67</v>
      </c>
      <c r="N3" s="144">
        <v>11.611000000000001</v>
      </c>
      <c r="O3" s="144">
        <v>12.547000000000001</v>
      </c>
      <c r="P3" s="144">
        <v>13.478</v>
      </c>
      <c r="Q3" s="144">
        <v>14.404999999999999</v>
      </c>
      <c r="R3" s="144">
        <v>15.327</v>
      </c>
      <c r="S3" s="144">
        <v>16.244</v>
      </c>
      <c r="T3" s="144">
        <v>17.157</v>
      </c>
      <c r="U3" s="144">
        <v>18.065000000000001</v>
      </c>
      <c r="V3" s="144">
        <v>18.968</v>
      </c>
      <c r="W3" s="144">
        <v>19.867000000000001</v>
      </c>
      <c r="X3" s="144">
        <v>20.760999999999999</v>
      </c>
      <c r="Y3" s="144">
        <v>21.651</v>
      </c>
      <c r="Z3" s="144">
        <v>22.536000000000001</v>
      </c>
      <c r="AA3" s="144">
        <v>23.416</v>
      </c>
      <c r="AB3" s="144">
        <v>24.292000000000002</v>
      </c>
      <c r="AC3" s="144">
        <v>25.163</v>
      </c>
      <c r="AD3" s="144">
        <v>26.03</v>
      </c>
      <c r="AE3" s="144">
        <v>26.893000000000001</v>
      </c>
      <c r="AF3" s="144">
        <v>27.75</v>
      </c>
      <c r="AG3" s="144">
        <v>28.603999999999999</v>
      </c>
      <c r="AH3" s="144">
        <v>29.452999999999999</v>
      </c>
      <c r="AI3" s="144">
        <v>30.297999999999998</v>
      </c>
      <c r="AJ3" s="144">
        <v>31.138000000000002</v>
      </c>
      <c r="AK3" s="144">
        <v>31.974</v>
      </c>
      <c r="AL3" s="144">
        <v>32.805</v>
      </c>
      <c r="AM3" s="144">
        <v>33.631999999999998</v>
      </c>
      <c r="AN3" s="144">
        <v>34.454999999999998</v>
      </c>
      <c r="AO3" s="144">
        <v>35.273000000000003</v>
      </c>
      <c r="AP3" s="144">
        <v>36.087000000000003</v>
      </c>
      <c r="AQ3" s="144">
        <v>36.896000000000001</v>
      </c>
      <c r="AR3" s="144">
        <v>37.701000000000001</v>
      </c>
      <c r="AS3" s="144">
        <v>38.500999999999998</v>
      </c>
      <c r="AT3" s="144">
        <v>39.296999999999997</v>
      </c>
      <c r="AU3" s="144">
        <v>40.088999999999999</v>
      </c>
      <c r="AV3" s="144">
        <v>40.875999999999998</v>
      </c>
      <c r="AW3" s="144">
        <v>41.658999999999999</v>
      </c>
      <c r="AX3" s="144">
        <v>42.436999999999998</v>
      </c>
      <c r="AY3" s="144">
        <v>43.21</v>
      </c>
      <c r="AZ3" s="144">
        <v>43.978999999999999</v>
      </c>
      <c r="BA3" s="144">
        <v>44.743000000000002</v>
      </c>
      <c r="BB3" s="144">
        <v>45.502000000000002</v>
      </c>
      <c r="BC3" s="144">
        <v>46.256999999999998</v>
      </c>
      <c r="BD3" s="144">
        <v>47.006999999999998</v>
      </c>
      <c r="BE3" s="144">
        <v>47.752000000000002</v>
      </c>
      <c r="BF3" s="144">
        <v>48.491999999999997</v>
      </c>
      <c r="BG3" s="144">
        <v>49.228000000000002</v>
      </c>
      <c r="BH3" s="144">
        <v>49.957999999999998</v>
      </c>
      <c r="BI3" s="144">
        <v>50.683999999999997</v>
      </c>
      <c r="BJ3" s="144">
        <v>51.404000000000003</v>
      </c>
      <c r="BK3" s="144">
        <v>52.12</v>
      </c>
      <c r="BL3" s="144">
        <v>52.83</v>
      </c>
      <c r="BM3" s="144">
        <v>53.534999999999997</v>
      </c>
      <c r="BN3" s="144">
        <v>54.234999999999999</v>
      </c>
      <c r="BO3" s="144">
        <v>54.93</v>
      </c>
      <c r="BP3" s="144">
        <v>55.619</v>
      </c>
      <c r="BQ3" s="144">
        <v>56.302999999999997</v>
      </c>
      <c r="BR3" s="144">
        <v>56.981000000000002</v>
      </c>
      <c r="BS3" s="144">
        <v>57.652999999999999</v>
      </c>
      <c r="BT3" s="144">
        <v>58.319000000000003</v>
      </c>
      <c r="BU3" s="144">
        <v>58.98</v>
      </c>
      <c r="BV3" s="144">
        <v>59.634</v>
      </c>
      <c r="BW3" s="144">
        <v>60.281999999999996</v>
      </c>
      <c r="BX3" s="144">
        <v>60.923000000000002</v>
      </c>
      <c r="BY3" s="144">
        <v>61.555999999999997</v>
      </c>
      <c r="BZ3" s="144">
        <v>62.183</v>
      </c>
      <c r="CA3" s="144">
        <v>62.802</v>
      </c>
      <c r="CB3" s="144">
        <v>63.412999999999997</v>
      </c>
      <c r="CC3" s="144">
        <v>64.016999999999996</v>
      </c>
      <c r="CD3" s="144">
        <v>64.611000000000004</v>
      </c>
      <c r="CE3" s="144">
        <v>65.197000000000003</v>
      </c>
      <c r="CF3" s="144">
        <v>65.774000000000001</v>
      </c>
      <c r="CG3" s="144">
        <v>66.340999999999994</v>
      </c>
      <c r="CH3" s="144">
        <v>66.897000000000006</v>
      </c>
      <c r="CI3" s="144">
        <v>67.441000000000003</v>
      </c>
      <c r="CJ3" s="144">
        <v>67.971000000000004</v>
      </c>
      <c r="CK3" s="144">
        <v>68.484999999999999</v>
      </c>
      <c r="CL3" s="144">
        <v>68.98</v>
      </c>
      <c r="CM3" s="144">
        <v>69.453999999999994</v>
      </c>
      <c r="CN3" s="144">
        <v>69.903000000000006</v>
      </c>
      <c r="CO3" s="144">
        <v>70.322000000000003</v>
      </c>
      <c r="CP3" s="144">
        <v>70.709999999999994</v>
      </c>
      <c r="CQ3" s="144">
        <v>71.063000000000002</v>
      </c>
      <c r="CR3" s="144">
        <v>71.376999999999995</v>
      </c>
      <c r="CS3" s="144">
        <v>71.653000000000006</v>
      </c>
      <c r="CT3" s="144">
        <v>71.891999999999996</v>
      </c>
      <c r="CU3" s="144">
        <v>72.096000000000004</v>
      </c>
      <c r="CV3" s="144">
        <v>72.266999999999996</v>
      </c>
      <c r="CW3" s="144">
        <v>72.409000000000006</v>
      </c>
      <c r="CX3" s="144">
        <v>72.525000000000006</v>
      </c>
      <c r="CY3" s="144">
        <v>72.619</v>
      </c>
      <c r="CZ3" s="144">
        <v>72.692999999999998</v>
      </c>
      <c r="DA3" s="144">
        <v>72.751000000000005</v>
      </c>
      <c r="DB3" s="144">
        <v>72.796999999999997</v>
      </c>
      <c r="DC3" s="144">
        <v>72.796999999999997</v>
      </c>
      <c r="DD3" s="144">
        <v>72.796999999999997</v>
      </c>
      <c r="DE3" s="144">
        <v>72.796999999999997</v>
      </c>
      <c r="DF3" s="144">
        <v>72.796999999999997</v>
      </c>
      <c r="DG3" s="144">
        <v>72.796999999999997</v>
      </c>
      <c r="DH3" s="144">
        <v>72.796999999999997</v>
      </c>
      <c r="DI3" s="144">
        <v>72.796999999999997</v>
      </c>
      <c r="DJ3" s="144">
        <v>72.796999999999997</v>
      </c>
      <c r="DK3" s="144">
        <v>72.796999999999997</v>
      </c>
      <c r="DL3" s="144">
        <v>72.796999999999997</v>
      </c>
      <c r="DM3" s="144">
        <v>72.796999999999997</v>
      </c>
      <c r="DN3" s="144">
        <v>72.796999999999997</v>
      </c>
      <c r="DO3" s="144">
        <v>72.796999999999997</v>
      </c>
      <c r="DP3" s="144">
        <v>72.796999999999997</v>
      </c>
      <c r="DQ3" s="144">
        <v>72.796999999999997</v>
      </c>
      <c r="DR3" s="144">
        <v>72.796999999999997</v>
      </c>
      <c r="DS3" s="144">
        <v>72.796999999999997</v>
      </c>
      <c r="DT3" s="144">
        <v>72.796999999999997</v>
      </c>
      <c r="DU3" s="144">
        <v>72.796999999999997</v>
      </c>
      <c r="DV3" s="144">
        <v>72.796999999999997</v>
      </c>
      <c r="DW3" s="144">
        <v>72.796999999999997</v>
      </c>
      <c r="DX3" s="144">
        <v>72.796999999999997</v>
      </c>
      <c r="DY3" s="144">
        <v>72.796999999999997</v>
      </c>
      <c r="DZ3" s="144">
        <v>72.796999999999997</v>
      </c>
      <c r="EA3" s="144">
        <v>72.796999999999997</v>
      </c>
    </row>
    <row r="4" spans="1:131" ht="15" customHeight="1" x14ac:dyDescent="0.25">
      <c r="A4" s="43">
        <v>2</v>
      </c>
      <c r="B4" s="144"/>
      <c r="C4" s="144"/>
      <c r="D4" s="144">
        <v>0.995</v>
      </c>
      <c r="E4" s="144">
        <v>1.9850000000000001</v>
      </c>
      <c r="F4" s="144">
        <v>2.97</v>
      </c>
      <c r="G4" s="144">
        <v>3.9489999999999998</v>
      </c>
      <c r="H4" s="144">
        <v>4.9240000000000004</v>
      </c>
      <c r="I4" s="144">
        <v>5.8940000000000001</v>
      </c>
      <c r="J4" s="144">
        <v>6.859</v>
      </c>
      <c r="K4" s="144">
        <v>7.82</v>
      </c>
      <c r="L4" s="144">
        <v>8.7750000000000004</v>
      </c>
      <c r="M4" s="144">
        <v>9.7260000000000009</v>
      </c>
      <c r="N4" s="144">
        <v>10.672000000000001</v>
      </c>
      <c r="O4" s="144">
        <v>11.613</v>
      </c>
      <c r="P4" s="144">
        <v>12.548999999999999</v>
      </c>
      <c r="Q4" s="144">
        <v>13.481</v>
      </c>
      <c r="R4" s="144">
        <v>14.407</v>
      </c>
      <c r="S4" s="144">
        <v>15.33</v>
      </c>
      <c r="T4" s="144">
        <v>16.247</v>
      </c>
      <c r="U4" s="144">
        <v>17.16</v>
      </c>
      <c r="V4" s="144">
        <v>18.068000000000001</v>
      </c>
      <c r="W4" s="144">
        <v>18.971</v>
      </c>
      <c r="X4" s="144">
        <v>19.87</v>
      </c>
      <c r="Y4" s="144">
        <v>20.763999999999999</v>
      </c>
      <c r="Z4" s="144">
        <v>21.654</v>
      </c>
      <c r="AA4" s="144">
        <v>22.539000000000001</v>
      </c>
      <c r="AB4" s="144">
        <v>23.419</v>
      </c>
      <c r="AC4" s="144">
        <v>24.295000000000002</v>
      </c>
      <c r="AD4" s="144">
        <v>25.167000000000002</v>
      </c>
      <c r="AE4" s="144">
        <v>26.033999999999999</v>
      </c>
      <c r="AF4" s="144">
        <v>26.896000000000001</v>
      </c>
      <c r="AG4" s="144">
        <v>27.754000000000001</v>
      </c>
      <c r="AH4" s="144">
        <v>28.608000000000001</v>
      </c>
      <c r="AI4" s="144">
        <v>29.457000000000001</v>
      </c>
      <c r="AJ4" s="144">
        <v>30.300999999999998</v>
      </c>
      <c r="AK4" s="144">
        <v>31.140999999999998</v>
      </c>
      <c r="AL4" s="144">
        <v>31.977</v>
      </c>
      <c r="AM4" s="144">
        <v>32.808</v>
      </c>
      <c r="AN4" s="144">
        <v>33.634999999999998</v>
      </c>
      <c r="AO4" s="144">
        <v>34.457999999999998</v>
      </c>
      <c r="AP4" s="144">
        <v>35.276000000000003</v>
      </c>
      <c r="AQ4" s="144">
        <v>36.088999999999999</v>
      </c>
      <c r="AR4" s="144">
        <v>36.898000000000003</v>
      </c>
      <c r="AS4" s="144">
        <v>37.703000000000003</v>
      </c>
      <c r="AT4" s="144">
        <v>38.503</v>
      </c>
      <c r="AU4" s="144">
        <v>39.298999999999999</v>
      </c>
      <c r="AV4" s="144">
        <v>40.090000000000003</v>
      </c>
      <c r="AW4" s="144">
        <v>40.877000000000002</v>
      </c>
      <c r="AX4" s="144">
        <v>41.658999999999999</v>
      </c>
      <c r="AY4" s="144">
        <v>42.436999999999998</v>
      </c>
      <c r="AZ4" s="144">
        <v>43.209000000000003</v>
      </c>
      <c r="BA4" s="144">
        <v>43.976999999999997</v>
      </c>
      <c r="BB4" s="144">
        <v>44.741</v>
      </c>
      <c r="BC4" s="144">
        <v>45.499000000000002</v>
      </c>
      <c r="BD4" s="144">
        <v>46.253</v>
      </c>
      <c r="BE4" s="144">
        <v>47.002000000000002</v>
      </c>
      <c r="BF4" s="144">
        <v>47.747</v>
      </c>
      <c r="BG4" s="144">
        <v>48.485999999999997</v>
      </c>
      <c r="BH4" s="144">
        <v>49.22</v>
      </c>
      <c r="BI4" s="144">
        <v>49.95</v>
      </c>
      <c r="BJ4" s="144">
        <v>50.673999999999999</v>
      </c>
      <c r="BK4" s="144">
        <v>51.393000000000001</v>
      </c>
      <c r="BL4" s="144">
        <v>52.106999999999999</v>
      </c>
      <c r="BM4" s="144">
        <v>52.816000000000003</v>
      </c>
      <c r="BN4" s="144">
        <v>53.52</v>
      </c>
      <c r="BO4" s="144">
        <v>54.218000000000004</v>
      </c>
      <c r="BP4" s="144">
        <v>54.911000000000001</v>
      </c>
      <c r="BQ4" s="144">
        <v>55.597999999999999</v>
      </c>
      <c r="BR4" s="144">
        <v>56.279000000000003</v>
      </c>
      <c r="BS4" s="144">
        <v>56.954999999999998</v>
      </c>
      <c r="BT4" s="144">
        <v>57.625</v>
      </c>
      <c r="BU4" s="144">
        <v>58.289000000000001</v>
      </c>
      <c r="BV4" s="144">
        <v>58.947000000000003</v>
      </c>
      <c r="BW4" s="144">
        <v>59.597999999999999</v>
      </c>
      <c r="BX4" s="144">
        <v>60.241999999999997</v>
      </c>
      <c r="BY4" s="144">
        <v>60.878999999999998</v>
      </c>
      <c r="BZ4" s="144">
        <v>61.509</v>
      </c>
      <c r="CA4" s="144">
        <v>62.131999999999998</v>
      </c>
      <c r="CB4" s="144">
        <v>62.746000000000002</v>
      </c>
      <c r="CC4" s="144">
        <v>63.351999999999997</v>
      </c>
      <c r="CD4" s="144">
        <v>63.95</v>
      </c>
      <c r="CE4" s="144">
        <v>64.539000000000001</v>
      </c>
      <c r="CF4" s="144">
        <v>65.119</v>
      </c>
      <c r="CG4" s="144">
        <v>65.688999999999993</v>
      </c>
      <c r="CH4" s="144">
        <v>66.248000000000005</v>
      </c>
      <c r="CI4" s="144">
        <v>66.795000000000002</v>
      </c>
      <c r="CJ4" s="144">
        <v>67.326999999999998</v>
      </c>
      <c r="CK4" s="144">
        <v>67.843999999999994</v>
      </c>
      <c r="CL4" s="144">
        <v>68.341999999999999</v>
      </c>
      <c r="CM4" s="144">
        <v>68.817999999999998</v>
      </c>
      <c r="CN4" s="144">
        <v>69.269000000000005</v>
      </c>
      <c r="CO4" s="144">
        <v>69.691000000000003</v>
      </c>
      <c r="CP4" s="144">
        <v>70.081000000000003</v>
      </c>
      <c r="CQ4" s="144">
        <v>70.435000000000002</v>
      </c>
      <c r="CR4" s="144">
        <v>70.751999999999995</v>
      </c>
      <c r="CS4" s="144">
        <v>71.028999999999996</v>
      </c>
      <c r="CT4" s="144">
        <v>71.269000000000005</v>
      </c>
      <c r="CU4" s="144">
        <v>71.474000000000004</v>
      </c>
      <c r="CV4" s="144">
        <v>71.646000000000001</v>
      </c>
      <c r="CW4" s="144">
        <v>71.789000000000001</v>
      </c>
      <c r="CX4" s="144">
        <v>71.906000000000006</v>
      </c>
      <c r="CY4" s="144">
        <v>71.998999999999995</v>
      </c>
      <c r="CZ4" s="144">
        <v>72.073999999999998</v>
      </c>
      <c r="DA4" s="144">
        <v>72.132999999999996</v>
      </c>
      <c r="DB4" s="144">
        <v>72.179000000000002</v>
      </c>
      <c r="DC4" s="144">
        <v>72.179000000000002</v>
      </c>
      <c r="DD4" s="144">
        <v>72.179000000000002</v>
      </c>
      <c r="DE4" s="144">
        <v>72.179000000000002</v>
      </c>
      <c r="DF4" s="144">
        <v>72.179000000000002</v>
      </c>
      <c r="DG4" s="144">
        <v>72.179000000000002</v>
      </c>
      <c r="DH4" s="144">
        <v>72.179000000000002</v>
      </c>
      <c r="DI4" s="144">
        <v>72.179000000000002</v>
      </c>
      <c r="DJ4" s="144">
        <v>72.179000000000002</v>
      </c>
      <c r="DK4" s="144">
        <v>72.179000000000002</v>
      </c>
      <c r="DL4" s="144">
        <v>72.179000000000002</v>
      </c>
      <c r="DM4" s="144">
        <v>72.179000000000002</v>
      </c>
      <c r="DN4" s="144">
        <v>72.179000000000002</v>
      </c>
      <c r="DO4" s="144">
        <v>72.179000000000002</v>
      </c>
      <c r="DP4" s="144">
        <v>72.179000000000002</v>
      </c>
      <c r="DQ4" s="144">
        <v>72.179000000000002</v>
      </c>
      <c r="DR4" s="144">
        <v>72.179000000000002</v>
      </c>
      <c r="DS4" s="144">
        <v>72.179000000000002</v>
      </c>
      <c r="DT4" s="144">
        <v>72.179000000000002</v>
      </c>
      <c r="DU4" s="144">
        <v>72.179000000000002</v>
      </c>
      <c r="DV4" s="144">
        <v>72.179000000000002</v>
      </c>
      <c r="DW4" s="144">
        <v>72.179000000000002</v>
      </c>
      <c r="DX4" s="144">
        <v>72.179000000000002</v>
      </c>
      <c r="DY4" s="144">
        <v>72.179000000000002</v>
      </c>
      <c r="DZ4" s="144">
        <v>72.179000000000002</v>
      </c>
      <c r="EA4" s="144">
        <v>72.179000000000002</v>
      </c>
    </row>
    <row r="5" spans="1:131" ht="15" customHeight="1" x14ac:dyDescent="0.25">
      <c r="A5" s="43">
        <v>3</v>
      </c>
      <c r="B5" s="144"/>
      <c r="C5" s="144"/>
      <c r="D5" s="144"/>
      <c r="E5" s="144">
        <v>0.995</v>
      </c>
      <c r="F5" s="144">
        <v>1.9850000000000001</v>
      </c>
      <c r="G5" s="144">
        <v>2.97</v>
      </c>
      <c r="H5" s="144">
        <v>3.95</v>
      </c>
      <c r="I5" s="144">
        <v>4.9249999999999998</v>
      </c>
      <c r="J5" s="144">
        <v>5.8949999999999996</v>
      </c>
      <c r="K5" s="144">
        <v>6.86</v>
      </c>
      <c r="L5" s="144">
        <v>7.82</v>
      </c>
      <c r="M5" s="144">
        <v>8.7759999999999998</v>
      </c>
      <c r="N5" s="144">
        <v>9.7260000000000009</v>
      </c>
      <c r="O5" s="144">
        <v>10.672000000000001</v>
      </c>
      <c r="P5" s="144">
        <v>11.613</v>
      </c>
      <c r="Q5" s="144">
        <v>12.55</v>
      </c>
      <c r="R5" s="144">
        <v>13.481</v>
      </c>
      <c r="S5" s="144">
        <v>14.407999999999999</v>
      </c>
      <c r="T5" s="144">
        <v>15.33</v>
      </c>
      <c r="U5" s="144">
        <v>16.248000000000001</v>
      </c>
      <c r="V5" s="144">
        <v>17.161000000000001</v>
      </c>
      <c r="W5" s="144">
        <v>18.068999999999999</v>
      </c>
      <c r="X5" s="144">
        <v>18.972000000000001</v>
      </c>
      <c r="Y5" s="144">
        <v>19.870999999999999</v>
      </c>
      <c r="Z5" s="144">
        <v>20.765000000000001</v>
      </c>
      <c r="AA5" s="144">
        <v>21.655000000000001</v>
      </c>
      <c r="AB5" s="144">
        <v>22.54</v>
      </c>
      <c r="AC5" s="144">
        <v>23.42</v>
      </c>
      <c r="AD5" s="144">
        <v>24.295999999999999</v>
      </c>
      <c r="AE5" s="144">
        <v>25.167000000000002</v>
      </c>
      <c r="AF5" s="144">
        <v>26.033999999999999</v>
      </c>
      <c r="AG5" s="144">
        <v>26.896999999999998</v>
      </c>
      <c r="AH5" s="144">
        <v>27.754999999999999</v>
      </c>
      <c r="AI5" s="144">
        <v>28.608000000000001</v>
      </c>
      <c r="AJ5" s="144">
        <v>29.457000000000001</v>
      </c>
      <c r="AK5" s="144">
        <v>30.300999999999998</v>
      </c>
      <c r="AL5" s="144">
        <v>31.141999999999999</v>
      </c>
      <c r="AM5" s="144">
        <v>31.977</v>
      </c>
      <c r="AN5" s="144">
        <v>32.808</v>
      </c>
      <c r="AO5" s="144">
        <v>33.634999999999998</v>
      </c>
      <c r="AP5" s="144">
        <v>34.457000000000001</v>
      </c>
      <c r="AQ5" s="144">
        <v>35.274999999999999</v>
      </c>
      <c r="AR5" s="144">
        <v>36.088000000000001</v>
      </c>
      <c r="AS5" s="144">
        <v>36.896999999999998</v>
      </c>
      <c r="AT5" s="144">
        <v>37.701000000000001</v>
      </c>
      <c r="AU5" s="144">
        <v>38.500999999999998</v>
      </c>
      <c r="AV5" s="144">
        <v>39.295999999999999</v>
      </c>
      <c r="AW5" s="144">
        <v>40.087000000000003</v>
      </c>
      <c r="AX5" s="144">
        <v>40.872999999999998</v>
      </c>
      <c r="AY5" s="144">
        <v>41.655000000000001</v>
      </c>
      <c r="AZ5" s="144">
        <v>42.430999999999997</v>
      </c>
      <c r="BA5" s="144">
        <v>43.203000000000003</v>
      </c>
      <c r="BB5" s="144">
        <v>43.970999999999997</v>
      </c>
      <c r="BC5" s="144">
        <v>44.732999999999997</v>
      </c>
      <c r="BD5" s="144">
        <v>45.491</v>
      </c>
      <c r="BE5" s="144">
        <v>46.244</v>
      </c>
      <c r="BF5" s="144">
        <v>46.991999999999997</v>
      </c>
      <c r="BG5" s="144">
        <v>47.734999999999999</v>
      </c>
      <c r="BH5" s="144">
        <v>48.472999999999999</v>
      </c>
      <c r="BI5" s="144">
        <v>49.206000000000003</v>
      </c>
      <c r="BJ5" s="144">
        <v>49.933999999999997</v>
      </c>
      <c r="BK5" s="144">
        <v>50.656999999999996</v>
      </c>
      <c r="BL5" s="144">
        <v>51.375</v>
      </c>
      <c r="BM5" s="144">
        <v>52.087000000000003</v>
      </c>
      <c r="BN5" s="144">
        <v>52.795000000000002</v>
      </c>
      <c r="BO5" s="144">
        <v>53.496000000000002</v>
      </c>
      <c r="BP5" s="144">
        <v>54.192999999999998</v>
      </c>
      <c r="BQ5" s="144">
        <v>54.884</v>
      </c>
      <c r="BR5" s="144">
        <v>55.569000000000003</v>
      </c>
      <c r="BS5" s="144">
        <v>56.247999999999998</v>
      </c>
      <c r="BT5" s="144">
        <v>56.920999999999999</v>
      </c>
      <c r="BU5" s="144">
        <v>57.588999999999999</v>
      </c>
      <c r="BV5" s="144">
        <v>58.25</v>
      </c>
      <c r="BW5" s="144">
        <v>58.904000000000003</v>
      </c>
      <c r="BX5" s="144">
        <v>59.552</v>
      </c>
      <c r="BY5" s="144">
        <v>60.192</v>
      </c>
      <c r="BZ5" s="144">
        <v>60.825000000000003</v>
      </c>
      <c r="CA5" s="144">
        <v>61.451000000000001</v>
      </c>
      <c r="CB5" s="144">
        <v>62.069000000000003</v>
      </c>
      <c r="CC5" s="144">
        <v>62.677999999999997</v>
      </c>
      <c r="CD5" s="144">
        <v>63.279000000000003</v>
      </c>
      <c r="CE5" s="144">
        <v>63.871000000000002</v>
      </c>
      <c r="CF5" s="144">
        <v>64.453999999999994</v>
      </c>
      <c r="CG5" s="144">
        <v>65.025999999999996</v>
      </c>
      <c r="CH5" s="144">
        <v>65.587999999999994</v>
      </c>
      <c r="CI5" s="144">
        <v>66.138000000000005</v>
      </c>
      <c r="CJ5" s="144">
        <v>66.673000000000002</v>
      </c>
      <c r="CK5" s="144">
        <v>67.192999999999998</v>
      </c>
      <c r="CL5" s="144">
        <v>67.692999999999998</v>
      </c>
      <c r="CM5" s="144">
        <v>68.171999999999997</v>
      </c>
      <c r="CN5" s="144">
        <v>68.625</v>
      </c>
      <c r="CO5" s="144">
        <v>69.049000000000007</v>
      </c>
      <c r="CP5" s="144">
        <v>69.441000000000003</v>
      </c>
      <c r="CQ5" s="144">
        <v>69.796999999999997</v>
      </c>
      <c r="CR5" s="144">
        <v>70.114999999999995</v>
      </c>
      <c r="CS5" s="144">
        <v>70.394000000000005</v>
      </c>
      <c r="CT5" s="144">
        <v>70.635000000000005</v>
      </c>
      <c r="CU5" s="144">
        <v>70.840999999999994</v>
      </c>
      <c r="CV5" s="144">
        <v>71.013999999999996</v>
      </c>
      <c r="CW5" s="144">
        <v>71.158000000000001</v>
      </c>
      <c r="CX5" s="144">
        <v>71.275000000000006</v>
      </c>
      <c r="CY5" s="144">
        <v>71.37</v>
      </c>
      <c r="CZ5" s="144">
        <v>71.444000000000003</v>
      </c>
      <c r="DA5" s="144">
        <v>71.504000000000005</v>
      </c>
      <c r="DB5" s="144">
        <v>71.55</v>
      </c>
      <c r="DC5" s="144">
        <v>71.55</v>
      </c>
      <c r="DD5" s="144">
        <v>71.55</v>
      </c>
      <c r="DE5" s="144">
        <v>71.55</v>
      </c>
      <c r="DF5" s="144">
        <v>71.55</v>
      </c>
      <c r="DG5" s="144">
        <v>71.55</v>
      </c>
      <c r="DH5" s="144">
        <v>71.55</v>
      </c>
      <c r="DI5" s="144">
        <v>71.55</v>
      </c>
      <c r="DJ5" s="144">
        <v>71.55</v>
      </c>
      <c r="DK5" s="144">
        <v>71.55</v>
      </c>
      <c r="DL5" s="144">
        <v>71.55</v>
      </c>
      <c r="DM5" s="144">
        <v>71.55</v>
      </c>
      <c r="DN5" s="144">
        <v>71.55</v>
      </c>
      <c r="DO5" s="144">
        <v>71.55</v>
      </c>
      <c r="DP5" s="144">
        <v>71.55</v>
      </c>
      <c r="DQ5" s="144">
        <v>71.55</v>
      </c>
      <c r="DR5" s="144">
        <v>71.55</v>
      </c>
      <c r="DS5" s="144">
        <v>71.55</v>
      </c>
      <c r="DT5" s="144">
        <v>71.55</v>
      </c>
      <c r="DU5" s="144">
        <v>71.55</v>
      </c>
      <c r="DV5" s="144">
        <v>71.55</v>
      </c>
      <c r="DW5" s="144">
        <v>71.55</v>
      </c>
      <c r="DX5" s="144">
        <v>71.55</v>
      </c>
      <c r="DY5" s="144">
        <v>71.55</v>
      </c>
      <c r="DZ5" s="144">
        <v>71.55</v>
      </c>
      <c r="EA5" s="144">
        <v>71.55</v>
      </c>
    </row>
    <row r="6" spans="1:131" ht="15" customHeight="1" x14ac:dyDescent="0.25">
      <c r="A6" s="43">
        <v>4</v>
      </c>
      <c r="B6" s="144"/>
      <c r="C6" s="144"/>
      <c r="D6" s="144"/>
      <c r="E6" s="144"/>
      <c r="F6" s="144">
        <v>0.995</v>
      </c>
      <c r="G6" s="144">
        <v>1.9850000000000001</v>
      </c>
      <c r="H6" s="144">
        <v>2.97</v>
      </c>
      <c r="I6" s="144">
        <v>3.95</v>
      </c>
      <c r="J6" s="144">
        <v>4.9249999999999998</v>
      </c>
      <c r="K6" s="144">
        <v>5.8949999999999996</v>
      </c>
      <c r="L6" s="144">
        <v>6.86</v>
      </c>
      <c r="M6" s="144">
        <v>7.8209999999999997</v>
      </c>
      <c r="N6" s="144">
        <v>8.7759999999999998</v>
      </c>
      <c r="O6" s="144">
        <v>9.7270000000000003</v>
      </c>
      <c r="P6" s="144">
        <v>10.673</v>
      </c>
      <c r="Q6" s="144">
        <v>11.614000000000001</v>
      </c>
      <c r="R6" s="144">
        <v>12.55</v>
      </c>
      <c r="S6" s="144">
        <v>13.481999999999999</v>
      </c>
      <c r="T6" s="144">
        <v>14.409000000000001</v>
      </c>
      <c r="U6" s="144">
        <v>15.331</v>
      </c>
      <c r="V6" s="144">
        <v>16.248000000000001</v>
      </c>
      <c r="W6" s="144">
        <v>17.161000000000001</v>
      </c>
      <c r="X6" s="144">
        <v>18.068999999999999</v>
      </c>
      <c r="Y6" s="144">
        <v>18.972000000000001</v>
      </c>
      <c r="Z6" s="144">
        <v>19.870999999999999</v>
      </c>
      <c r="AA6" s="144">
        <v>20.765000000000001</v>
      </c>
      <c r="AB6" s="144">
        <v>21.655000000000001</v>
      </c>
      <c r="AC6" s="144">
        <v>22.54</v>
      </c>
      <c r="AD6" s="144">
        <v>23.42</v>
      </c>
      <c r="AE6" s="144">
        <v>24.295999999999999</v>
      </c>
      <c r="AF6" s="144">
        <v>25.167000000000002</v>
      </c>
      <c r="AG6" s="144">
        <v>26.033999999999999</v>
      </c>
      <c r="AH6" s="144">
        <v>26.896000000000001</v>
      </c>
      <c r="AI6" s="144">
        <v>27.754000000000001</v>
      </c>
      <c r="AJ6" s="144">
        <v>28.606999999999999</v>
      </c>
      <c r="AK6" s="144">
        <v>29.456</v>
      </c>
      <c r="AL6" s="144">
        <v>30.3</v>
      </c>
      <c r="AM6" s="144">
        <v>31.14</v>
      </c>
      <c r="AN6" s="144">
        <v>31.975000000000001</v>
      </c>
      <c r="AO6" s="144">
        <v>32.805999999999997</v>
      </c>
      <c r="AP6" s="144">
        <v>33.633000000000003</v>
      </c>
      <c r="AQ6" s="144">
        <v>34.454999999999998</v>
      </c>
      <c r="AR6" s="144">
        <v>35.271999999999998</v>
      </c>
      <c r="AS6" s="144">
        <v>36.085000000000001</v>
      </c>
      <c r="AT6" s="144">
        <v>36.893000000000001</v>
      </c>
      <c r="AU6" s="144">
        <v>37.697000000000003</v>
      </c>
      <c r="AV6" s="144">
        <v>38.496000000000002</v>
      </c>
      <c r="AW6" s="144">
        <v>39.290999999999997</v>
      </c>
      <c r="AX6" s="144">
        <v>40.081000000000003</v>
      </c>
      <c r="AY6" s="144">
        <v>40.866</v>
      </c>
      <c r="AZ6" s="144">
        <v>41.646999999999998</v>
      </c>
      <c r="BA6" s="144">
        <v>42.423000000000002</v>
      </c>
      <c r="BB6" s="144">
        <v>43.194000000000003</v>
      </c>
      <c r="BC6" s="144">
        <v>43.96</v>
      </c>
      <c r="BD6" s="144">
        <v>44.722000000000001</v>
      </c>
      <c r="BE6" s="144">
        <v>45.478000000000002</v>
      </c>
      <c r="BF6" s="144">
        <v>46.23</v>
      </c>
      <c r="BG6" s="144">
        <v>46.976999999999997</v>
      </c>
      <c r="BH6" s="144">
        <v>47.718000000000004</v>
      </c>
      <c r="BI6" s="144">
        <v>48.454999999999998</v>
      </c>
      <c r="BJ6" s="144">
        <v>49.186</v>
      </c>
      <c r="BK6" s="144">
        <v>49.912999999999997</v>
      </c>
      <c r="BL6" s="144">
        <v>50.634</v>
      </c>
      <c r="BM6" s="144">
        <v>51.35</v>
      </c>
      <c r="BN6" s="144">
        <v>52.06</v>
      </c>
      <c r="BO6" s="144">
        <v>52.765000000000001</v>
      </c>
      <c r="BP6" s="144">
        <v>53.465000000000003</v>
      </c>
      <c r="BQ6" s="144">
        <v>54.158999999999999</v>
      </c>
      <c r="BR6" s="144">
        <v>54.847000000000001</v>
      </c>
      <c r="BS6" s="144">
        <v>55.529000000000003</v>
      </c>
      <c r="BT6" s="144">
        <v>56.204999999999998</v>
      </c>
      <c r="BU6" s="144">
        <v>56.875999999999998</v>
      </c>
      <c r="BV6" s="144">
        <v>57.539000000000001</v>
      </c>
      <c r="BW6" s="144">
        <v>58.197000000000003</v>
      </c>
      <c r="BX6" s="144">
        <v>58.847000000000001</v>
      </c>
      <c r="BY6" s="144">
        <v>59.49</v>
      </c>
      <c r="BZ6" s="144">
        <v>60.125999999999998</v>
      </c>
      <c r="CA6" s="144">
        <v>60.753999999999998</v>
      </c>
      <c r="CB6" s="144">
        <v>61.374000000000002</v>
      </c>
      <c r="CC6" s="144">
        <v>61.984999999999999</v>
      </c>
      <c r="CD6" s="144">
        <v>62.588000000000001</v>
      </c>
      <c r="CE6" s="144">
        <v>63.182000000000002</v>
      </c>
      <c r="CF6" s="144">
        <v>63.767000000000003</v>
      </c>
      <c r="CG6" s="144">
        <v>64.341999999999999</v>
      </c>
      <c r="CH6" s="144">
        <v>64.905000000000001</v>
      </c>
      <c r="CI6" s="144">
        <v>65.456000000000003</v>
      </c>
      <c r="CJ6" s="144">
        <v>65.992999999999995</v>
      </c>
      <c r="CK6" s="144">
        <v>66.513000000000005</v>
      </c>
      <c r="CL6" s="144">
        <v>67.013999999999996</v>
      </c>
      <c r="CM6" s="144">
        <v>67.492999999999995</v>
      </c>
      <c r="CN6" s="144">
        <v>67.947000000000003</v>
      </c>
      <c r="CO6" s="144">
        <v>68.370999999999995</v>
      </c>
      <c r="CP6" s="144">
        <v>68.763000000000005</v>
      </c>
      <c r="CQ6" s="144">
        <v>69.119</v>
      </c>
      <c r="CR6" s="144">
        <v>69.436000000000007</v>
      </c>
      <c r="CS6" s="144">
        <v>69.713999999999999</v>
      </c>
      <c r="CT6" s="144">
        <v>69.953999999999994</v>
      </c>
      <c r="CU6" s="144">
        <v>70.159000000000006</v>
      </c>
      <c r="CV6" s="144">
        <v>70.331000000000003</v>
      </c>
      <c r="CW6" s="144">
        <v>70.474000000000004</v>
      </c>
      <c r="CX6" s="144">
        <v>70.590999999999994</v>
      </c>
      <c r="CY6" s="144">
        <v>70.685000000000002</v>
      </c>
      <c r="CZ6" s="144">
        <v>70.759</v>
      </c>
      <c r="DA6" s="144">
        <v>70.817999999999998</v>
      </c>
      <c r="DB6" s="144">
        <v>70.864000000000004</v>
      </c>
      <c r="DC6" s="144">
        <v>70.864000000000004</v>
      </c>
      <c r="DD6" s="144">
        <v>70.864000000000004</v>
      </c>
      <c r="DE6" s="144">
        <v>70.864000000000004</v>
      </c>
      <c r="DF6" s="144">
        <v>70.864000000000004</v>
      </c>
      <c r="DG6" s="144">
        <v>70.864000000000004</v>
      </c>
      <c r="DH6" s="144">
        <v>70.864000000000004</v>
      </c>
      <c r="DI6" s="144">
        <v>70.864000000000004</v>
      </c>
      <c r="DJ6" s="144">
        <v>70.864000000000004</v>
      </c>
      <c r="DK6" s="144">
        <v>70.864000000000004</v>
      </c>
      <c r="DL6" s="144">
        <v>70.864000000000004</v>
      </c>
      <c r="DM6" s="144">
        <v>70.864000000000004</v>
      </c>
      <c r="DN6" s="144">
        <v>70.864000000000004</v>
      </c>
      <c r="DO6" s="144">
        <v>70.864000000000004</v>
      </c>
      <c r="DP6" s="144">
        <v>70.864000000000004</v>
      </c>
      <c r="DQ6" s="144">
        <v>70.864000000000004</v>
      </c>
      <c r="DR6" s="144">
        <v>70.864000000000004</v>
      </c>
      <c r="DS6" s="144">
        <v>70.864000000000004</v>
      </c>
      <c r="DT6" s="144">
        <v>70.864000000000004</v>
      </c>
      <c r="DU6" s="144">
        <v>70.864000000000004</v>
      </c>
      <c r="DV6" s="144">
        <v>70.864000000000004</v>
      </c>
      <c r="DW6" s="144">
        <v>70.864000000000004</v>
      </c>
      <c r="DX6" s="144">
        <v>70.864000000000004</v>
      </c>
      <c r="DY6" s="144">
        <v>70.864000000000004</v>
      </c>
      <c r="DZ6" s="144">
        <v>70.864000000000004</v>
      </c>
      <c r="EA6" s="144">
        <v>70.864000000000004</v>
      </c>
    </row>
    <row r="7" spans="1:131" ht="15" customHeight="1" x14ac:dyDescent="0.25">
      <c r="A7" s="43">
        <v>5</v>
      </c>
      <c r="B7" s="144"/>
      <c r="C7" s="144"/>
      <c r="D7" s="144"/>
      <c r="E7" s="144"/>
      <c r="F7" s="144"/>
      <c r="G7" s="144">
        <v>0.995</v>
      </c>
      <c r="H7" s="144">
        <v>1.9850000000000001</v>
      </c>
      <c r="I7" s="144">
        <v>2.97</v>
      </c>
      <c r="J7" s="144">
        <v>3.95</v>
      </c>
      <c r="K7" s="144">
        <v>4.9249999999999998</v>
      </c>
      <c r="L7" s="144">
        <v>5.8949999999999996</v>
      </c>
      <c r="M7" s="144">
        <v>6.86</v>
      </c>
      <c r="N7" s="144">
        <v>7.8209999999999997</v>
      </c>
      <c r="O7" s="144">
        <v>8.7759999999999998</v>
      </c>
      <c r="P7" s="144">
        <v>9.7270000000000003</v>
      </c>
      <c r="Q7" s="144">
        <v>10.673</v>
      </c>
      <c r="R7" s="144">
        <v>11.614000000000001</v>
      </c>
      <c r="S7" s="144">
        <v>12.551</v>
      </c>
      <c r="T7" s="144">
        <v>13.481999999999999</v>
      </c>
      <c r="U7" s="144">
        <v>14.409000000000001</v>
      </c>
      <c r="V7" s="144">
        <v>15.331</v>
      </c>
      <c r="W7" s="144">
        <v>16.248000000000001</v>
      </c>
      <c r="X7" s="144">
        <v>17.161000000000001</v>
      </c>
      <c r="Y7" s="144">
        <v>18.068999999999999</v>
      </c>
      <c r="Z7" s="144">
        <v>18.972000000000001</v>
      </c>
      <c r="AA7" s="144">
        <v>19.870999999999999</v>
      </c>
      <c r="AB7" s="144">
        <v>20.765000000000001</v>
      </c>
      <c r="AC7" s="144">
        <v>21.654</v>
      </c>
      <c r="AD7" s="144">
        <v>22.539000000000001</v>
      </c>
      <c r="AE7" s="144">
        <v>23.419</v>
      </c>
      <c r="AF7" s="144">
        <v>24.295000000000002</v>
      </c>
      <c r="AG7" s="144">
        <v>25.166</v>
      </c>
      <c r="AH7" s="144">
        <v>26.033000000000001</v>
      </c>
      <c r="AI7" s="144">
        <v>26.895</v>
      </c>
      <c r="AJ7" s="144">
        <v>27.751999999999999</v>
      </c>
      <c r="AK7" s="144">
        <v>28.605</v>
      </c>
      <c r="AL7" s="144">
        <v>29.454000000000001</v>
      </c>
      <c r="AM7" s="144">
        <v>30.297999999999998</v>
      </c>
      <c r="AN7" s="144">
        <v>31.137</v>
      </c>
      <c r="AO7" s="144">
        <v>31.972000000000001</v>
      </c>
      <c r="AP7" s="144">
        <v>32.802999999999997</v>
      </c>
      <c r="AQ7" s="144">
        <v>33.628999999999998</v>
      </c>
      <c r="AR7" s="144">
        <v>34.450000000000003</v>
      </c>
      <c r="AS7" s="144">
        <v>35.267000000000003</v>
      </c>
      <c r="AT7" s="144">
        <v>36.08</v>
      </c>
      <c r="AU7" s="144">
        <v>36.887999999999998</v>
      </c>
      <c r="AV7" s="144">
        <v>37.691000000000003</v>
      </c>
      <c r="AW7" s="144">
        <v>38.488999999999997</v>
      </c>
      <c r="AX7" s="144">
        <v>39.283000000000001</v>
      </c>
      <c r="AY7" s="144">
        <v>40.072000000000003</v>
      </c>
      <c r="AZ7" s="144">
        <v>40.856999999999999</v>
      </c>
      <c r="BA7" s="144">
        <v>41.637</v>
      </c>
      <c r="BB7" s="144">
        <v>42.411000000000001</v>
      </c>
      <c r="BC7" s="144">
        <v>43.180999999999997</v>
      </c>
      <c r="BD7" s="144">
        <v>43.947000000000003</v>
      </c>
      <c r="BE7" s="144">
        <v>44.707000000000001</v>
      </c>
      <c r="BF7" s="144">
        <v>45.462000000000003</v>
      </c>
      <c r="BG7" s="144">
        <v>46.213000000000001</v>
      </c>
      <c r="BH7" s="144">
        <v>46.957999999999998</v>
      </c>
      <c r="BI7" s="144">
        <v>47.698</v>
      </c>
      <c r="BJ7" s="144">
        <v>48.433</v>
      </c>
      <c r="BK7" s="144">
        <v>49.162999999999997</v>
      </c>
      <c r="BL7" s="144">
        <v>49.887</v>
      </c>
      <c r="BM7" s="144">
        <v>50.606000000000002</v>
      </c>
      <c r="BN7" s="144">
        <v>51.32</v>
      </c>
      <c r="BO7" s="144">
        <v>52.027999999999999</v>
      </c>
      <c r="BP7" s="144">
        <v>52.731000000000002</v>
      </c>
      <c r="BQ7" s="144">
        <v>53.427999999999997</v>
      </c>
      <c r="BR7" s="144">
        <v>54.119</v>
      </c>
      <c r="BS7" s="144">
        <v>54.805</v>
      </c>
      <c r="BT7" s="144">
        <v>55.484000000000002</v>
      </c>
      <c r="BU7" s="144">
        <v>56.156999999999996</v>
      </c>
      <c r="BV7" s="144">
        <v>56.823999999999998</v>
      </c>
      <c r="BW7" s="144">
        <v>57.482999999999997</v>
      </c>
      <c r="BX7" s="144">
        <v>58.136000000000003</v>
      </c>
      <c r="BY7" s="144">
        <v>58.781999999999996</v>
      </c>
      <c r="BZ7" s="144">
        <v>59.42</v>
      </c>
      <c r="CA7" s="144">
        <v>60.051000000000002</v>
      </c>
      <c r="CB7" s="144">
        <v>60.673000000000002</v>
      </c>
      <c r="CC7" s="144">
        <v>61.286999999999999</v>
      </c>
      <c r="CD7" s="144">
        <v>61.892000000000003</v>
      </c>
      <c r="CE7" s="144">
        <v>62.488</v>
      </c>
      <c r="CF7" s="144">
        <v>63.075000000000003</v>
      </c>
      <c r="CG7" s="144">
        <v>63.651000000000003</v>
      </c>
      <c r="CH7" s="144">
        <v>64.215999999999994</v>
      </c>
      <c r="CI7" s="144">
        <v>64.768000000000001</v>
      </c>
      <c r="CJ7" s="144">
        <v>65.305999999999997</v>
      </c>
      <c r="CK7" s="144">
        <v>65.826999999999998</v>
      </c>
      <c r="CL7" s="144">
        <v>66.328999999999994</v>
      </c>
      <c r="CM7" s="144">
        <v>66.808999999999997</v>
      </c>
      <c r="CN7" s="144">
        <v>67.263000000000005</v>
      </c>
      <c r="CO7" s="144">
        <v>67.686999999999998</v>
      </c>
      <c r="CP7" s="144">
        <v>68.078000000000003</v>
      </c>
      <c r="CQ7" s="144">
        <v>68.433999999999997</v>
      </c>
      <c r="CR7" s="144">
        <v>68.75</v>
      </c>
      <c r="CS7" s="144">
        <v>69.027000000000001</v>
      </c>
      <c r="CT7" s="144">
        <v>69.266999999999996</v>
      </c>
      <c r="CU7" s="144">
        <v>69.471000000000004</v>
      </c>
      <c r="CV7" s="144">
        <v>69.641999999999996</v>
      </c>
      <c r="CW7" s="144">
        <v>69.784000000000006</v>
      </c>
      <c r="CX7" s="144">
        <v>69.900000000000006</v>
      </c>
      <c r="CY7" s="144">
        <v>69.992999999999995</v>
      </c>
      <c r="CZ7" s="144">
        <v>70.066999999999993</v>
      </c>
      <c r="DA7" s="144">
        <v>70.126000000000005</v>
      </c>
      <c r="DB7" s="144">
        <v>70.171000000000006</v>
      </c>
      <c r="DC7" s="144">
        <v>70.171000000000006</v>
      </c>
      <c r="DD7" s="144">
        <v>70.171000000000006</v>
      </c>
      <c r="DE7" s="144">
        <v>70.171000000000006</v>
      </c>
      <c r="DF7" s="144">
        <v>70.171000000000006</v>
      </c>
      <c r="DG7" s="144">
        <v>70.171000000000006</v>
      </c>
      <c r="DH7" s="144">
        <v>70.171000000000006</v>
      </c>
      <c r="DI7" s="144">
        <v>70.171000000000006</v>
      </c>
      <c r="DJ7" s="144">
        <v>70.171000000000006</v>
      </c>
      <c r="DK7" s="144">
        <v>70.171000000000006</v>
      </c>
      <c r="DL7" s="144">
        <v>70.171000000000006</v>
      </c>
      <c r="DM7" s="144">
        <v>70.171000000000006</v>
      </c>
      <c r="DN7" s="144">
        <v>70.171000000000006</v>
      </c>
      <c r="DO7" s="144">
        <v>70.171000000000006</v>
      </c>
      <c r="DP7" s="144">
        <v>70.171000000000006</v>
      </c>
      <c r="DQ7" s="144">
        <v>70.171000000000006</v>
      </c>
      <c r="DR7" s="144">
        <v>70.171000000000006</v>
      </c>
      <c r="DS7" s="144">
        <v>70.171000000000006</v>
      </c>
      <c r="DT7" s="144">
        <v>70.171000000000006</v>
      </c>
      <c r="DU7" s="144">
        <v>70.171000000000006</v>
      </c>
      <c r="DV7" s="144">
        <v>70.171000000000006</v>
      </c>
      <c r="DW7" s="144">
        <v>70.171000000000006</v>
      </c>
      <c r="DX7" s="144">
        <v>70.171000000000006</v>
      </c>
      <c r="DY7" s="144">
        <v>70.171000000000006</v>
      </c>
      <c r="DZ7" s="144">
        <v>70.171000000000006</v>
      </c>
      <c r="EA7" s="144">
        <v>70.171000000000006</v>
      </c>
    </row>
    <row r="8" spans="1:131" ht="15" customHeight="1" x14ac:dyDescent="0.25">
      <c r="A8" s="43">
        <v>6</v>
      </c>
      <c r="B8" s="144"/>
      <c r="C8" s="144"/>
      <c r="D8" s="144"/>
      <c r="E8" s="144"/>
      <c r="F8" s="144"/>
      <c r="G8" s="144"/>
      <c r="H8" s="144">
        <v>0.995</v>
      </c>
      <c r="I8" s="144">
        <v>1.9850000000000001</v>
      </c>
      <c r="J8" s="144">
        <v>2.97</v>
      </c>
      <c r="K8" s="144">
        <v>3.95</v>
      </c>
      <c r="L8" s="144">
        <v>4.9249999999999998</v>
      </c>
      <c r="M8" s="144">
        <v>5.8949999999999996</v>
      </c>
      <c r="N8" s="144">
        <v>6.86</v>
      </c>
      <c r="O8" s="144">
        <v>7.8209999999999997</v>
      </c>
      <c r="P8" s="144">
        <v>8.7759999999999998</v>
      </c>
      <c r="Q8" s="144">
        <v>9.7270000000000003</v>
      </c>
      <c r="R8" s="144">
        <v>10.673</v>
      </c>
      <c r="S8" s="144">
        <v>11.614000000000001</v>
      </c>
      <c r="T8" s="144">
        <v>12.55</v>
      </c>
      <c r="U8" s="144">
        <v>13.481999999999999</v>
      </c>
      <c r="V8" s="144">
        <v>14.409000000000001</v>
      </c>
      <c r="W8" s="144">
        <v>15.33</v>
      </c>
      <c r="X8" s="144">
        <v>16.248000000000001</v>
      </c>
      <c r="Y8" s="144">
        <v>17.16</v>
      </c>
      <c r="Z8" s="144">
        <v>18.068000000000001</v>
      </c>
      <c r="AA8" s="144">
        <v>18.971</v>
      </c>
      <c r="AB8" s="144">
        <v>19.87</v>
      </c>
      <c r="AC8" s="144">
        <v>20.763999999999999</v>
      </c>
      <c r="AD8" s="144">
        <v>21.652999999999999</v>
      </c>
      <c r="AE8" s="144">
        <v>22.538</v>
      </c>
      <c r="AF8" s="144">
        <v>23.417999999999999</v>
      </c>
      <c r="AG8" s="144">
        <v>24.292999999999999</v>
      </c>
      <c r="AH8" s="144">
        <v>25.164000000000001</v>
      </c>
      <c r="AI8" s="144">
        <v>26.030999999999999</v>
      </c>
      <c r="AJ8" s="144">
        <v>26.893000000000001</v>
      </c>
      <c r="AK8" s="144">
        <v>27.75</v>
      </c>
      <c r="AL8" s="144">
        <v>28.603000000000002</v>
      </c>
      <c r="AM8" s="144">
        <v>29.451000000000001</v>
      </c>
      <c r="AN8" s="144">
        <v>30.295000000000002</v>
      </c>
      <c r="AO8" s="144">
        <v>31.134</v>
      </c>
      <c r="AP8" s="144">
        <v>31.968</v>
      </c>
      <c r="AQ8" s="144">
        <v>32.798999999999999</v>
      </c>
      <c r="AR8" s="144">
        <v>33.624000000000002</v>
      </c>
      <c r="AS8" s="144">
        <v>34.445</v>
      </c>
      <c r="AT8" s="144">
        <v>35.262</v>
      </c>
      <c r="AU8" s="144">
        <v>36.073</v>
      </c>
      <c r="AV8" s="144">
        <v>36.881</v>
      </c>
      <c r="AW8" s="144">
        <v>37.683</v>
      </c>
      <c r="AX8" s="144">
        <v>38.481000000000002</v>
      </c>
      <c r="AY8" s="144">
        <v>39.274000000000001</v>
      </c>
      <c r="AZ8" s="144">
        <v>40.061999999999998</v>
      </c>
      <c r="BA8" s="144">
        <v>40.845999999999997</v>
      </c>
      <c r="BB8" s="144">
        <v>41.624000000000002</v>
      </c>
      <c r="BC8" s="144">
        <v>42.398000000000003</v>
      </c>
      <c r="BD8" s="144">
        <v>43.167000000000002</v>
      </c>
      <c r="BE8" s="144">
        <v>43.930999999999997</v>
      </c>
      <c r="BF8" s="144">
        <v>44.69</v>
      </c>
      <c r="BG8" s="144">
        <v>45.444000000000003</v>
      </c>
      <c r="BH8" s="144">
        <v>46.192999999999998</v>
      </c>
      <c r="BI8" s="144">
        <v>46.936</v>
      </c>
      <c r="BJ8" s="144">
        <v>47.674999999999997</v>
      </c>
      <c r="BK8" s="144">
        <v>48.408000000000001</v>
      </c>
      <c r="BL8" s="144">
        <v>49.136000000000003</v>
      </c>
      <c r="BM8" s="144">
        <v>49.857999999999997</v>
      </c>
      <c r="BN8" s="144">
        <v>50.575000000000003</v>
      </c>
      <c r="BO8" s="144">
        <v>51.286999999999999</v>
      </c>
      <c r="BP8" s="144">
        <v>51.993000000000002</v>
      </c>
      <c r="BQ8" s="144">
        <v>52.692999999999998</v>
      </c>
      <c r="BR8" s="144">
        <v>53.387</v>
      </c>
      <c r="BS8" s="144">
        <v>54.075000000000003</v>
      </c>
      <c r="BT8" s="144">
        <v>54.758000000000003</v>
      </c>
      <c r="BU8" s="144">
        <v>55.433999999999997</v>
      </c>
      <c r="BV8" s="144">
        <v>56.103000000000002</v>
      </c>
      <c r="BW8" s="144">
        <v>56.765999999999998</v>
      </c>
      <c r="BX8" s="144">
        <v>57.420999999999999</v>
      </c>
      <c r="BY8" s="144">
        <v>58.07</v>
      </c>
      <c r="BZ8" s="144">
        <v>58.71</v>
      </c>
      <c r="CA8" s="144">
        <v>59.343000000000004</v>
      </c>
      <c r="CB8" s="144">
        <v>59.968000000000004</v>
      </c>
      <c r="CC8" s="144">
        <v>60.584000000000003</v>
      </c>
      <c r="CD8" s="144">
        <v>61.191000000000003</v>
      </c>
      <c r="CE8" s="144">
        <v>61.789000000000001</v>
      </c>
      <c r="CF8" s="144">
        <v>62.377000000000002</v>
      </c>
      <c r="CG8" s="144">
        <v>62.954999999999998</v>
      </c>
      <c r="CH8" s="144">
        <v>63.521999999999998</v>
      </c>
      <c r="CI8" s="144">
        <v>64.075999999999993</v>
      </c>
      <c r="CJ8" s="144">
        <v>64.614999999999995</v>
      </c>
      <c r="CK8" s="144">
        <v>65.137</v>
      </c>
      <c r="CL8" s="144">
        <v>65.638999999999996</v>
      </c>
      <c r="CM8" s="144">
        <v>66.12</v>
      </c>
      <c r="CN8" s="144">
        <v>66.572999999999993</v>
      </c>
      <c r="CO8" s="144">
        <v>66.998000000000005</v>
      </c>
      <c r="CP8" s="144">
        <v>67.388999999999996</v>
      </c>
      <c r="CQ8" s="144">
        <v>67.742999999999995</v>
      </c>
      <c r="CR8" s="144">
        <v>68.058999999999997</v>
      </c>
      <c r="CS8" s="144">
        <v>68.335999999999999</v>
      </c>
      <c r="CT8" s="144">
        <v>68.573999999999998</v>
      </c>
      <c r="CU8" s="144">
        <v>68.777000000000001</v>
      </c>
      <c r="CV8" s="144">
        <v>68.947000000000003</v>
      </c>
      <c r="CW8" s="144">
        <v>69.088999999999999</v>
      </c>
      <c r="CX8" s="144">
        <v>69.203999999999994</v>
      </c>
      <c r="CY8" s="144">
        <v>69.296000000000006</v>
      </c>
      <c r="CZ8" s="144">
        <v>69.369</v>
      </c>
      <c r="DA8" s="144">
        <v>69.427999999999997</v>
      </c>
      <c r="DB8" s="144">
        <v>69.472999999999999</v>
      </c>
      <c r="DC8" s="144">
        <v>69.472999999999999</v>
      </c>
      <c r="DD8" s="144">
        <v>69.472999999999999</v>
      </c>
      <c r="DE8" s="144">
        <v>69.472999999999999</v>
      </c>
      <c r="DF8" s="144">
        <v>69.472999999999999</v>
      </c>
      <c r="DG8" s="144">
        <v>69.472999999999999</v>
      </c>
      <c r="DH8" s="144">
        <v>69.472999999999999</v>
      </c>
      <c r="DI8" s="144">
        <v>69.472999999999999</v>
      </c>
      <c r="DJ8" s="144">
        <v>69.472999999999999</v>
      </c>
      <c r="DK8" s="144">
        <v>69.472999999999999</v>
      </c>
      <c r="DL8" s="144">
        <v>69.472999999999999</v>
      </c>
      <c r="DM8" s="144">
        <v>69.472999999999999</v>
      </c>
      <c r="DN8" s="144">
        <v>69.472999999999999</v>
      </c>
      <c r="DO8" s="144">
        <v>69.472999999999999</v>
      </c>
      <c r="DP8" s="144">
        <v>69.472999999999999</v>
      </c>
      <c r="DQ8" s="144">
        <v>69.472999999999999</v>
      </c>
      <c r="DR8" s="144">
        <v>69.472999999999999</v>
      </c>
      <c r="DS8" s="144">
        <v>69.472999999999999</v>
      </c>
      <c r="DT8" s="144">
        <v>69.472999999999999</v>
      </c>
      <c r="DU8" s="144">
        <v>69.472999999999999</v>
      </c>
      <c r="DV8" s="144">
        <v>69.472999999999999</v>
      </c>
      <c r="DW8" s="144">
        <v>69.472999999999999</v>
      </c>
      <c r="DX8" s="144">
        <v>69.472999999999999</v>
      </c>
      <c r="DY8" s="144">
        <v>69.472999999999999</v>
      </c>
      <c r="DZ8" s="144">
        <v>69.472999999999999</v>
      </c>
      <c r="EA8" s="144">
        <v>69.472999999999999</v>
      </c>
    </row>
    <row r="9" spans="1:131" ht="15" customHeight="1" x14ac:dyDescent="0.25">
      <c r="A9" s="43">
        <v>7</v>
      </c>
      <c r="B9" s="144"/>
      <c r="C9" s="144"/>
      <c r="D9" s="144"/>
      <c r="E9" s="144"/>
      <c r="F9" s="144"/>
      <c r="G9" s="144"/>
      <c r="H9" s="144"/>
      <c r="I9" s="144">
        <v>0.995</v>
      </c>
      <c r="J9" s="144">
        <v>1.9850000000000001</v>
      </c>
      <c r="K9" s="144">
        <v>2.97</v>
      </c>
      <c r="L9" s="144">
        <v>3.95</v>
      </c>
      <c r="M9" s="144">
        <v>4.9249999999999998</v>
      </c>
      <c r="N9" s="144">
        <v>5.8949999999999996</v>
      </c>
      <c r="O9" s="144">
        <v>6.8609999999999998</v>
      </c>
      <c r="P9" s="144">
        <v>7.8209999999999997</v>
      </c>
      <c r="Q9" s="144">
        <v>8.7759999999999998</v>
      </c>
      <c r="R9" s="144">
        <v>9.7270000000000003</v>
      </c>
      <c r="S9" s="144">
        <v>10.673</v>
      </c>
      <c r="T9" s="144">
        <v>11.614000000000001</v>
      </c>
      <c r="U9" s="144">
        <v>12.55</v>
      </c>
      <c r="V9" s="144">
        <v>13.481</v>
      </c>
      <c r="W9" s="144">
        <v>14.407999999999999</v>
      </c>
      <c r="X9" s="144">
        <v>15.33</v>
      </c>
      <c r="Y9" s="144">
        <v>16.247</v>
      </c>
      <c r="Z9" s="144">
        <v>17.158999999999999</v>
      </c>
      <c r="AA9" s="144">
        <v>18.067</v>
      </c>
      <c r="AB9" s="144">
        <v>18.97</v>
      </c>
      <c r="AC9" s="144">
        <v>19.869</v>
      </c>
      <c r="AD9" s="144">
        <v>20.762</v>
      </c>
      <c r="AE9" s="144">
        <v>21.652000000000001</v>
      </c>
      <c r="AF9" s="144">
        <v>22.536000000000001</v>
      </c>
      <c r="AG9" s="144">
        <v>23.416</v>
      </c>
      <c r="AH9" s="144">
        <v>24.291</v>
      </c>
      <c r="AI9" s="144">
        <v>25.161999999999999</v>
      </c>
      <c r="AJ9" s="144">
        <v>26.027999999999999</v>
      </c>
      <c r="AK9" s="144">
        <v>26.89</v>
      </c>
      <c r="AL9" s="144">
        <v>27.747</v>
      </c>
      <c r="AM9" s="144">
        <v>28.6</v>
      </c>
      <c r="AN9" s="144">
        <v>29.448</v>
      </c>
      <c r="AO9" s="144">
        <v>30.291</v>
      </c>
      <c r="AP9" s="144">
        <v>31.13</v>
      </c>
      <c r="AQ9" s="144">
        <v>31.963999999999999</v>
      </c>
      <c r="AR9" s="144">
        <v>32.793999999999997</v>
      </c>
      <c r="AS9" s="144">
        <v>33.619</v>
      </c>
      <c r="AT9" s="144">
        <v>34.439</v>
      </c>
      <c r="AU9" s="144">
        <v>35.255000000000003</v>
      </c>
      <c r="AV9" s="144">
        <v>36.066000000000003</v>
      </c>
      <c r="AW9" s="144">
        <v>36.872999999999998</v>
      </c>
      <c r="AX9" s="144">
        <v>37.673999999999999</v>
      </c>
      <c r="AY9" s="144">
        <v>38.470999999999997</v>
      </c>
      <c r="AZ9" s="144">
        <v>39.264000000000003</v>
      </c>
      <c r="BA9" s="144">
        <v>40.051000000000002</v>
      </c>
      <c r="BB9" s="144">
        <v>40.832999999999998</v>
      </c>
      <c r="BC9" s="144">
        <v>41.610999999999997</v>
      </c>
      <c r="BD9" s="144">
        <v>42.383000000000003</v>
      </c>
      <c r="BE9" s="144">
        <v>43.151000000000003</v>
      </c>
      <c r="BF9" s="144">
        <v>43.914000000000001</v>
      </c>
      <c r="BG9" s="144">
        <v>44.670999999999999</v>
      </c>
      <c r="BH9" s="144">
        <v>45.423999999999999</v>
      </c>
      <c r="BI9" s="144">
        <v>46.170999999999999</v>
      </c>
      <c r="BJ9" s="144">
        <v>46.912999999999997</v>
      </c>
      <c r="BK9" s="144">
        <v>47.649000000000001</v>
      </c>
      <c r="BL9" s="144">
        <v>48.38</v>
      </c>
      <c r="BM9" s="144">
        <v>49.106000000000002</v>
      </c>
      <c r="BN9" s="144">
        <v>49.826000000000001</v>
      </c>
      <c r="BO9" s="144">
        <v>50.540999999999997</v>
      </c>
      <c r="BP9" s="144">
        <v>51.25</v>
      </c>
      <c r="BQ9" s="144">
        <v>51.954000000000001</v>
      </c>
      <c r="BR9" s="144">
        <v>52.651000000000003</v>
      </c>
      <c r="BS9" s="144">
        <v>53.341999999999999</v>
      </c>
      <c r="BT9" s="144">
        <v>54.027999999999999</v>
      </c>
      <c r="BU9" s="144">
        <v>54.706000000000003</v>
      </c>
      <c r="BV9" s="144">
        <v>55.378999999999998</v>
      </c>
      <c r="BW9" s="144">
        <v>56.043999999999997</v>
      </c>
      <c r="BX9" s="144">
        <v>56.701999999999998</v>
      </c>
      <c r="BY9" s="144">
        <v>57.353000000000002</v>
      </c>
      <c r="BZ9" s="144">
        <v>57.996000000000002</v>
      </c>
      <c r="CA9" s="144">
        <v>58.631999999999998</v>
      </c>
      <c r="CB9" s="144">
        <v>59.259</v>
      </c>
      <c r="CC9" s="144">
        <v>59.877000000000002</v>
      </c>
      <c r="CD9" s="144">
        <v>60.485999999999997</v>
      </c>
      <c r="CE9" s="144">
        <v>61.085999999999999</v>
      </c>
      <c r="CF9" s="144">
        <v>61.676000000000002</v>
      </c>
      <c r="CG9" s="144">
        <v>62.256</v>
      </c>
      <c r="CH9" s="144">
        <v>62.823999999999998</v>
      </c>
      <c r="CI9" s="144">
        <v>63.378999999999998</v>
      </c>
      <c r="CJ9" s="144">
        <v>63.918999999999997</v>
      </c>
      <c r="CK9" s="144">
        <v>64.441999999999993</v>
      </c>
      <c r="CL9" s="144">
        <v>64.944999999999993</v>
      </c>
      <c r="CM9" s="144">
        <v>65.426000000000002</v>
      </c>
      <c r="CN9" s="144">
        <v>65.88</v>
      </c>
      <c r="CO9" s="144">
        <v>66.304000000000002</v>
      </c>
      <c r="CP9" s="144">
        <v>66.694999999999993</v>
      </c>
      <c r="CQ9" s="144">
        <v>67.049000000000007</v>
      </c>
      <c r="CR9" s="144">
        <v>67.364000000000004</v>
      </c>
      <c r="CS9" s="144">
        <v>67.64</v>
      </c>
      <c r="CT9" s="144">
        <v>67.876999999999995</v>
      </c>
      <c r="CU9" s="144">
        <v>68.078999999999994</v>
      </c>
      <c r="CV9" s="144">
        <v>68.248999999999995</v>
      </c>
      <c r="CW9" s="144">
        <v>68.388999999999996</v>
      </c>
      <c r="CX9" s="144">
        <v>68.503</v>
      </c>
      <c r="CY9" s="144">
        <v>68.593999999999994</v>
      </c>
      <c r="CZ9" s="144">
        <v>68.667000000000002</v>
      </c>
      <c r="DA9" s="144">
        <v>68.724999999999994</v>
      </c>
      <c r="DB9" s="144">
        <v>68.77</v>
      </c>
      <c r="DC9" s="144">
        <v>68.77</v>
      </c>
      <c r="DD9" s="144">
        <v>68.77</v>
      </c>
      <c r="DE9" s="144">
        <v>68.77</v>
      </c>
      <c r="DF9" s="144">
        <v>68.77</v>
      </c>
      <c r="DG9" s="144">
        <v>68.77</v>
      </c>
      <c r="DH9" s="144">
        <v>68.77</v>
      </c>
      <c r="DI9" s="144">
        <v>68.77</v>
      </c>
      <c r="DJ9" s="144">
        <v>68.77</v>
      </c>
      <c r="DK9" s="144">
        <v>68.77</v>
      </c>
      <c r="DL9" s="144">
        <v>68.77</v>
      </c>
      <c r="DM9" s="144">
        <v>68.77</v>
      </c>
      <c r="DN9" s="144">
        <v>68.77</v>
      </c>
      <c r="DO9" s="144">
        <v>68.77</v>
      </c>
      <c r="DP9" s="144">
        <v>68.77</v>
      </c>
      <c r="DQ9" s="144">
        <v>68.77</v>
      </c>
      <c r="DR9" s="144">
        <v>68.77</v>
      </c>
      <c r="DS9" s="144">
        <v>68.77</v>
      </c>
      <c r="DT9" s="144">
        <v>68.77</v>
      </c>
      <c r="DU9" s="144">
        <v>68.77</v>
      </c>
      <c r="DV9" s="144">
        <v>68.77</v>
      </c>
      <c r="DW9" s="144">
        <v>68.77</v>
      </c>
      <c r="DX9" s="144">
        <v>68.77</v>
      </c>
      <c r="DY9" s="144">
        <v>68.77</v>
      </c>
      <c r="DZ9" s="144">
        <v>68.77</v>
      </c>
      <c r="EA9" s="144">
        <v>68.77</v>
      </c>
    </row>
    <row r="10" spans="1:131" ht="15" customHeight="1" x14ac:dyDescent="0.25">
      <c r="A10" s="43">
        <v>8</v>
      </c>
      <c r="B10" s="144"/>
      <c r="C10" s="144"/>
      <c r="D10" s="144"/>
      <c r="E10" s="144"/>
      <c r="F10" s="144"/>
      <c r="G10" s="144"/>
      <c r="H10" s="144"/>
      <c r="I10" s="144"/>
      <c r="J10" s="144">
        <v>0.995</v>
      </c>
      <c r="K10" s="144">
        <v>1.9850000000000001</v>
      </c>
      <c r="L10" s="144">
        <v>2.97</v>
      </c>
      <c r="M10" s="144">
        <v>3.95</v>
      </c>
      <c r="N10" s="144">
        <v>4.9249999999999998</v>
      </c>
      <c r="O10" s="144">
        <v>5.8949999999999996</v>
      </c>
      <c r="P10" s="144">
        <v>6.86</v>
      </c>
      <c r="Q10" s="144">
        <v>7.8209999999999997</v>
      </c>
      <c r="R10" s="144">
        <v>8.7759999999999998</v>
      </c>
      <c r="S10" s="144">
        <v>9.7270000000000003</v>
      </c>
      <c r="T10" s="144">
        <v>10.673</v>
      </c>
      <c r="U10" s="144">
        <v>11.614000000000001</v>
      </c>
      <c r="V10" s="144">
        <v>12.55</v>
      </c>
      <c r="W10" s="144">
        <v>13.481</v>
      </c>
      <c r="X10" s="144">
        <v>14.407</v>
      </c>
      <c r="Y10" s="144">
        <v>15.329000000000001</v>
      </c>
      <c r="Z10" s="144">
        <v>16.245999999999999</v>
      </c>
      <c r="AA10" s="144">
        <v>17.158000000000001</v>
      </c>
      <c r="AB10" s="144">
        <v>18.065999999999999</v>
      </c>
      <c r="AC10" s="144">
        <v>18.969000000000001</v>
      </c>
      <c r="AD10" s="144">
        <v>19.867000000000001</v>
      </c>
      <c r="AE10" s="144">
        <v>20.760999999999999</v>
      </c>
      <c r="AF10" s="144">
        <v>21.65</v>
      </c>
      <c r="AG10" s="144">
        <v>22.533999999999999</v>
      </c>
      <c r="AH10" s="144">
        <v>23.414000000000001</v>
      </c>
      <c r="AI10" s="144">
        <v>24.289000000000001</v>
      </c>
      <c r="AJ10" s="144">
        <v>25.16</v>
      </c>
      <c r="AK10" s="144">
        <v>26.026</v>
      </c>
      <c r="AL10" s="144">
        <v>26.887</v>
      </c>
      <c r="AM10" s="144">
        <v>27.744</v>
      </c>
      <c r="AN10" s="144">
        <v>28.596</v>
      </c>
      <c r="AO10" s="144">
        <v>29.443000000000001</v>
      </c>
      <c r="AP10" s="144">
        <v>30.286000000000001</v>
      </c>
      <c r="AQ10" s="144">
        <v>31.125</v>
      </c>
      <c r="AR10" s="144">
        <v>31.959</v>
      </c>
      <c r="AS10" s="144">
        <v>32.787999999999997</v>
      </c>
      <c r="AT10" s="144">
        <v>33.612000000000002</v>
      </c>
      <c r="AU10" s="144">
        <v>34.432000000000002</v>
      </c>
      <c r="AV10" s="144">
        <v>35.247</v>
      </c>
      <c r="AW10" s="144">
        <v>36.058</v>
      </c>
      <c r="AX10" s="144">
        <v>36.863999999999997</v>
      </c>
      <c r="AY10" s="144">
        <v>37.664000000000001</v>
      </c>
      <c r="AZ10" s="144">
        <v>38.46</v>
      </c>
      <c r="BA10" s="144">
        <v>39.252000000000002</v>
      </c>
      <c r="BB10" s="144">
        <v>40.037999999999997</v>
      </c>
      <c r="BC10" s="144">
        <v>40.819000000000003</v>
      </c>
      <c r="BD10" s="144">
        <v>41.594999999999999</v>
      </c>
      <c r="BE10" s="144">
        <v>42.366999999999997</v>
      </c>
      <c r="BF10" s="144">
        <v>43.133000000000003</v>
      </c>
      <c r="BG10" s="144">
        <v>43.893999999999998</v>
      </c>
      <c r="BH10" s="144">
        <v>44.65</v>
      </c>
      <c r="BI10" s="144">
        <v>45.401000000000003</v>
      </c>
      <c r="BJ10" s="144">
        <v>46.146000000000001</v>
      </c>
      <c r="BK10" s="144">
        <v>46.886000000000003</v>
      </c>
      <c r="BL10" s="144">
        <v>47.621000000000002</v>
      </c>
      <c r="BM10" s="144">
        <v>48.35</v>
      </c>
      <c r="BN10" s="144">
        <v>49.073</v>
      </c>
      <c r="BO10" s="144">
        <v>49.790999999999997</v>
      </c>
      <c r="BP10" s="144">
        <v>50.503999999999998</v>
      </c>
      <c r="BQ10" s="144">
        <v>51.21</v>
      </c>
      <c r="BR10" s="144">
        <v>51.91</v>
      </c>
      <c r="BS10" s="144">
        <v>52.604999999999997</v>
      </c>
      <c r="BT10" s="144">
        <v>53.292999999999999</v>
      </c>
      <c r="BU10" s="144">
        <v>53.975000000000001</v>
      </c>
      <c r="BV10" s="144">
        <v>54.65</v>
      </c>
      <c r="BW10" s="144">
        <v>55.317999999999998</v>
      </c>
      <c r="BX10" s="144">
        <v>55.978999999999999</v>
      </c>
      <c r="BY10" s="144">
        <v>56.631999999999998</v>
      </c>
      <c r="BZ10" s="144">
        <v>57.277999999999999</v>
      </c>
      <c r="CA10" s="144">
        <v>57.915999999999997</v>
      </c>
      <c r="CB10" s="144">
        <v>58.545000000000002</v>
      </c>
      <c r="CC10" s="144">
        <v>59.165999999999997</v>
      </c>
      <c r="CD10" s="144">
        <v>59.777000000000001</v>
      </c>
      <c r="CE10" s="144">
        <v>60.378999999999998</v>
      </c>
      <c r="CF10" s="144">
        <v>60.970999999999997</v>
      </c>
      <c r="CG10" s="144">
        <v>61.552</v>
      </c>
      <c r="CH10" s="144">
        <v>62.121000000000002</v>
      </c>
      <c r="CI10" s="144">
        <v>62.677999999999997</v>
      </c>
      <c r="CJ10" s="144">
        <v>63.219000000000001</v>
      </c>
      <c r="CK10" s="144">
        <v>63.743000000000002</v>
      </c>
      <c r="CL10" s="144">
        <v>64.247</v>
      </c>
      <c r="CM10" s="144">
        <v>64.727999999999994</v>
      </c>
      <c r="CN10" s="144">
        <v>65.182000000000002</v>
      </c>
      <c r="CO10" s="144">
        <v>65.605999999999995</v>
      </c>
      <c r="CP10" s="144">
        <v>65.995999999999995</v>
      </c>
      <c r="CQ10" s="144">
        <v>66.349999999999994</v>
      </c>
      <c r="CR10" s="144">
        <v>66.664000000000001</v>
      </c>
      <c r="CS10" s="144">
        <v>66.938999999999993</v>
      </c>
      <c r="CT10" s="144">
        <v>67.176000000000002</v>
      </c>
      <c r="CU10" s="144">
        <v>67.376999999999995</v>
      </c>
      <c r="CV10" s="144">
        <v>67.545000000000002</v>
      </c>
      <c r="CW10" s="144">
        <v>67.683999999999997</v>
      </c>
      <c r="CX10" s="144">
        <v>67.796999999999997</v>
      </c>
      <c r="CY10" s="144">
        <v>67.888000000000005</v>
      </c>
      <c r="CZ10" s="144">
        <v>67.959999999999994</v>
      </c>
      <c r="DA10" s="144">
        <v>68.016999999999996</v>
      </c>
      <c r="DB10" s="144">
        <v>68.061000000000007</v>
      </c>
      <c r="DC10" s="144">
        <v>68.061000000000007</v>
      </c>
      <c r="DD10" s="144">
        <v>68.061000000000007</v>
      </c>
      <c r="DE10" s="144">
        <v>68.061000000000007</v>
      </c>
      <c r="DF10" s="144">
        <v>68.061000000000007</v>
      </c>
      <c r="DG10" s="144">
        <v>68.061000000000007</v>
      </c>
      <c r="DH10" s="144">
        <v>68.061000000000007</v>
      </c>
      <c r="DI10" s="144">
        <v>68.061000000000007</v>
      </c>
      <c r="DJ10" s="144">
        <v>68.061000000000007</v>
      </c>
      <c r="DK10" s="144">
        <v>68.061000000000007</v>
      </c>
      <c r="DL10" s="144">
        <v>68.061000000000007</v>
      </c>
      <c r="DM10" s="144">
        <v>68.061000000000007</v>
      </c>
      <c r="DN10" s="144">
        <v>68.061000000000007</v>
      </c>
      <c r="DO10" s="144">
        <v>68.061000000000007</v>
      </c>
      <c r="DP10" s="144">
        <v>68.061000000000007</v>
      </c>
      <c r="DQ10" s="144">
        <v>68.061000000000007</v>
      </c>
      <c r="DR10" s="144">
        <v>68.061000000000007</v>
      </c>
      <c r="DS10" s="144">
        <v>68.061000000000007</v>
      </c>
      <c r="DT10" s="144">
        <v>68.061000000000007</v>
      </c>
      <c r="DU10" s="144">
        <v>68.061000000000007</v>
      </c>
      <c r="DV10" s="144">
        <v>68.061000000000007</v>
      </c>
      <c r="DW10" s="144">
        <v>68.061000000000007</v>
      </c>
      <c r="DX10" s="144">
        <v>68.061000000000007</v>
      </c>
      <c r="DY10" s="144">
        <v>68.061000000000007</v>
      </c>
      <c r="DZ10" s="144">
        <v>68.061000000000007</v>
      </c>
      <c r="EA10" s="144">
        <v>68.061000000000007</v>
      </c>
    </row>
    <row r="11" spans="1:131" ht="15" customHeight="1" x14ac:dyDescent="0.25">
      <c r="A11" s="43">
        <v>9</v>
      </c>
      <c r="B11" s="144"/>
      <c r="C11" s="144"/>
      <c r="D11" s="144"/>
      <c r="E11" s="144"/>
      <c r="F11" s="144"/>
      <c r="G11" s="144"/>
      <c r="H11" s="144"/>
      <c r="I11" s="144"/>
      <c r="J11" s="144"/>
      <c r="K11" s="144">
        <v>0.995</v>
      </c>
      <c r="L11" s="144">
        <v>1.9850000000000001</v>
      </c>
      <c r="M11" s="144">
        <v>2.97</v>
      </c>
      <c r="N11" s="144">
        <v>3.95</v>
      </c>
      <c r="O11" s="144">
        <v>4.9249999999999998</v>
      </c>
      <c r="P11" s="144">
        <v>5.8949999999999996</v>
      </c>
      <c r="Q11" s="144">
        <v>6.86</v>
      </c>
      <c r="R11" s="144">
        <v>7.8209999999999997</v>
      </c>
      <c r="S11" s="144">
        <v>8.7759999999999998</v>
      </c>
      <c r="T11" s="144">
        <v>9.7260000000000009</v>
      </c>
      <c r="U11" s="144">
        <v>10.672000000000001</v>
      </c>
      <c r="V11" s="144">
        <v>11.613</v>
      </c>
      <c r="W11" s="144">
        <v>12.548999999999999</v>
      </c>
      <c r="X11" s="144">
        <v>13.48</v>
      </c>
      <c r="Y11" s="144">
        <v>14.406000000000001</v>
      </c>
      <c r="Z11" s="144">
        <v>15.327999999999999</v>
      </c>
      <c r="AA11" s="144">
        <v>16.245000000000001</v>
      </c>
      <c r="AB11" s="144">
        <v>17.157</v>
      </c>
      <c r="AC11" s="144">
        <v>18.065000000000001</v>
      </c>
      <c r="AD11" s="144">
        <v>18.966999999999999</v>
      </c>
      <c r="AE11" s="144">
        <v>19.864999999999998</v>
      </c>
      <c r="AF11" s="144">
        <v>20.759</v>
      </c>
      <c r="AG11" s="144">
        <v>21.648</v>
      </c>
      <c r="AH11" s="144">
        <v>22.532</v>
      </c>
      <c r="AI11" s="144">
        <v>23.411000000000001</v>
      </c>
      <c r="AJ11" s="144">
        <v>24.286000000000001</v>
      </c>
      <c r="AK11" s="144">
        <v>25.157</v>
      </c>
      <c r="AL11" s="144">
        <v>26.021999999999998</v>
      </c>
      <c r="AM11" s="144">
        <v>26.882999999999999</v>
      </c>
      <c r="AN11" s="144">
        <v>27.74</v>
      </c>
      <c r="AO11" s="144">
        <v>28.591000000000001</v>
      </c>
      <c r="AP11" s="144">
        <v>29.439</v>
      </c>
      <c r="AQ11" s="144">
        <v>30.280999999999999</v>
      </c>
      <c r="AR11" s="144">
        <v>31.119</v>
      </c>
      <c r="AS11" s="144">
        <v>31.952000000000002</v>
      </c>
      <c r="AT11" s="144">
        <v>32.780999999999999</v>
      </c>
      <c r="AU11" s="144">
        <v>33.604999999999997</v>
      </c>
      <c r="AV11" s="144">
        <v>34.423999999999999</v>
      </c>
      <c r="AW11" s="144">
        <v>35.238999999999997</v>
      </c>
      <c r="AX11" s="144">
        <v>36.048000000000002</v>
      </c>
      <c r="AY11" s="144">
        <v>36.853000000000002</v>
      </c>
      <c r="AZ11" s="144">
        <v>37.652999999999999</v>
      </c>
      <c r="BA11" s="144">
        <v>38.448</v>
      </c>
      <c r="BB11" s="144">
        <v>39.238</v>
      </c>
      <c r="BC11" s="144">
        <v>40.023000000000003</v>
      </c>
      <c r="BD11" s="144">
        <v>40.802999999999997</v>
      </c>
      <c r="BE11" s="144">
        <v>41.578000000000003</v>
      </c>
      <c r="BF11" s="144">
        <v>42.347999999999999</v>
      </c>
      <c r="BG11" s="144">
        <v>43.113</v>
      </c>
      <c r="BH11" s="144">
        <v>43.872</v>
      </c>
      <c r="BI11" s="144">
        <v>44.625999999999998</v>
      </c>
      <c r="BJ11" s="144">
        <v>45.375</v>
      </c>
      <c r="BK11" s="144">
        <v>46.119</v>
      </c>
      <c r="BL11" s="144">
        <v>46.856999999999999</v>
      </c>
      <c r="BM11" s="144">
        <v>47.588999999999999</v>
      </c>
      <c r="BN11" s="144">
        <v>48.316000000000003</v>
      </c>
      <c r="BO11" s="144">
        <v>49.036999999999999</v>
      </c>
      <c r="BP11" s="144">
        <v>49.753</v>
      </c>
      <c r="BQ11" s="144">
        <v>50.462000000000003</v>
      </c>
      <c r="BR11" s="144">
        <v>51.165999999999997</v>
      </c>
      <c r="BS11" s="144">
        <v>51.863</v>
      </c>
      <c r="BT11" s="144">
        <v>52.554000000000002</v>
      </c>
      <c r="BU11" s="144">
        <v>53.238999999999997</v>
      </c>
      <c r="BV11" s="144">
        <v>53.917000000000002</v>
      </c>
      <c r="BW11" s="144">
        <v>54.588000000000001</v>
      </c>
      <c r="BX11" s="144">
        <v>55.252000000000002</v>
      </c>
      <c r="BY11" s="144">
        <v>55.908000000000001</v>
      </c>
      <c r="BZ11" s="144">
        <v>56.555999999999997</v>
      </c>
      <c r="CA11" s="144">
        <v>57.195999999999998</v>
      </c>
      <c r="CB11" s="144">
        <v>57.826999999999998</v>
      </c>
      <c r="CC11" s="144">
        <v>58.45</v>
      </c>
      <c r="CD11" s="144">
        <v>59.064</v>
      </c>
      <c r="CE11" s="144">
        <v>59.667000000000002</v>
      </c>
      <c r="CF11" s="144">
        <v>60.261000000000003</v>
      </c>
      <c r="CG11" s="144">
        <v>60.844000000000001</v>
      </c>
      <c r="CH11" s="144">
        <v>61.414999999999999</v>
      </c>
      <c r="CI11" s="144">
        <v>61.972000000000001</v>
      </c>
      <c r="CJ11" s="144">
        <v>62.515000000000001</v>
      </c>
      <c r="CK11" s="144">
        <v>63.04</v>
      </c>
      <c r="CL11" s="144">
        <v>63.543999999999997</v>
      </c>
      <c r="CM11" s="144">
        <v>64.025000000000006</v>
      </c>
      <c r="CN11" s="144">
        <v>64.48</v>
      </c>
      <c r="CO11" s="144">
        <v>64.903999999999996</v>
      </c>
      <c r="CP11" s="144">
        <v>65.293000000000006</v>
      </c>
      <c r="CQ11" s="144">
        <v>65.646000000000001</v>
      </c>
      <c r="CR11" s="144">
        <v>65.959999999999994</v>
      </c>
      <c r="CS11" s="144">
        <v>66.233999999999995</v>
      </c>
      <c r="CT11" s="144">
        <v>66.47</v>
      </c>
      <c r="CU11" s="144">
        <v>66.67</v>
      </c>
      <c r="CV11" s="144">
        <v>66.837000000000003</v>
      </c>
      <c r="CW11" s="144">
        <v>66.974999999999994</v>
      </c>
      <c r="CX11" s="144">
        <v>67.087000000000003</v>
      </c>
      <c r="CY11" s="144">
        <v>67.176000000000002</v>
      </c>
      <c r="CZ11" s="144">
        <v>67.248000000000005</v>
      </c>
      <c r="DA11" s="144">
        <v>67.304000000000002</v>
      </c>
      <c r="DB11" s="144">
        <v>67.347999999999999</v>
      </c>
      <c r="DC11" s="144">
        <v>67.347999999999999</v>
      </c>
      <c r="DD11" s="144">
        <v>67.347999999999999</v>
      </c>
      <c r="DE11" s="144">
        <v>67.347999999999999</v>
      </c>
      <c r="DF11" s="144">
        <v>67.347999999999999</v>
      </c>
      <c r="DG11" s="144">
        <v>67.347999999999999</v>
      </c>
      <c r="DH11" s="144">
        <v>67.347999999999999</v>
      </c>
      <c r="DI11" s="144">
        <v>67.347999999999999</v>
      </c>
      <c r="DJ11" s="144">
        <v>67.347999999999999</v>
      </c>
      <c r="DK11" s="144">
        <v>67.347999999999999</v>
      </c>
      <c r="DL11" s="144">
        <v>67.347999999999999</v>
      </c>
      <c r="DM11" s="144">
        <v>67.347999999999999</v>
      </c>
      <c r="DN11" s="144">
        <v>67.347999999999999</v>
      </c>
      <c r="DO11" s="144">
        <v>67.347999999999999</v>
      </c>
      <c r="DP11" s="144">
        <v>67.347999999999999</v>
      </c>
      <c r="DQ11" s="144">
        <v>67.347999999999999</v>
      </c>
      <c r="DR11" s="144">
        <v>67.347999999999999</v>
      </c>
      <c r="DS11" s="144">
        <v>67.347999999999999</v>
      </c>
      <c r="DT11" s="144">
        <v>67.347999999999999</v>
      </c>
      <c r="DU11" s="144">
        <v>67.347999999999999</v>
      </c>
      <c r="DV11" s="144">
        <v>67.347999999999999</v>
      </c>
      <c r="DW11" s="144">
        <v>67.347999999999999</v>
      </c>
      <c r="DX11" s="144">
        <v>67.347999999999999</v>
      </c>
      <c r="DY11" s="144">
        <v>67.347999999999999</v>
      </c>
      <c r="DZ11" s="144">
        <v>67.347999999999999</v>
      </c>
      <c r="EA11" s="144">
        <v>67.347999999999999</v>
      </c>
    </row>
    <row r="12" spans="1:131" ht="15" customHeight="1" x14ac:dyDescent="0.25">
      <c r="A12" s="43">
        <v>10</v>
      </c>
      <c r="B12" s="144"/>
      <c r="C12" s="144"/>
      <c r="D12" s="144"/>
      <c r="E12" s="144"/>
      <c r="F12" s="144"/>
      <c r="G12" s="144"/>
      <c r="H12" s="144"/>
      <c r="I12" s="144"/>
      <c r="J12" s="144"/>
      <c r="K12" s="144"/>
      <c r="L12" s="144">
        <v>0.995</v>
      </c>
      <c r="M12" s="144">
        <v>1.9850000000000001</v>
      </c>
      <c r="N12" s="144">
        <v>2.97</v>
      </c>
      <c r="O12" s="144">
        <v>3.95</v>
      </c>
      <c r="P12" s="144">
        <v>4.9249999999999998</v>
      </c>
      <c r="Q12" s="144">
        <v>5.8949999999999996</v>
      </c>
      <c r="R12" s="144">
        <v>6.86</v>
      </c>
      <c r="S12" s="144">
        <v>7.82</v>
      </c>
      <c r="T12" s="144">
        <v>8.7759999999999998</v>
      </c>
      <c r="U12" s="144">
        <v>9.7260000000000009</v>
      </c>
      <c r="V12" s="144">
        <v>10.672000000000001</v>
      </c>
      <c r="W12" s="144">
        <v>11.612</v>
      </c>
      <c r="X12" s="144">
        <v>12.548</v>
      </c>
      <c r="Y12" s="144">
        <v>13.478999999999999</v>
      </c>
      <c r="Z12" s="144">
        <v>14.404999999999999</v>
      </c>
      <c r="AA12" s="144">
        <v>15.327</v>
      </c>
      <c r="AB12" s="144">
        <v>16.244</v>
      </c>
      <c r="AC12" s="144">
        <v>17.155999999999999</v>
      </c>
      <c r="AD12" s="144">
        <v>18.062999999999999</v>
      </c>
      <c r="AE12" s="144">
        <v>18.966000000000001</v>
      </c>
      <c r="AF12" s="144">
        <v>19.864000000000001</v>
      </c>
      <c r="AG12" s="144">
        <v>20.757000000000001</v>
      </c>
      <c r="AH12" s="144">
        <v>21.645</v>
      </c>
      <c r="AI12" s="144">
        <v>22.529</v>
      </c>
      <c r="AJ12" s="144">
        <v>23.408999999999999</v>
      </c>
      <c r="AK12" s="144">
        <v>24.283000000000001</v>
      </c>
      <c r="AL12" s="144">
        <v>25.152999999999999</v>
      </c>
      <c r="AM12" s="144">
        <v>26.018999999999998</v>
      </c>
      <c r="AN12" s="144">
        <v>26.879000000000001</v>
      </c>
      <c r="AO12" s="144">
        <v>27.734999999999999</v>
      </c>
      <c r="AP12" s="144">
        <v>28.587</v>
      </c>
      <c r="AQ12" s="144">
        <v>29.433</v>
      </c>
      <c r="AR12" s="144">
        <v>30.276</v>
      </c>
      <c r="AS12" s="144">
        <v>31.113</v>
      </c>
      <c r="AT12" s="144">
        <v>31.946000000000002</v>
      </c>
      <c r="AU12" s="144">
        <v>32.774000000000001</v>
      </c>
      <c r="AV12" s="144">
        <v>33.597000000000001</v>
      </c>
      <c r="AW12" s="144">
        <v>34.414999999999999</v>
      </c>
      <c r="AX12" s="144">
        <v>35.228999999999999</v>
      </c>
      <c r="AY12" s="144">
        <v>36.037999999999997</v>
      </c>
      <c r="AZ12" s="144">
        <v>36.841999999999999</v>
      </c>
      <c r="BA12" s="144">
        <v>37.640999999999998</v>
      </c>
      <c r="BB12" s="144">
        <v>38.433999999999997</v>
      </c>
      <c r="BC12" s="144">
        <v>39.222999999999999</v>
      </c>
      <c r="BD12" s="144">
        <v>40.006999999999998</v>
      </c>
      <c r="BE12" s="144">
        <v>40.786000000000001</v>
      </c>
      <c r="BF12" s="144">
        <v>41.558999999999997</v>
      </c>
      <c r="BG12" s="144">
        <v>42.328000000000003</v>
      </c>
      <c r="BH12" s="144">
        <v>43.091000000000001</v>
      </c>
      <c r="BI12" s="144">
        <v>43.848999999999997</v>
      </c>
      <c r="BJ12" s="144">
        <v>44.600999999999999</v>
      </c>
      <c r="BK12" s="144">
        <v>45.347999999999999</v>
      </c>
      <c r="BL12" s="144">
        <v>46.088999999999999</v>
      </c>
      <c r="BM12" s="144">
        <v>46.825000000000003</v>
      </c>
      <c r="BN12" s="144">
        <v>47.555</v>
      </c>
      <c r="BO12" s="144">
        <v>48.28</v>
      </c>
      <c r="BP12" s="144">
        <v>48.997999999999998</v>
      </c>
      <c r="BQ12" s="144">
        <v>49.710999999999999</v>
      </c>
      <c r="BR12" s="144">
        <v>50.417999999999999</v>
      </c>
      <c r="BS12" s="144">
        <v>51.118000000000002</v>
      </c>
      <c r="BT12" s="144">
        <v>51.811999999999998</v>
      </c>
      <c r="BU12" s="144">
        <v>52.5</v>
      </c>
      <c r="BV12" s="144">
        <v>53.180999999999997</v>
      </c>
      <c r="BW12" s="144">
        <v>53.853999999999999</v>
      </c>
      <c r="BX12" s="144">
        <v>54.521000000000001</v>
      </c>
      <c r="BY12" s="144">
        <v>55.179000000000002</v>
      </c>
      <c r="BZ12" s="144">
        <v>55.83</v>
      </c>
      <c r="CA12" s="144">
        <v>56.472000000000001</v>
      </c>
      <c r="CB12" s="144">
        <v>57.106000000000002</v>
      </c>
      <c r="CC12" s="144">
        <v>57.731000000000002</v>
      </c>
      <c r="CD12" s="144">
        <v>58.347000000000001</v>
      </c>
      <c r="CE12" s="144">
        <v>58.951999999999998</v>
      </c>
      <c r="CF12" s="144">
        <v>59.548000000000002</v>
      </c>
      <c r="CG12" s="144">
        <v>60.131999999999998</v>
      </c>
      <c r="CH12" s="144">
        <v>60.704999999999998</v>
      </c>
      <c r="CI12" s="144">
        <v>61.264000000000003</v>
      </c>
      <c r="CJ12" s="144">
        <v>61.807000000000002</v>
      </c>
      <c r="CK12" s="144">
        <v>62.332000000000001</v>
      </c>
      <c r="CL12" s="144">
        <v>62.838000000000001</v>
      </c>
      <c r="CM12" s="144">
        <v>63.319000000000003</v>
      </c>
      <c r="CN12" s="144">
        <v>63.774000000000001</v>
      </c>
      <c r="CO12" s="144">
        <v>64.197000000000003</v>
      </c>
      <c r="CP12" s="144">
        <v>64.587000000000003</v>
      </c>
      <c r="CQ12" s="144">
        <v>64.938999999999993</v>
      </c>
      <c r="CR12" s="144">
        <v>65.251999999999995</v>
      </c>
      <c r="CS12" s="144">
        <v>65.525000000000006</v>
      </c>
      <c r="CT12" s="144">
        <v>65.760000000000005</v>
      </c>
      <c r="CU12" s="144">
        <v>65.957999999999998</v>
      </c>
      <c r="CV12" s="144">
        <v>66.125</v>
      </c>
      <c r="CW12" s="144">
        <v>66.260999999999996</v>
      </c>
      <c r="CX12" s="144">
        <v>66.373000000000005</v>
      </c>
      <c r="CY12" s="144">
        <v>66.460999999999999</v>
      </c>
      <c r="CZ12" s="144">
        <v>66.531999999999996</v>
      </c>
      <c r="DA12" s="144">
        <v>66.587000000000003</v>
      </c>
      <c r="DB12" s="144">
        <v>66.63</v>
      </c>
      <c r="DC12" s="144">
        <v>66.63</v>
      </c>
      <c r="DD12" s="144">
        <v>66.63</v>
      </c>
      <c r="DE12" s="144">
        <v>66.63</v>
      </c>
      <c r="DF12" s="144">
        <v>66.63</v>
      </c>
      <c r="DG12" s="144">
        <v>66.63</v>
      </c>
      <c r="DH12" s="144">
        <v>66.63</v>
      </c>
      <c r="DI12" s="144">
        <v>66.63</v>
      </c>
      <c r="DJ12" s="144">
        <v>66.63</v>
      </c>
      <c r="DK12" s="144">
        <v>66.63</v>
      </c>
      <c r="DL12" s="144">
        <v>66.63</v>
      </c>
      <c r="DM12" s="144">
        <v>66.63</v>
      </c>
      <c r="DN12" s="144">
        <v>66.63</v>
      </c>
      <c r="DO12" s="144">
        <v>66.63</v>
      </c>
      <c r="DP12" s="144">
        <v>66.63</v>
      </c>
      <c r="DQ12" s="144">
        <v>66.63</v>
      </c>
      <c r="DR12" s="144">
        <v>66.63</v>
      </c>
      <c r="DS12" s="144">
        <v>66.63</v>
      </c>
      <c r="DT12" s="144">
        <v>66.63</v>
      </c>
      <c r="DU12" s="144">
        <v>66.63</v>
      </c>
      <c r="DV12" s="144">
        <v>66.63</v>
      </c>
      <c r="DW12" s="144">
        <v>66.63</v>
      </c>
      <c r="DX12" s="144">
        <v>66.63</v>
      </c>
      <c r="DY12" s="144">
        <v>66.63</v>
      </c>
      <c r="DZ12" s="144">
        <v>66.63</v>
      </c>
      <c r="EA12" s="144">
        <v>66.63</v>
      </c>
    </row>
    <row r="13" spans="1:131" ht="15" customHeight="1" x14ac:dyDescent="0.25">
      <c r="A13" s="43">
        <v>11</v>
      </c>
      <c r="B13" s="144"/>
      <c r="C13" s="144"/>
      <c r="D13" s="144"/>
      <c r="E13" s="144"/>
      <c r="F13" s="144"/>
      <c r="G13" s="144"/>
      <c r="H13" s="144"/>
      <c r="I13" s="144"/>
      <c r="J13" s="144"/>
      <c r="K13" s="144"/>
      <c r="L13" s="144"/>
      <c r="M13" s="144">
        <v>0.995</v>
      </c>
      <c r="N13" s="144">
        <v>1.9850000000000001</v>
      </c>
      <c r="O13" s="144">
        <v>2.97</v>
      </c>
      <c r="P13" s="144">
        <v>3.95</v>
      </c>
      <c r="Q13" s="144">
        <v>4.9249999999999998</v>
      </c>
      <c r="R13" s="144">
        <v>5.8949999999999996</v>
      </c>
      <c r="S13" s="144">
        <v>6.86</v>
      </c>
      <c r="T13" s="144">
        <v>7.82</v>
      </c>
      <c r="U13" s="144">
        <v>8.7750000000000004</v>
      </c>
      <c r="V13" s="144">
        <v>9.7260000000000009</v>
      </c>
      <c r="W13" s="144">
        <v>10.670999999999999</v>
      </c>
      <c r="X13" s="144">
        <v>11.612</v>
      </c>
      <c r="Y13" s="144">
        <v>12.547000000000001</v>
      </c>
      <c r="Z13" s="144">
        <v>13.478</v>
      </c>
      <c r="AA13" s="144">
        <v>14.404</v>
      </c>
      <c r="AB13" s="144">
        <v>15.326000000000001</v>
      </c>
      <c r="AC13" s="144">
        <v>16.242000000000001</v>
      </c>
      <c r="AD13" s="144">
        <v>17.154</v>
      </c>
      <c r="AE13" s="144">
        <v>18.061</v>
      </c>
      <c r="AF13" s="144">
        <v>18.963999999999999</v>
      </c>
      <c r="AG13" s="144">
        <v>19.861000000000001</v>
      </c>
      <c r="AH13" s="144">
        <v>20.754000000000001</v>
      </c>
      <c r="AI13" s="144">
        <v>21.643000000000001</v>
      </c>
      <c r="AJ13" s="144">
        <v>22.527000000000001</v>
      </c>
      <c r="AK13" s="144">
        <v>23.405999999999999</v>
      </c>
      <c r="AL13" s="144">
        <v>24.28</v>
      </c>
      <c r="AM13" s="144">
        <v>25.15</v>
      </c>
      <c r="AN13" s="144">
        <v>26.015000000000001</v>
      </c>
      <c r="AO13" s="144">
        <v>26.875</v>
      </c>
      <c r="AP13" s="144">
        <v>27.73</v>
      </c>
      <c r="AQ13" s="144">
        <v>28.581</v>
      </c>
      <c r="AR13" s="144">
        <v>29.428000000000001</v>
      </c>
      <c r="AS13" s="144">
        <v>30.268999999999998</v>
      </c>
      <c r="AT13" s="144">
        <v>31.106000000000002</v>
      </c>
      <c r="AU13" s="144">
        <v>31.937999999999999</v>
      </c>
      <c r="AV13" s="144">
        <v>32.765999999999998</v>
      </c>
      <c r="AW13" s="144">
        <v>33.588000000000001</v>
      </c>
      <c r="AX13" s="144">
        <v>34.405999999999999</v>
      </c>
      <c r="AY13" s="144">
        <v>35.218000000000004</v>
      </c>
      <c r="AZ13" s="144">
        <v>36.026000000000003</v>
      </c>
      <c r="BA13" s="144">
        <v>36.829000000000001</v>
      </c>
      <c r="BB13" s="144">
        <v>37.627000000000002</v>
      </c>
      <c r="BC13" s="144">
        <v>38.418999999999997</v>
      </c>
      <c r="BD13" s="144">
        <v>39.207000000000001</v>
      </c>
      <c r="BE13" s="144">
        <v>39.988999999999997</v>
      </c>
      <c r="BF13" s="144">
        <v>40.767000000000003</v>
      </c>
      <c r="BG13" s="144">
        <v>41.539000000000001</v>
      </c>
      <c r="BH13" s="144">
        <v>42.305</v>
      </c>
      <c r="BI13" s="144">
        <v>43.067</v>
      </c>
      <c r="BJ13" s="144">
        <v>43.823</v>
      </c>
      <c r="BK13" s="144">
        <v>44.573</v>
      </c>
      <c r="BL13" s="144">
        <v>45.317999999999998</v>
      </c>
      <c r="BM13" s="144">
        <v>46.057000000000002</v>
      </c>
      <c r="BN13" s="144">
        <v>46.79</v>
      </c>
      <c r="BO13" s="144">
        <v>47.518000000000001</v>
      </c>
      <c r="BP13" s="144">
        <v>48.24</v>
      </c>
      <c r="BQ13" s="144">
        <v>48.956000000000003</v>
      </c>
      <c r="BR13" s="144">
        <v>49.665999999999997</v>
      </c>
      <c r="BS13" s="144">
        <v>50.369</v>
      </c>
      <c r="BT13" s="144">
        <v>51.066000000000003</v>
      </c>
      <c r="BU13" s="144">
        <v>51.756999999999998</v>
      </c>
      <c r="BV13" s="144">
        <v>52.44</v>
      </c>
      <c r="BW13" s="144">
        <v>53.116999999999997</v>
      </c>
      <c r="BX13" s="144">
        <v>53.786000000000001</v>
      </c>
      <c r="BY13" s="144">
        <v>54.447000000000003</v>
      </c>
      <c r="BZ13" s="144">
        <v>55.1</v>
      </c>
      <c r="CA13" s="144">
        <v>55.744999999999997</v>
      </c>
      <c r="CB13" s="144">
        <v>56.381</v>
      </c>
      <c r="CC13" s="144">
        <v>57.008000000000003</v>
      </c>
      <c r="CD13" s="144">
        <v>57.625999999999998</v>
      </c>
      <c r="CE13" s="144">
        <v>58.232999999999997</v>
      </c>
      <c r="CF13" s="144">
        <v>58.831000000000003</v>
      </c>
      <c r="CG13" s="144">
        <v>59.417000000000002</v>
      </c>
      <c r="CH13" s="144">
        <v>59.99</v>
      </c>
      <c r="CI13" s="144">
        <v>60.551000000000002</v>
      </c>
      <c r="CJ13" s="144">
        <v>61.094999999999999</v>
      </c>
      <c r="CK13" s="144">
        <v>61.621000000000002</v>
      </c>
      <c r="CL13" s="144">
        <v>62.127000000000002</v>
      </c>
      <c r="CM13" s="144">
        <v>62.609000000000002</v>
      </c>
      <c r="CN13" s="144">
        <v>63.063000000000002</v>
      </c>
      <c r="CO13" s="144">
        <v>63.487000000000002</v>
      </c>
      <c r="CP13" s="144">
        <v>63.875999999999998</v>
      </c>
      <c r="CQ13" s="144">
        <v>64.227999999999994</v>
      </c>
      <c r="CR13" s="144">
        <v>64.540000000000006</v>
      </c>
      <c r="CS13" s="144">
        <v>64.811999999999998</v>
      </c>
      <c r="CT13" s="144">
        <v>65.045000000000002</v>
      </c>
      <c r="CU13" s="144">
        <v>65.242999999999995</v>
      </c>
      <c r="CV13" s="144">
        <v>65.408000000000001</v>
      </c>
      <c r="CW13" s="144">
        <v>65.543999999999997</v>
      </c>
      <c r="CX13" s="144">
        <v>65.653999999999996</v>
      </c>
      <c r="CY13" s="144">
        <v>65.742000000000004</v>
      </c>
      <c r="CZ13" s="144">
        <v>65.811999999999998</v>
      </c>
      <c r="DA13" s="144">
        <v>65.866</v>
      </c>
      <c r="DB13" s="144">
        <v>65.909000000000006</v>
      </c>
      <c r="DC13" s="144">
        <v>65.909000000000006</v>
      </c>
      <c r="DD13" s="144">
        <v>65.909000000000006</v>
      </c>
      <c r="DE13" s="144">
        <v>65.909000000000006</v>
      </c>
      <c r="DF13" s="144">
        <v>65.909000000000006</v>
      </c>
      <c r="DG13" s="144">
        <v>65.909000000000006</v>
      </c>
      <c r="DH13" s="144">
        <v>65.909000000000006</v>
      </c>
      <c r="DI13" s="144">
        <v>65.909000000000006</v>
      </c>
      <c r="DJ13" s="144">
        <v>65.909000000000006</v>
      </c>
      <c r="DK13" s="144">
        <v>65.909000000000006</v>
      </c>
      <c r="DL13" s="144">
        <v>65.909000000000006</v>
      </c>
      <c r="DM13" s="144">
        <v>65.909000000000006</v>
      </c>
      <c r="DN13" s="144">
        <v>65.909000000000006</v>
      </c>
      <c r="DO13" s="144">
        <v>65.909000000000006</v>
      </c>
      <c r="DP13" s="144">
        <v>65.909000000000006</v>
      </c>
      <c r="DQ13" s="144">
        <v>65.909000000000006</v>
      </c>
      <c r="DR13" s="144">
        <v>65.909000000000006</v>
      </c>
      <c r="DS13" s="144">
        <v>65.909000000000006</v>
      </c>
      <c r="DT13" s="144">
        <v>65.909000000000006</v>
      </c>
      <c r="DU13" s="144">
        <v>65.909000000000006</v>
      </c>
      <c r="DV13" s="144">
        <v>65.909000000000006</v>
      </c>
      <c r="DW13" s="144">
        <v>65.909000000000006</v>
      </c>
      <c r="DX13" s="144">
        <v>65.909000000000006</v>
      </c>
      <c r="DY13" s="144">
        <v>65.909000000000006</v>
      </c>
      <c r="DZ13" s="144">
        <v>65.909000000000006</v>
      </c>
      <c r="EA13" s="144">
        <v>65.909000000000006</v>
      </c>
    </row>
    <row r="14" spans="1:131" ht="15" customHeight="1" x14ac:dyDescent="0.25">
      <c r="A14" s="43">
        <v>12</v>
      </c>
      <c r="B14" s="144"/>
      <c r="C14" s="144"/>
      <c r="D14" s="144"/>
      <c r="E14" s="144"/>
      <c r="F14" s="144"/>
      <c r="G14" s="144"/>
      <c r="H14" s="144"/>
      <c r="I14" s="144"/>
      <c r="J14" s="144"/>
      <c r="K14" s="144"/>
      <c r="L14" s="144"/>
      <c r="M14" s="144"/>
      <c r="N14" s="144">
        <v>0.995</v>
      </c>
      <c r="O14" s="144">
        <v>1.9850000000000001</v>
      </c>
      <c r="P14" s="144">
        <v>2.97</v>
      </c>
      <c r="Q14" s="144">
        <v>3.95</v>
      </c>
      <c r="R14" s="144">
        <v>4.9249999999999998</v>
      </c>
      <c r="S14" s="144">
        <v>5.8949999999999996</v>
      </c>
      <c r="T14" s="144">
        <v>6.86</v>
      </c>
      <c r="U14" s="144">
        <v>7.82</v>
      </c>
      <c r="V14" s="144">
        <v>8.7750000000000004</v>
      </c>
      <c r="W14" s="144">
        <v>9.7249999999999996</v>
      </c>
      <c r="X14" s="144">
        <v>10.67</v>
      </c>
      <c r="Y14" s="144">
        <v>11.611000000000001</v>
      </c>
      <c r="Z14" s="144">
        <v>12.545999999999999</v>
      </c>
      <c r="AA14" s="144">
        <v>13.477</v>
      </c>
      <c r="AB14" s="144">
        <v>14.403</v>
      </c>
      <c r="AC14" s="144">
        <v>15.324</v>
      </c>
      <c r="AD14" s="144">
        <v>16.241</v>
      </c>
      <c r="AE14" s="144">
        <v>17.152000000000001</v>
      </c>
      <c r="AF14" s="144">
        <v>18.059000000000001</v>
      </c>
      <c r="AG14" s="144">
        <v>18.962</v>
      </c>
      <c r="AH14" s="144">
        <v>19.859000000000002</v>
      </c>
      <c r="AI14" s="144">
        <v>20.751999999999999</v>
      </c>
      <c r="AJ14" s="144">
        <v>21.64</v>
      </c>
      <c r="AK14" s="144">
        <v>22.523</v>
      </c>
      <c r="AL14" s="144">
        <v>23.402000000000001</v>
      </c>
      <c r="AM14" s="144">
        <v>24.276</v>
      </c>
      <c r="AN14" s="144">
        <v>25.145</v>
      </c>
      <c r="AO14" s="144">
        <v>26.01</v>
      </c>
      <c r="AP14" s="144">
        <v>26.87</v>
      </c>
      <c r="AQ14" s="144">
        <v>27.725000000000001</v>
      </c>
      <c r="AR14" s="144">
        <v>28.576000000000001</v>
      </c>
      <c r="AS14" s="144">
        <v>29.420999999999999</v>
      </c>
      <c r="AT14" s="144">
        <v>30.262</v>
      </c>
      <c r="AU14" s="144">
        <v>31.099</v>
      </c>
      <c r="AV14" s="144">
        <v>31.93</v>
      </c>
      <c r="AW14" s="144">
        <v>32.756999999999998</v>
      </c>
      <c r="AX14" s="144">
        <v>33.578000000000003</v>
      </c>
      <c r="AY14" s="144">
        <v>34.395000000000003</v>
      </c>
      <c r="AZ14" s="144">
        <v>35.207000000000001</v>
      </c>
      <c r="BA14" s="144">
        <v>36.012999999999998</v>
      </c>
      <c r="BB14" s="144">
        <v>36.814999999999998</v>
      </c>
      <c r="BC14" s="144">
        <v>37.610999999999997</v>
      </c>
      <c r="BD14" s="144">
        <v>38.402999999999999</v>
      </c>
      <c r="BE14" s="144">
        <v>39.189</v>
      </c>
      <c r="BF14" s="144">
        <v>39.97</v>
      </c>
      <c r="BG14" s="144">
        <v>40.744999999999997</v>
      </c>
      <c r="BH14" s="144">
        <v>41.515999999999998</v>
      </c>
      <c r="BI14" s="144">
        <v>42.280999999999999</v>
      </c>
      <c r="BJ14" s="144">
        <v>43.04</v>
      </c>
      <c r="BK14" s="144">
        <v>43.793999999999997</v>
      </c>
      <c r="BL14" s="144">
        <v>44.542000000000002</v>
      </c>
      <c r="BM14" s="144">
        <v>45.284999999999997</v>
      </c>
      <c r="BN14" s="144">
        <v>46.021999999999998</v>
      </c>
      <c r="BO14" s="144">
        <v>46.753</v>
      </c>
      <c r="BP14" s="144">
        <v>47.478000000000002</v>
      </c>
      <c r="BQ14" s="144">
        <v>48.197000000000003</v>
      </c>
      <c r="BR14" s="144">
        <v>48.91</v>
      </c>
      <c r="BS14" s="144">
        <v>49.616</v>
      </c>
      <c r="BT14" s="144">
        <v>50.316000000000003</v>
      </c>
      <c r="BU14" s="144">
        <v>51.01</v>
      </c>
      <c r="BV14" s="144">
        <v>51.695999999999998</v>
      </c>
      <c r="BW14" s="144">
        <v>52.375</v>
      </c>
      <c r="BX14" s="144">
        <v>53.046999999999997</v>
      </c>
      <c r="BY14" s="144">
        <v>53.710999999999999</v>
      </c>
      <c r="BZ14" s="144">
        <v>54.366</v>
      </c>
      <c r="CA14" s="144">
        <v>55.014000000000003</v>
      </c>
      <c r="CB14" s="144">
        <v>55.652000000000001</v>
      </c>
      <c r="CC14" s="144">
        <v>56.280999999999999</v>
      </c>
      <c r="CD14" s="144">
        <v>56.901000000000003</v>
      </c>
      <c r="CE14" s="144">
        <v>57.511000000000003</v>
      </c>
      <c r="CF14" s="144">
        <v>58.11</v>
      </c>
      <c r="CG14" s="144">
        <v>58.697000000000003</v>
      </c>
      <c r="CH14" s="144">
        <v>59.271999999999998</v>
      </c>
      <c r="CI14" s="144">
        <v>59.834000000000003</v>
      </c>
      <c r="CJ14" s="144">
        <v>60.378999999999998</v>
      </c>
      <c r="CK14" s="144">
        <v>60.905999999999999</v>
      </c>
      <c r="CL14" s="144">
        <v>61.412999999999997</v>
      </c>
      <c r="CM14" s="144">
        <v>61.895000000000003</v>
      </c>
      <c r="CN14" s="144">
        <v>62.348999999999997</v>
      </c>
      <c r="CO14" s="144">
        <v>62.771999999999998</v>
      </c>
      <c r="CP14" s="144">
        <v>63.161000000000001</v>
      </c>
      <c r="CQ14" s="144">
        <v>63.512</v>
      </c>
      <c r="CR14" s="144">
        <v>63.823</v>
      </c>
      <c r="CS14" s="144">
        <v>64.093999999999994</v>
      </c>
      <c r="CT14" s="144">
        <v>64.326999999999998</v>
      </c>
      <c r="CU14" s="144">
        <v>64.524000000000001</v>
      </c>
      <c r="CV14" s="144">
        <v>64.686999999999998</v>
      </c>
      <c r="CW14" s="144">
        <v>64.822000000000003</v>
      </c>
      <c r="CX14" s="144">
        <v>64.930999999999997</v>
      </c>
      <c r="CY14" s="144">
        <v>65.018000000000001</v>
      </c>
      <c r="CZ14" s="144">
        <v>65.087000000000003</v>
      </c>
      <c r="DA14" s="144">
        <v>65.141000000000005</v>
      </c>
      <c r="DB14" s="144">
        <v>65.183000000000007</v>
      </c>
      <c r="DC14" s="144">
        <v>65.183000000000007</v>
      </c>
      <c r="DD14" s="144">
        <v>65.183000000000007</v>
      </c>
      <c r="DE14" s="144">
        <v>65.183000000000007</v>
      </c>
      <c r="DF14" s="144">
        <v>65.183000000000007</v>
      </c>
      <c r="DG14" s="144">
        <v>65.183000000000007</v>
      </c>
      <c r="DH14" s="144">
        <v>65.183000000000007</v>
      </c>
      <c r="DI14" s="144">
        <v>65.183000000000007</v>
      </c>
      <c r="DJ14" s="144">
        <v>65.183000000000007</v>
      </c>
      <c r="DK14" s="144">
        <v>65.183000000000007</v>
      </c>
      <c r="DL14" s="144">
        <v>65.183000000000007</v>
      </c>
      <c r="DM14" s="144">
        <v>65.183000000000007</v>
      </c>
      <c r="DN14" s="144">
        <v>65.183000000000007</v>
      </c>
      <c r="DO14" s="144">
        <v>65.183000000000007</v>
      </c>
      <c r="DP14" s="144">
        <v>65.183000000000007</v>
      </c>
      <c r="DQ14" s="144">
        <v>65.183000000000007</v>
      </c>
      <c r="DR14" s="144">
        <v>65.183000000000007</v>
      </c>
      <c r="DS14" s="144">
        <v>65.183000000000007</v>
      </c>
      <c r="DT14" s="144">
        <v>65.183000000000007</v>
      </c>
      <c r="DU14" s="144">
        <v>65.183000000000007</v>
      </c>
      <c r="DV14" s="144">
        <v>65.183000000000007</v>
      </c>
      <c r="DW14" s="144">
        <v>65.183000000000007</v>
      </c>
      <c r="DX14" s="144">
        <v>65.183000000000007</v>
      </c>
      <c r="DY14" s="144">
        <v>65.183000000000007</v>
      </c>
      <c r="DZ14" s="144">
        <v>65.183000000000007</v>
      </c>
      <c r="EA14" s="144">
        <v>65.183000000000007</v>
      </c>
    </row>
    <row r="15" spans="1:131" ht="15" customHeight="1" x14ac:dyDescent="0.25">
      <c r="A15" s="43">
        <v>13</v>
      </c>
      <c r="B15" s="144"/>
      <c r="C15" s="144"/>
      <c r="D15" s="144"/>
      <c r="E15" s="144"/>
      <c r="F15" s="144"/>
      <c r="G15" s="144"/>
      <c r="H15" s="144"/>
      <c r="I15" s="144"/>
      <c r="J15" s="144"/>
      <c r="K15" s="144"/>
      <c r="L15" s="144"/>
      <c r="M15" s="144"/>
      <c r="N15" s="144"/>
      <c r="O15" s="144">
        <v>0.995</v>
      </c>
      <c r="P15" s="144">
        <v>1.9850000000000001</v>
      </c>
      <c r="Q15" s="144">
        <v>2.97</v>
      </c>
      <c r="R15" s="144">
        <v>3.95</v>
      </c>
      <c r="S15" s="144">
        <v>4.9240000000000004</v>
      </c>
      <c r="T15" s="144">
        <v>5.8940000000000001</v>
      </c>
      <c r="U15" s="144">
        <v>6.859</v>
      </c>
      <c r="V15" s="144">
        <v>7.819</v>
      </c>
      <c r="W15" s="144">
        <v>8.7739999999999991</v>
      </c>
      <c r="X15" s="144">
        <v>9.7240000000000002</v>
      </c>
      <c r="Y15" s="144">
        <v>10.669</v>
      </c>
      <c r="Z15" s="144">
        <v>11.61</v>
      </c>
      <c r="AA15" s="144">
        <v>12.545</v>
      </c>
      <c r="AB15" s="144">
        <v>13.476000000000001</v>
      </c>
      <c r="AC15" s="144">
        <v>14.401999999999999</v>
      </c>
      <c r="AD15" s="144">
        <v>15.323</v>
      </c>
      <c r="AE15" s="144">
        <v>16.239000000000001</v>
      </c>
      <c r="AF15" s="144">
        <v>17.151</v>
      </c>
      <c r="AG15" s="144">
        <v>18.056999999999999</v>
      </c>
      <c r="AH15" s="144">
        <v>18.959</v>
      </c>
      <c r="AI15" s="144">
        <v>19.856999999999999</v>
      </c>
      <c r="AJ15" s="144">
        <v>20.748999999999999</v>
      </c>
      <c r="AK15" s="144">
        <v>21.637</v>
      </c>
      <c r="AL15" s="144">
        <v>22.52</v>
      </c>
      <c r="AM15" s="144">
        <v>23.399000000000001</v>
      </c>
      <c r="AN15" s="144">
        <v>24.271999999999998</v>
      </c>
      <c r="AO15" s="144">
        <v>25.140999999999998</v>
      </c>
      <c r="AP15" s="144">
        <v>26.004999999999999</v>
      </c>
      <c r="AQ15" s="144">
        <v>26.864999999999998</v>
      </c>
      <c r="AR15" s="144">
        <v>27.72</v>
      </c>
      <c r="AS15" s="144">
        <v>28.568999999999999</v>
      </c>
      <c r="AT15" s="144">
        <v>29.414999999999999</v>
      </c>
      <c r="AU15" s="144">
        <v>30.254999999999999</v>
      </c>
      <c r="AV15" s="144">
        <v>31.09</v>
      </c>
      <c r="AW15" s="144">
        <v>31.920999999999999</v>
      </c>
      <c r="AX15" s="144">
        <v>32.747</v>
      </c>
      <c r="AY15" s="144">
        <v>33.567</v>
      </c>
      <c r="AZ15" s="144">
        <v>34.383000000000003</v>
      </c>
      <c r="BA15" s="144">
        <v>35.194000000000003</v>
      </c>
      <c r="BB15" s="144">
        <v>35.999000000000002</v>
      </c>
      <c r="BC15" s="144">
        <v>36.799999999999997</v>
      </c>
      <c r="BD15" s="144">
        <v>37.594999999999999</v>
      </c>
      <c r="BE15" s="144">
        <v>38.384999999999998</v>
      </c>
      <c r="BF15" s="144">
        <v>39.168999999999997</v>
      </c>
      <c r="BG15" s="144">
        <v>39.948999999999998</v>
      </c>
      <c r="BH15" s="144">
        <v>40.722999999999999</v>
      </c>
      <c r="BI15" s="144">
        <v>41.491</v>
      </c>
      <c r="BJ15" s="144">
        <v>42.253999999999998</v>
      </c>
      <c r="BK15" s="144">
        <v>43.012</v>
      </c>
      <c r="BL15" s="144">
        <v>43.762999999999998</v>
      </c>
      <c r="BM15" s="144">
        <v>44.509</v>
      </c>
      <c r="BN15" s="144">
        <v>45.249000000000002</v>
      </c>
      <c r="BO15" s="144">
        <v>45.984000000000002</v>
      </c>
      <c r="BP15" s="144">
        <v>46.712000000000003</v>
      </c>
      <c r="BQ15" s="144">
        <v>47.433999999999997</v>
      </c>
      <c r="BR15" s="144">
        <v>48.15</v>
      </c>
      <c r="BS15" s="144">
        <v>48.86</v>
      </c>
      <c r="BT15" s="144">
        <v>49.563000000000002</v>
      </c>
      <c r="BU15" s="144">
        <v>50.259</v>
      </c>
      <c r="BV15" s="144">
        <v>50.948999999999998</v>
      </c>
      <c r="BW15" s="144">
        <v>51.63</v>
      </c>
      <c r="BX15" s="144">
        <v>52.305</v>
      </c>
      <c r="BY15" s="144">
        <v>52.970999999999997</v>
      </c>
      <c r="BZ15" s="144">
        <v>53.628999999999998</v>
      </c>
      <c r="CA15" s="144">
        <v>54.279000000000003</v>
      </c>
      <c r="CB15" s="144">
        <v>54.92</v>
      </c>
      <c r="CC15" s="144">
        <v>55.551000000000002</v>
      </c>
      <c r="CD15" s="144">
        <v>56.173000000000002</v>
      </c>
      <c r="CE15" s="144">
        <v>56.783999999999999</v>
      </c>
      <c r="CF15" s="144">
        <v>57.384999999999998</v>
      </c>
      <c r="CG15" s="144">
        <v>57.973999999999997</v>
      </c>
      <c r="CH15" s="144">
        <v>58.551000000000002</v>
      </c>
      <c r="CI15" s="144">
        <v>59.113999999999997</v>
      </c>
      <c r="CJ15" s="144">
        <v>59.66</v>
      </c>
      <c r="CK15" s="144">
        <v>60.188000000000002</v>
      </c>
      <c r="CL15" s="144">
        <v>60.695</v>
      </c>
      <c r="CM15" s="144">
        <v>61.177</v>
      </c>
      <c r="CN15" s="144">
        <v>61.631</v>
      </c>
      <c r="CO15" s="144">
        <v>62.054000000000002</v>
      </c>
      <c r="CP15" s="144">
        <v>62.442</v>
      </c>
      <c r="CQ15" s="144">
        <v>62.792999999999999</v>
      </c>
      <c r="CR15" s="144">
        <v>63.103000000000002</v>
      </c>
      <c r="CS15" s="144">
        <v>63.372999999999998</v>
      </c>
      <c r="CT15" s="144">
        <v>63.604999999999997</v>
      </c>
      <c r="CU15" s="144">
        <v>63.8</v>
      </c>
      <c r="CV15" s="144">
        <v>63.963000000000001</v>
      </c>
      <c r="CW15" s="144">
        <v>64.096999999999994</v>
      </c>
      <c r="CX15" s="144">
        <v>64.204999999999998</v>
      </c>
      <c r="CY15" s="144">
        <v>64.290999999999997</v>
      </c>
      <c r="CZ15" s="144">
        <v>64.358999999999995</v>
      </c>
      <c r="DA15" s="144">
        <v>64.412000000000006</v>
      </c>
      <c r="DB15" s="144">
        <v>64.453999999999994</v>
      </c>
      <c r="DC15" s="144">
        <v>64.453999999999994</v>
      </c>
      <c r="DD15" s="144">
        <v>64.453999999999994</v>
      </c>
      <c r="DE15" s="144">
        <v>64.453999999999994</v>
      </c>
      <c r="DF15" s="144">
        <v>64.453999999999994</v>
      </c>
      <c r="DG15" s="144">
        <v>64.453999999999994</v>
      </c>
      <c r="DH15" s="144">
        <v>64.453999999999994</v>
      </c>
      <c r="DI15" s="144">
        <v>64.453999999999994</v>
      </c>
      <c r="DJ15" s="144">
        <v>64.453999999999994</v>
      </c>
      <c r="DK15" s="144">
        <v>64.453999999999994</v>
      </c>
      <c r="DL15" s="144">
        <v>64.453999999999994</v>
      </c>
      <c r="DM15" s="144">
        <v>64.453999999999994</v>
      </c>
      <c r="DN15" s="144">
        <v>64.453999999999994</v>
      </c>
      <c r="DO15" s="144">
        <v>64.453999999999994</v>
      </c>
      <c r="DP15" s="144">
        <v>64.453999999999994</v>
      </c>
      <c r="DQ15" s="144">
        <v>64.453999999999994</v>
      </c>
      <c r="DR15" s="144">
        <v>64.453999999999994</v>
      </c>
      <c r="DS15" s="144">
        <v>64.453999999999994</v>
      </c>
      <c r="DT15" s="144">
        <v>64.453999999999994</v>
      </c>
      <c r="DU15" s="144">
        <v>64.453999999999994</v>
      </c>
      <c r="DV15" s="144">
        <v>64.453999999999994</v>
      </c>
      <c r="DW15" s="144">
        <v>64.453999999999994</v>
      </c>
      <c r="DX15" s="144">
        <v>64.453999999999994</v>
      </c>
      <c r="DY15" s="144">
        <v>64.453999999999994</v>
      </c>
      <c r="DZ15" s="144">
        <v>64.453999999999994</v>
      </c>
      <c r="EA15" s="144">
        <v>64.453999999999994</v>
      </c>
    </row>
    <row r="16" spans="1:131" ht="15" customHeight="1" x14ac:dyDescent="0.25">
      <c r="A16" s="43">
        <v>14</v>
      </c>
      <c r="B16" s="144"/>
      <c r="C16" s="144"/>
      <c r="D16" s="144"/>
      <c r="E16" s="144"/>
      <c r="F16" s="144"/>
      <c r="G16" s="144"/>
      <c r="H16" s="144"/>
      <c r="I16" s="144"/>
      <c r="J16" s="144"/>
      <c r="K16" s="144"/>
      <c r="L16" s="144"/>
      <c r="M16" s="144"/>
      <c r="N16" s="144"/>
      <c r="O16" s="144"/>
      <c r="P16" s="144">
        <v>0.995</v>
      </c>
      <c r="Q16" s="144">
        <v>1.9850000000000001</v>
      </c>
      <c r="R16" s="144">
        <v>2.97</v>
      </c>
      <c r="S16" s="144">
        <v>3.9489999999999998</v>
      </c>
      <c r="T16" s="144">
        <v>4.9240000000000004</v>
      </c>
      <c r="U16" s="144">
        <v>5.8940000000000001</v>
      </c>
      <c r="V16" s="144">
        <v>6.859</v>
      </c>
      <c r="W16" s="144">
        <v>7.819</v>
      </c>
      <c r="X16" s="144">
        <v>8.7739999999999991</v>
      </c>
      <c r="Y16" s="144">
        <v>9.7240000000000002</v>
      </c>
      <c r="Z16" s="144">
        <v>10.669</v>
      </c>
      <c r="AA16" s="144">
        <v>11.609</v>
      </c>
      <c r="AB16" s="144">
        <v>12.544</v>
      </c>
      <c r="AC16" s="144">
        <v>13.475</v>
      </c>
      <c r="AD16" s="144">
        <v>14.401</v>
      </c>
      <c r="AE16" s="144">
        <v>15.321</v>
      </c>
      <c r="AF16" s="144">
        <v>16.238</v>
      </c>
      <c r="AG16" s="144">
        <v>17.149000000000001</v>
      </c>
      <c r="AH16" s="144">
        <v>18.055</v>
      </c>
      <c r="AI16" s="144">
        <v>18.957000000000001</v>
      </c>
      <c r="AJ16" s="144">
        <v>19.853999999999999</v>
      </c>
      <c r="AK16" s="144">
        <v>20.747</v>
      </c>
      <c r="AL16" s="144">
        <v>21.634</v>
      </c>
      <c r="AM16" s="144">
        <v>22.516999999999999</v>
      </c>
      <c r="AN16" s="144">
        <v>23.395</v>
      </c>
      <c r="AO16" s="144">
        <v>24.268000000000001</v>
      </c>
      <c r="AP16" s="144">
        <v>25.137</v>
      </c>
      <c r="AQ16" s="144">
        <v>26.001000000000001</v>
      </c>
      <c r="AR16" s="144">
        <v>26.86</v>
      </c>
      <c r="AS16" s="144">
        <v>27.713999999999999</v>
      </c>
      <c r="AT16" s="144">
        <v>28.562999999999999</v>
      </c>
      <c r="AU16" s="144">
        <v>29.408000000000001</v>
      </c>
      <c r="AV16" s="144">
        <v>30.247</v>
      </c>
      <c r="AW16" s="144">
        <v>31.082000000000001</v>
      </c>
      <c r="AX16" s="144">
        <v>31.911999999999999</v>
      </c>
      <c r="AY16" s="144">
        <v>32.735999999999997</v>
      </c>
      <c r="AZ16" s="144">
        <v>33.555999999999997</v>
      </c>
      <c r="BA16" s="144">
        <v>34.371000000000002</v>
      </c>
      <c r="BB16" s="144">
        <v>35.18</v>
      </c>
      <c r="BC16" s="144">
        <v>35.984000000000002</v>
      </c>
      <c r="BD16" s="144">
        <v>36.783000000000001</v>
      </c>
      <c r="BE16" s="144">
        <v>37.576999999999998</v>
      </c>
      <c r="BF16" s="144">
        <v>38.366</v>
      </c>
      <c r="BG16" s="144">
        <v>39.149000000000001</v>
      </c>
      <c r="BH16" s="144">
        <v>39.926000000000002</v>
      </c>
      <c r="BI16" s="144">
        <v>40.698</v>
      </c>
      <c r="BJ16" s="144">
        <v>41.465000000000003</v>
      </c>
      <c r="BK16" s="144">
        <v>42.225999999999999</v>
      </c>
      <c r="BL16" s="144">
        <v>42.981000000000002</v>
      </c>
      <c r="BM16" s="144">
        <v>43.73</v>
      </c>
      <c r="BN16" s="144">
        <v>44.473999999999997</v>
      </c>
      <c r="BO16" s="144">
        <v>45.212000000000003</v>
      </c>
      <c r="BP16" s="144">
        <v>45.942999999999998</v>
      </c>
      <c r="BQ16" s="144">
        <v>46.668999999999997</v>
      </c>
      <c r="BR16" s="144">
        <v>47.387999999999998</v>
      </c>
      <c r="BS16" s="144">
        <v>48.100999999999999</v>
      </c>
      <c r="BT16" s="144">
        <v>48.807000000000002</v>
      </c>
      <c r="BU16" s="144">
        <v>49.506</v>
      </c>
      <c r="BV16" s="144">
        <v>50.198</v>
      </c>
      <c r="BW16" s="144">
        <v>50.883000000000003</v>
      </c>
      <c r="BX16" s="144">
        <v>51.56</v>
      </c>
      <c r="BY16" s="144">
        <v>52.228999999999999</v>
      </c>
      <c r="BZ16" s="144">
        <v>52.89</v>
      </c>
      <c r="CA16" s="144">
        <v>53.542000000000002</v>
      </c>
      <c r="CB16" s="144">
        <v>54.185000000000002</v>
      </c>
      <c r="CC16" s="144">
        <v>54.817999999999998</v>
      </c>
      <c r="CD16" s="144">
        <v>55.442</v>
      </c>
      <c r="CE16" s="144">
        <v>56.055</v>
      </c>
      <c r="CF16" s="144">
        <v>56.658000000000001</v>
      </c>
      <c r="CG16" s="144">
        <v>57.249000000000002</v>
      </c>
      <c r="CH16" s="144">
        <v>57.826999999999998</v>
      </c>
      <c r="CI16" s="144">
        <v>58.39</v>
      </c>
      <c r="CJ16" s="144">
        <v>58.938000000000002</v>
      </c>
      <c r="CK16" s="144">
        <v>59.466000000000001</v>
      </c>
      <c r="CL16" s="144">
        <v>59.973999999999997</v>
      </c>
      <c r="CM16" s="144">
        <v>60.456000000000003</v>
      </c>
      <c r="CN16" s="144">
        <v>60.911000000000001</v>
      </c>
      <c r="CO16" s="144">
        <v>61.332999999999998</v>
      </c>
      <c r="CP16" s="144">
        <v>61.720999999999997</v>
      </c>
      <c r="CQ16" s="144">
        <v>62.07</v>
      </c>
      <c r="CR16" s="144">
        <v>62.38</v>
      </c>
      <c r="CS16" s="144">
        <v>62.649000000000001</v>
      </c>
      <c r="CT16" s="144">
        <v>62.878999999999998</v>
      </c>
      <c r="CU16" s="144">
        <v>63.073999999999998</v>
      </c>
      <c r="CV16" s="144">
        <v>63.235999999999997</v>
      </c>
      <c r="CW16" s="144">
        <v>63.368000000000002</v>
      </c>
      <c r="CX16" s="144">
        <v>63.475000000000001</v>
      </c>
      <c r="CY16" s="144">
        <v>63.561</v>
      </c>
      <c r="CZ16" s="144">
        <v>63.628</v>
      </c>
      <c r="DA16" s="144">
        <v>63.68</v>
      </c>
      <c r="DB16" s="144">
        <v>63.720999999999997</v>
      </c>
      <c r="DC16" s="144">
        <v>63.720999999999997</v>
      </c>
      <c r="DD16" s="144">
        <v>63.720999999999997</v>
      </c>
      <c r="DE16" s="144">
        <v>63.720999999999997</v>
      </c>
      <c r="DF16" s="144">
        <v>63.720999999999997</v>
      </c>
      <c r="DG16" s="144">
        <v>63.720999999999997</v>
      </c>
      <c r="DH16" s="144">
        <v>63.720999999999997</v>
      </c>
      <c r="DI16" s="144">
        <v>63.720999999999997</v>
      </c>
      <c r="DJ16" s="144">
        <v>63.720999999999997</v>
      </c>
      <c r="DK16" s="144">
        <v>63.720999999999997</v>
      </c>
      <c r="DL16" s="144">
        <v>63.720999999999997</v>
      </c>
      <c r="DM16" s="144">
        <v>63.720999999999997</v>
      </c>
      <c r="DN16" s="144">
        <v>63.720999999999997</v>
      </c>
      <c r="DO16" s="144">
        <v>63.720999999999997</v>
      </c>
      <c r="DP16" s="144">
        <v>63.720999999999997</v>
      </c>
      <c r="DQ16" s="144">
        <v>63.720999999999997</v>
      </c>
      <c r="DR16" s="144">
        <v>63.720999999999997</v>
      </c>
      <c r="DS16" s="144">
        <v>63.720999999999997</v>
      </c>
      <c r="DT16" s="144">
        <v>63.720999999999997</v>
      </c>
      <c r="DU16" s="144">
        <v>63.720999999999997</v>
      </c>
      <c r="DV16" s="144">
        <v>63.720999999999997</v>
      </c>
      <c r="DW16" s="144">
        <v>63.720999999999997</v>
      </c>
      <c r="DX16" s="144">
        <v>63.720999999999997</v>
      </c>
      <c r="DY16" s="144">
        <v>63.720999999999997</v>
      </c>
      <c r="DZ16" s="144">
        <v>63.720999999999997</v>
      </c>
      <c r="EA16" s="144">
        <v>63.720999999999997</v>
      </c>
    </row>
    <row r="17" spans="1:131" ht="15" customHeight="1" x14ac:dyDescent="0.25">
      <c r="A17" s="43">
        <v>15</v>
      </c>
      <c r="B17" s="144"/>
      <c r="C17" s="144"/>
      <c r="D17" s="144"/>
      <c r="E17" s="144"/>
      <c r="F17" s="144"/>
      <c r="G17" s="144"/>
      <c r="H17" s="144"/>
      <c r="I17" s="144"/>
      <c r="J17" s="144"/>
      <c r="K17" s="144"/>
      <c r="L17" s="144"/>
      <c r="M17" s="144"/>
      <c r="N17" s="144"/>
      <c r="O17" s="144"/>
      <c r="P17" s="144"/>
      <c r="Q17" s="144">
        <v>0.995</v>
      </c>
      <c r="R17" s="144">
        <v>1.9850000000000001</v>
      </c>
      <c r="S17" s="144">
        <v>2.97</v>
      </c>
      <c r="T17" s="144">
        <v>3.9489999999999998</v>
      </c>
      <c r="U17" s="144">
        <v>4.9240000000000004</v>
      </c>
      <c r="V17" s="144">
        <v>5.8940000000000001</v>
      </c>
      <c r="W17" s="144">
        <v>6.8579999999999997</v>
      </c>
      <c r="X17" s="144">
        <v>7.8179999999999996</v>
      </c>
      <c r="Y17" s="144">
        <v>8.7729999999999997</v>
      </c>
      <c r="Z17" s="144">
        <v>9.7230000000000008</v>
      </c>
      <c r="AA17" s="144">
        <v>10.667999999999999</v>
      </c>
      <c r="AB17" s="144">
        <v>11.608000000000001</v>
      </c>
      <c r="AC17" s="144">
        <v>12.542999999999999</v>
      </c>
      <c r="AD17" s="144">
        <v>13.474</v>
      </c>
      <c r="AE17" s="144">
        <v>14.398999999999999</v>
      </c>
      <c r="AF17" s="144">
        <v>15.32</v>
      </c>
      <c r="AG17" s="144">
        <v>16.236000000000001</v>
      </c>
      <c r="AH17" s="144">
        <v>17.146999999999998</v>
      </c>
      <c r="AI17" s="144">
        <v>18.053000000000001</v>
      </c>
      <c r="AJ17" s="144">
        <v>18.954999999999998</v>
      </c>
      <c r="AK17" s="144">
        <v>19.852</v>
      </c>
      <c r="AL17" s="144">
        <v>20.744</v>
      </c>
      <c r="AM17" s="144">
        <v>21.631</v>
      </c>
      <c r="AN17" s="144">
        <v>22.513999999999999</v>
      </c>
      <c r="AO17" s="144">
        <v>23.390999999999998</v>
      </c>
      <c r="AP17" s="144">
        <v>24.263999999999999</v>
      </c>
      <c r="AQ17" s="144">
        <v>25.132000000000001</v>
      </c>
      <c r="AR17" s="144">
        <v>25.995000000000001</v>
      </c>
      <c r="AS17" s="144">
        <v>26.853999999999999</v>
      </c>
      <c r="AT17" s="144">
        <v>27.707000000000001</v>
      </c>
      <c r="AU17" s="144">
        <v>28.556000000000001</v>
      </c>
      <c r="AV17" s="144">
        <v>29.4</v>
      </c>
      <c r="AW17" s="144">
        <v>30.239000000000001</v>
      </c>
      <c r="AX17" s="144">
        <v>31.073</v>
      </c>
      <c r="AY17" s="144">
        <v>31.902000000000001</v>
      </c>
      <c r="AZ17" s="144">
        <v>32.725000000000001</v>
      </c>
      <c r="BA17" s="144">
        <v>33.543999999999997</v>
      </c>
      <c r="BB17" s="144">
        <v>34.356999999999999</v>
      </c>
      <c r="BC17" s="144">
        <v>35.164999999999999</v>
      </c>
      <c r="BD17" s="144">
        <v>35.968000000000004</v>
      </c>
      <c r="BE17" s="144">
        <v>36.765999999999998</v>
      </c>
      <c r="BF17" s="144">
        <v>37.558</v>
      </c>
      <c r="BG17" s="144">
        <v>38.344999999999999</v>
      </c>
      <c r="BH17" s="144">
        <v>39.125999999999998</v>
      </c>
      <c r="BI17" s="144">
        <v>39.902000000000001</v>
      </c>
      <c r="BJ17" s="144">
        <v>40.671999999999997</v>
      </c>
      <c r="BK17" s="144">
        <v>41.436999999999998</v>
      </c>
      <c r="BL17" s="144">
        <v>42.195</v>
      </c>
      <c r="BM17" s="144">
        <v>42.948</v>
      </c>
      <c r="BN17" s="144">
        <v>43.695</v>
      </c>
      <c r="BO17" s="144">
        <v>44.436</v>
      </c>
      <c r="BP17" s="144">
        <v>45.170999999999999</v>
      </c>
      <c r="BQ17" s="144">
        <v>45.9</v>
      </c>
      <c r="BR17" s="144">
        <v>46.622</v>
      </c>
      <c r="BS17" s="144">
        <v>47.338000000000001</v>
      </c>
      <c r="BT17" s="144">
        <v>48.046999999999997</v>
      </c>
      <c r="BU17" s="144">
        <v>48.749000000000002</v>
      </c>
      <c r="BV17" s="144">
        <v>49.444000000000003</v>
      </c>
      <c r="BW17" s="144">
        <v>50.131</v>
      </c>
      <c r="BX17" s="144">
        <v>50.811</v>
      </c>
      <c r="BY17" s="144">
        <v>51.482999999999997</v>
      </c>
      <c r="BZ17" s="144">
        <v>52.146000000000001</v>
      </c>
      <c r="CA17" s="144">
        <v>52.801000000000002</v>
      </c>
      <c r="CB17" s="144">
        <v>53.445999999999998</v>
      </c>
      <c r="CC17" s="144">
        <v>54.082000000000001</v>
      </c>
      <c r="CD17" s="144">
        <v>54.707000000000001</v>
      </c>
      <c r="CE17" s="144">
        <v>55.323</v>
      </c>
      <c r="CF17" s="144">
        <v>55.927</v>
      </c>
      <c r="CG17" s="144">
        <v>56.518999999999998</v>
      </c>
      <c r="CH17" s="144">
        <v>57.098999999999997</v>
      </c>
      <c r="CI17" s="144">
        <v>57.664000000000001</v>
      </c>
      <c r="CJ17" s="144">
        <v>58.212000000000003</v>
      </c>
      <c r="CK17" s="144">
        <v>58.741</v>
      </c>
      <c r="CL17" s="144">
        <v>59.249000000000002</v>
      </c>
      <c r="CM17" s="144">
        <v>59.731999999999999</v>
      </c>
      <c r="CN17" s="144">
        <v>60.186</v>
      </c>
      <c r="CO17" s="144">
        <v>60.607999999999997</v>
      </c>
      <c r="CP17" s="144">
        <v>60.994999999999997</v>
      </c>
      <c r="CQ17" s="144">
        <v>61.344000000000001</v>
      </c>
      <c r="CR17" s="144">
        <v>61.652999999999999</v>
      </c>
      <c r="CS17" s="144">
        <v>61.920999999999999</v>
      </c>
      <c r="CT17" s="144">
        <v>62.15</v>
      </c>
      <c r="CU17" s="144">
        <v>62.344000000000001</v>
      </c>
      <c r="CV17" s="144">
        <v>62.503999999999998</v>
      </c>
      <c r="CW17" s="144">
        <v>62.636000000000003</v>
      </c>
      <c r="CX17" s="144">
        <v>62.741999999999997</v>
      </c>
      <c r="CY17" s="144">
        <v>62.826000000000001</v>
      </c>
      <c r="CZ17" s="144">
        <v>62.892000000000003</v>
      </c>
      <c r="DA17" s="144">
        <v>62.944000000000003</v>
      </c>
      <c r="DB17" s="144">
        <v>62.984000000000002</v>
      </c>
      <c r="DC17" s="144">
        <v>62.984000000000002</v>
      </c>
      <c r="DD17" s="144">
        <v>62.984000000000002</v>
      </c>
      <c r="DE17" s="144">
        <v>62.984000000000002</v>
      </c>
      <c r="DF17" s="144">
        <v>62.984000000000002</v>
      </c>
      <c r="DG17" s="144">
        <v>62.984000000000002</v>
      </c>
      <c r="DH17" s="144">
        <v>62.984000000000002</v>
      </c>
      <c r="DI17" s="144">
        <v>62.984000000000002</v>
      </c>
      <c r="DJ17" s="144">
        <v>62.984000000000002</v>
      </c>
      <c r="DK17" s="144">
        <v>62.984000000000002</v>
      </c>
      <c r="DL17" s="144">
        <v>62.984000000000002</v>
      </c>
      <c r="DM17" s="144">
        <v>62.984000000000002</v>
      </c>
      <c r="DN17" s="144">
        <v>62.984000000000002</v>
      </c>
      <c r="DO17" s="144">
        <v>62.984000000000002</v>
      </c>
      <c r="DP17" s="144">
        <v>62.984000000000002</v>
      </c>
      <c r="DQ17" s="144">
        <v>62.984000000000002</v>
      </c>
      <c r="DR17" s="144">
        <v>62.984000000000002</v>
      </c>
      <c r="DS17" s="144">
        <v>62.984000000000002</v>
      </c>
      <c r="DT17" s="144">
        <v>62.984000000000002</v>
      </c>
      <c r="DU17" s="144">
        <v>62.984000000000002</v>
      </c>
      <c r="DV17" s="144">
        <v>62.984000000000002</v>
      </c>
      <c r="DW17" s="144">
        <v>62.984000000000002</v>
      </c>
      <c r="DX17" s="144">
        <v>62.984000000000002</v>
      </c>
      <c r="DY17" s="144">
        <v>62.984000000000002</v>
      </c>
      <c r="DZ17" s="144">
        <v>62.984000000000002</v>
      </c>
      <c r="EA17" s="144">
        <v>62.984000000000002</v>
      </c>
    </row>
    <row r="18" spans="1:131" ht="15" customHeight="1" x14ac:dyDescent="0.25">
      <c r="A18" s="43">
        <v>16</v>
      </c>
      <c r="B18" s="144"/>
      <c r="C18" s="144"/>
      <c r="D18" s="144"/>
      <c r="E18" s="144"/>
      <c r="F18" s="144"/>
      <c r="G18" s="144"/>
      <c r="H18" s="144"/>
      <c r="I18" s="144"/>
      <c r="J18" s="144"/>
      <c r="K18" s="144"/>
      <c r="L18" s="144"/>
      <c r="M18" s="144"/>
      <c r="N18" s="144"/>
      <c r="O18" s="144"/>
      <c r="P18" s="144"/>
      <c r="Q18" s="144"/>
      <c r="R18" s="144">
        <v>0.995</v>
      </c>
      <c r="S18" s="144">
        <v>1.9850000000000001</v>
      </c>
      <c r="T18" s="144">
        <v>2.9689999999999999</v>
      </c>
      <c r="U18" s="144">
        <v>3.9489999999999998</v>
      </c>
      <c r="V18" s="144">
        <v>4.9240000000000004</v>
      </c>
      <c r="W18" s="144">
        <v>5.8929999999999998</v>
      </c>
      <c r="X18" s="144">
        <v>6.8579999999999997</v>
      </c>
      <c r="Y18" s="144">
        <v>7.8179999999999996</v>
      </c>
      <c r="Z18" s="144">
        <v>8.7729999999999997</v>
      </c>
      <c r="AA18" s="144">
        <v>9.7219999999999995</v>
      </c>
      <c r="AB18" s="144">
        <v>10.667</v>
      </c>
      <c r="AC18" s="144">
        <v>11.606999999999999</v>
      </c>
      <c r="AD18" s="144">
        <v>12.542</v>
      </c>
      <c r="AE18" s="144">
        <v>13.473000000000001</v>
      </c>
      <c r="AF18" s="144">
        <v>14.398</v>
      </c>
      <c r="AG18" s="144">
        <v>15.319000000000001</v>
      </c>
      <c r="AH18" s="144">
        <v>16.234999999999999</v>
      </c>
      <c r="AI18" s="144">
        <v>17.146000000000001</v>
      </c>
      <c r="AJ18" s="144">
        <v>18.052</v>
      </c>
      <c r="AK18" s="144">
        <v>18.952999999999999</v>
      </c>
      <c r="AL18" s="144">
        <v>19.850000000000001</v>
      </c>
      <c r="AM18" s="144">
        <v>20.741</v>
      </c>
      <c r="AN18" s="144">
        <v>21.628</v>
      </c>
      <c r="AO18" s="144">
        <v>22.51</v>
      </c>
      <c r="AP18" s="144">
        <v>23.388000000000002</v>
      </c>
      <c r="AQ18" s="144">
        <v>24.26</v>
      </c>
      <c r="AR18" s="144">
        <v>25.128</v>
      </c>
      <c r="AS18" s="144">
        <v>25.99</v>
      </c>
      <c r="AT18" s="144">
        <v>26.847999999999999</v>
      </c>
      <c r="AU18" s="144">
        <v>27.701000000000001</v>
      </c>
      <c r="AV18" s="144">
        <v>28.548999999999999</v>
      </c>
      <c r="AW18" s="144">
        <v>29.391999999999999</v>
      </c>
      <c r="AX18" s="144">
        <v>30.23</v>
      </c>
      <c r="AY18" s="144">
        <v>31.062999999999999</v>
      </c>
      <c r="AZ18" s="144">
        <v>31.890999999999998</v>
      </c>
      <c r="BA18" s="144">
        <v>32.713999999999999</v>
      </c>
      <c r="BB18" s="144">
        <v>33.530999999999999</v>
      </c>
      <c r="BC18" s="144">
        <v>34.343000000000004</v>
      </c>
      <c r="BD18" s="144">
        <v>35.15</v>
      </c>
      <c r="BE18" s="144">
        <v>35.951000000000001</v>
      </c>
      <c r="BF18" s="144">
        <v>36.747</v>
      </c>
      <c r="BG18" s="144">
        <v>37.537999999999997</v>
      </c>
      <c r="BH18" s="144">
        <v>38.323</v>
      </c>
      <c r="BI18" s="144">
        <v>39.101999999999997</v>
      </c>
      <c r="BJ18" s="144">
        <v>39.875999999999998</v>
      </c>
      <c r="BK18" s="144">
        <v>40.643999999999998</v>
      </c>
      <c r="BL18" s="144">
        <v>41.405999999999999</v>
      </c>
      <c r="BM18" s="144">
        <v>42.162999999999997</v>
      </c>
      <c r="BN18" s="144">
        <v>42.912999999999997</v>
      </c>
      <c r="BO18" s="144">
        <v>43.656999999999996</v>
      </c>
      <c r="BP18" s="144">
        <v>44.396000000000001</v>
      </c>
      <c r="BQ18" s="144">
        <v>45.128</v>
      </c>
      <c r="BR18" s="144">
        <v>45.853000000000002</v>
      </c>
      <c r="BS18" s="144">
        <v>46.572000000000003</v>
      </c>
      <c r="BT18" s="144">
        <v>47.283999999999999</v>
      </c>
      <c r="BU18" s="144">
        <v>47.988999999999997</v>
      </c>
      <c r="BV18" s="144">
        <v>48.686999999999998</v>
      </c>
      <c r="BW18" s="144">
        <v>49.378</v>
      </c>
      <c r="BX18" s="144">
        <v>50.06</v>
      </c>
      <c r="BY18" s="144">
        <v>50.734000000000002</v>
      </c>
      <c r="BZ18" s="144">
        <v>51.4</v>
      </c>
      <c r="CA18" s="144">
        <v>52.057000000000002</v>
      </c>
      <c r="CB18" s="144">
        <v>52.704999999999998</v>
      </c>
      <c r="CC18" s="144">
        <v>53.343000000000004</v>
      </c>
      <c r="CD18" s="144">
        <v>53.970999999999997</v>
      </c>
      <c r="CE18" s="144">
        <v>54.588000000000001</v>
      </c>
      <c r="CF18" s="144">
        <v>55.194000000000003</v>
      </c>
      <c r="CG18" s="144">
        <v>55.787999999999997</v>
      </c>
      <c r="CH18" s="144">
        <v>56.368000000000002</v>
      </c>
      <c r="CI18" s="144">
        <v>56.933999999999997</v>
      </c>
      <c r="CJ18" s="144">
        <v>57.484000000000002</v>
      </c>
      <c r="CK18" s="144">
        <v>58.014000000000003</v>
      </c>
      <c r="CL18" s="144">
        <v>58.521999999999998</v>
      </c>
      <c r="CM18" s="144">
        <v>59.005000000000003</v>
      </c>
      <c r="CN18" s="144">
        <v>59.459000000000003</v>
      </c>
      <c r="CO18" s="144">
        <v>59.881</v>
      </c>
      <c r="CP18" s="144">
        <v>60.268000000000001</v>
      </c>
      <c r="CQ18" s="144">
        <v>60.616</v>
      </c>
      <c r="CR18" s="144">
        <v>60.923000000000002</v>
      </c>
      <c r="CS18" s="144">
        <v>61.19</v>
      </c>
      <c r="CT18" s="144">
        <v>61.417999999999999</v>
      </c>
      <c r="CU18" s="144">
        <v>61.610999999999997</v>
      </c>
      <c r="CV18" s="144">
        <v>61.77</v>
      </c>
      <c r="CW18" s="144">
        <v>61.901000000000003</v>
      </c>
      <c r="CX18" s="144">
        <v>62.006</v>
      </c>
      <c r="CY18" s="144">
        <v>62.088999999999999</v>
      </c>
      <c r="CZ18" s="144">
        <v>62.155000000000001</v>
      </c>
      <c r="DA18" s="144">
        <v>62.206000000000003</v>
      </c>
      <c r="DB18" s="144">
        <v>62.244999999999997</v>
      </c>
      <c r="DC18" s="144">
        <v>62.244999999999997</v>
      </c>
      <c r="DD18" s="144">
        <v>62.244999999999997</v>
      </c>
      <c r="DE18" s="144">
        <v>62.244999999999997</v>
      </c>
      <c r="DF18" s="144">
        <v>62.244999999999997</v>
      </c>
      <c r="DG18" s="144">
        <v>62.244999999999997</v>
      </c>
      <c r="DH18" s="144">
        <v>62.244999999999997</v>
      </c>
      <c r="DI18" s="144">
        <v>62.244999999999997</v>
      </c>
      <c r="DJ18" s="144">
        <v>62.244999999999997</v>
      </c>
      <c r="DK18" s="144">
        <v>62.244999999999997</v>
      </c>
      <c r="DL18" s="144">
        <v>62.244999999999997</v>
      </c>
      <c r="DM18" s="144">
        <v>62.244999999999997</v>
      </c>
      <c r="DN18" s="144">
        <v>62.244999999999997</v>
      </c>
      <c r="DO18" s="144">
        <v>62.244999999999997</v>
      </c>
      <c r="DP18" s="144">
        <v>62.244999999999997</v>
      </c>
      <c r="DQ18" s="144">
        <v>62.244999999999997</v>
      </c>
      <c r="DR18" s="144">
        <v>62.244999999999997</v>
      </c>
      <c r="DS18" s="144">
        <v>62.244999999999997</v>
      </c>
      <c r="DT18" s="144">
        <v>62.244999999999997</v>
      </c>
      <c r="DU18" s="144">
        <v>62.244999999999997</v>
      </c>
      <c r="DV18" s="144">
        <v>62.244999999999997</v>
      </c>
      <c r="DW18" s="144">
        <v>62.244999999999997</v>
      </c>
      <c r="DX18" s="144">
        <v>62.244999999999997</v>
      </c>
      <c r="DY18" s="144">
        <v>62.244999999999997</v>
      </c>
      <c r="DZ18" s="144">
        <v>62.244999999999997</v>
      </c>
      <c r="EA18" s="144">
        <v>62.244999999999997</v>
      </c>
    </row>
    <row r="19" spans="1:131" ht="15" customHeight="1" x14ac:dyDescent="0.25">
      <c r="A19" s="43">
        <v>17</v>
      </c>
      <c r="B19" s="144"/>
      <c r="C19" s="144"/>
      <c r="D19" s="144"/>
      <c r="E19" s="144"/>
      <c r="F19" s="144"/>
      <c r="G19" s="144"/>
      <c r="H19" s="144"/>
      <c r="I19" s="144"/>
      <c r="J19" s="144"/>
      <c r="K19" s="144"/>
      <c r="L19" s="144"/>
      <c r="M19" s="144"/>
      <c r="N19" s="144"/>
      <c r="O19" s="144"/>
      <c r="P19" s="144"/>
      <c r="Q19" s="144"/>
      <c r="R19" s="144"/>
      <c r="S19" s="144">
        <v>0.995</v>
      </c>
      <c r="T19" s="144">
        <v>1.9850000000000001</v>
      </c>
      <c r="U19" s="144">
        <v>2.9689999999999999</v>
      </c>
      <c r="V19" s="144">
        <v>3.9489999999999998</v>
      </c>
      <c r="W19" s="144">
        <v>4.9240000000000004</v>
      </c>
      <c r="X19" s="144">
        <v>5.8929999999999998</v>
      </c>
      <c r="Y19" s="144">
        <v>6.8579999999999997</v>
      </c>
      <c r="Z19" s="144">
        <v>7.8170000000000002</v>
      </c>
      <c r="AA19" s="144">
        <v>8.7720000000000002</v>
      </c>
      <c r="AB19" s="144">
        <v>9.7219999999999995</v>
      </c>
      <c r="AC19" s="144">
        <v>10.667</v>
      </c>
      <c r="AD19" s="144">
        <v>11.606999999999999</v>
      </c>
      <c r="AE19" s="144">
        <v>12.542</v>
      </c>
      <c r="AF19" s="144">
        <v>13.472</v>
      </c>
      <c r="AG19" s="144">
        <v>14.397</v>
      </c>
      <c r="AH19" s="144">
        <v>15.318</v>
      </c>
      <c r="AI19" s="144">
        <v>16.233000000000001</v>
      </c>
      <c r="AJ19" s="144">
        <v>17.143999999999998</v>
      </c>
      <c r="AK19" s="144">
        <v>18.05</v>
      </c>
      <c r="AL19" s="144">
        <v>18.951000000000001</v>
      </c>
      <c r="AM19" s="144">
        <v>19.847000000000001</v>
      </c>
      <c r="AN19" s="144">
        <v>20.739000000000001</v>
      </c>
      <c r="AO19" s="144">
        <v>21.625</v>
      </c>
      <c r="AP19" s="144">
        <v>22.507000000000001</v>
      </c>
      <c r="AQ19" s="144">
        <v>23.384</v>
      </c>
      <c r="AR19" s="144">
        <v>24.256</v>
      </c>
      <c r="AS19" s="144">
        <v>25.123000000000001</v>
      </c>
      <c r="AT19" s="144">
        <v>25.984999999999999</v>
      </c>
      <c r="AU19" s="144">
        <v>26.841999999999999</v>
      </c>
      <c r="AV19" s="144">
        <v>27.693999999999999</v>
      </c>
      <c r="AW19" s="144">
        <v>28.542000000000002</v>
      </c>
      <c r="AX19" s="144">
        <v>29.384</v>
      </c>
      <c r="AY19" s="144">
        <v>30.221</v>
      </c>
      <c r="AZ19" s="144">
        <v>31.053000000000001</v>
      </c>
      <c r="BA19" s="144">
        <v>31.879000000000001</v>
      </c>
      <c r="BB19" s="144">
        <v>32.701000000000001</v>
      </c>
      <c r="BC19" s="144">
        <v>33.517000000000003</v>
      </c>
      <c r="BD19" s="144">
        <v>34.328000000000003</v>
      </c>
      <c r="BE19" s="144">
        <v>35.133000000000003</v>
      </c>
      <c r="BF19" s="144">
        <v>35.933</v>
      </c>
      <c r="BG19" s="144">
        <v>36.726999999999997</v>
      </c>
      <c r="BH19" s="144">
        <v>37.515999999999998</v>
      </c>
      <c r="BI19" s="144">
        <v>38.298999999999999</v>
      </c>
      <c r="BJ19" s="144">
        <v>39.076999999999998</v>
      </c>
      <c r="BK19" s="144">
        <v>39.847999999999999</v>
      </c>
      <c r="BL19" s="144">
        <v>40.613999999999997</v>
      </c>
      <c r="BM19" s="144">
        <v>41.374000000000002</v>
      </c>
      <c r="BN19" s="144">
        <v>42.128</v>
      </c>
      <c r="BO19" s="144">
        <v>42.875</v>
      </c>
      <c r="BP19" s="144">
        <v>43.616999999999997</v>
      </c>
      <c r="BQ19" s="144">
        <v>44.351999999999997</v>
      </c>
      <c r="BR19" s="144">
        <v>45.081000000000003</v>
      </c>
      <c r="BS19" s="144">
        <v>45.802999999999997</v>
      </c>
      <c r="BT19" s="144">
        <v>46.518000000000001</v>
      </c>
      <c r="BU19" s="144">
        <v>47.225999999999999</v>
      </c>
      <c r="BV19" s="144">
        <v>47.927</v>
      </c>
      <c r="BW19" s="144">
        <v>48.62</v>
      </c>
      <c r="BX19" s="144">
        <v>49.305</v>
      </c>
      <c r="BY19" s="144">
        <v>49.981999999999999</v>
      </c>
      <c r="BZ19" s="144">
        <v>50.651000000000003</v>
      </c>
      <c r="CA19" s="144">
        <v>51.31</v>
      </c>
      <c r="CB19" s="144">
        <v>51.96</v>
      </c>
      <c r="CC19" s="144">
        <v>52.6</v>
      </c>
      <c r="CD19" s="144">
        <v>53.23</v>
      </c>
      <c r="CE19" s="144">
        <v>53.848999999999997</v>
      </c>
      <c r="CF19" s="144">
        <v>54.457000000000001</v>
      </c>
      <c r="CG19" s="144">
        <v>55.052</v>
      </c>
      <c r="CH19" s="144">
        <v>55.634</v>
      </c>
      <c r="CI19" s="144">
        <v>56.201999999999998</v>
      </c>
      <c r="CJ19" s="144">
        <v>56.752000000000002</v>
      </c>
      <c r="CK19" s="144">
        <v>57.283000000000001</v>
      </c>
      <c r="CL19" s="144">
        <v>57.790999999999997</v>
      </c>
      <c r="CM19" s="144">
        <v>58.274000000000001</v>
      </c>
      <c r="CN19" s="144">
        <v>58.728999999999999</v>
      </c>
      <c r="CO19" s="144">
        <v>59.15</v>
      </c>
      <c r="CP19" s="144">
        <v>59.536000000000001</v>
      </c>
      <c r="CQ19" s="144">
        <v>59.883000000000003</v>
      </c>
      <c r="CR19" s="144">
        <v>60.19</v>
      </c>
      <c r="CS19" s="144">
        <v>60.456000000000003</v>
      </c>
      <c r="CT19" s="144">
        <v>60.683</v>
      </c>
      <c r="CU19" s="144">
        <v>60.874000000000002</v>
      </c>
      <c r="CV19" s="144">
        <v>61.033000000000001</v>
      </c>
      <c r="CW19" s="144">
        <v>61.161999999999999</v>
      </c>
      <c r="CX19" s="144">
        <v>61.265999999999998</v>
      </c>
      <c r="CY19" s="144">
        <v>61.347999999999999</v>
      </c>
      <c r="CZ19" s="144">
        <v>61.412999999999997</v>
      </c>
      <c r="DA19" s="144">
        <v>61.463000000000001</v>
      </c>
      <c r="DB19" s="144">
        <v>61.502000000000002</v>
      </c>
      <c r="DC19" s="144">
        <v>61.502000000000002</v>
      </c>
      <c r="DD19" s="144">
        <v>61.502000000000002</v>
      </c>
      <c r="DE19" s="144">
        <v>61.502000000000002</v>
      </c>
      <c r="DF19" s="144">
        <v>61.502000000000002</v>
      </c>
      <c r="DG19" s="144">
        <v>61.502000000000002</v>
      </c>
      <c r="DH19" s="144">
        <v>61.502000000000002</v>
      </c>
      <c r="DI19" s="144">
        <v>61.502000000000002</v>
      </c>
      <c r="DJ19" s="144">
        <v>61.502000000000002</v>
      </c>
      <c r="DK19" s="144">
        <v>61.502000000000002</v>
      </c>
      <c r="DL19" s="144">
        <v>61.502000000000002</v>
      </c>
      <c r="DM19" s="144">
        <v>61.502000000000002</v>
      </c>
      <c r="DN19" s="144">
        <v>61.502000000000002</v>
      </c>
      <c r="DO19" s="144">
        <v>61.502000000000002</v>
      </c>
      <c r="DP19" s="144">
        <v>61.502000000000002</v>
      </c>
      <c r="DQ19" s="144">
        <v>61.502000000000002</v>
      </c>
      <c r="DR19" s="144">
        <v>61.502000000000002</v>
      </c>
      <c r="DS19" s="144">
        <v>61.502000000000002</v>
      </c>
      <c r="DT19" s="144">
        <v>61.502000000000002</v>
      </c>
      <c r="DU19" s="144">
        <v>61.502000000000002</v>
      </c>
      <c r="DV19" s="144">
        <v>61.502000000000002</v>
      </c>
      <c r="DW19" s="144">
        <v>61.502000000000002</v>
      </c>
      <c r="DX19" s="144">
        <v>61.502000000000002</v>
      </c>
      <c r="DY19" s="144">
        <v>61.502000000000002</v>
      </c>
      <c r="DZ19" s="144">
        <v>61.502000000000002</v>
      </c>
      <c r="EA19" s="144">
        <v>61.502000000000002</v>
      </c>
    </row>
    <row r="20" spans="1:131" ht="15" customHeight="1" x14ac:dyDescent="0.25">
      <c r="A20" s="43">
        <v>18</v>
      </c>
      <c r="B20" s="144"/>
      <c r="C20" s="144"/>
      <c r="D20" s="144"/>
      <c r="E20" s="144"/>
      <c r="F20" s="144"/>
      <c r="G20" s="144"/>
      <c r="H20" s="144"/>
      <c r="I20" s="144"/>
      <c r="J20" s="144"/>
      <c r="K20" s="144"/>
      <c r="L20" s="144"/>
      <c r="M20" s="144"/>
      <c r="N20" s="144"/>
      <c r="O20" s="144"/>
      <c r="P20" s="144"/>
      <c r="Q20" s="144"/>
      <c r="R20" s="144"/>
      <c r="S20" s="144"/>
      <c r="T20" s="144">
        <v>0.995</v>
      </c>
      <c r="U20" s="144">
        <v>1.9850000000000001</v>
      </c>
      <c r="V20" s="144">
        <v>2.9689999999999999</v>
      </c>
      <c r="W20" s="144">
        <v>3.9489999999999998</v>
      </c>
      <c r="X20" s="144">
        <v>4.923</v>
      </c>
      <c r="Y20" s="144">
        <v>5.8929999999999998</v>
      </c>
      <c r="Z20" s="144">
        <v>6.8570000000000002</v>
      </c>
      <c r="AA20" s="144">
        <v>7.8170000000000002</v>
      </c>
      <c r="AB20" s="144">
        <v>8.7720000000000002</v>
      </c>
      <c r="AC20" s="144">
        <v>9.7210000000000001</v>
      </c>
      <c r="AD20" s="144">
        <v>10.666</v>
      </c>
      <c r="AE20" s="144">
        <v>11.606</v>
      </c>
      <c r="AF20" s="144">
        <v>12.541</v>
      </c>
      <c r="AG20" s="144">
        <v>13.471</v>
      </c>
      <c r="AH20" s="144">
        <v>14.396000000000001</v>
      </c>
      <c r="AI20" s="144">
        <v>15.316000000000001</v>
      </c>
      <c r="AJ20" s="144">
        <v>16.231000000000002</v>
      </c>
      <c r="AK20" s="144">
        <v>17.141999999999999</v>
      </c>
      <c r="AL20" s="144">
        <v>18.047999999999998</v>
      </c>
      <c r="AM20" s="144">
        <v>18.948</v>
      </c>
      <c r="AN20" s="144">
        <v>19.844000000000001</v>
      </c>
      <c r="AO20" s="144">
        <v>20.734999999999999</v>
      </c>
      <c r="AP20" s="144">
        <v>21.620999999999999</v>
      </c>
      <c r="AQ20" s="144">
        <v>22.503</v>
      </c>
      <c r="AR20" s="144">
        <v>23.379000000000001</v>
      </c>
      <c r="AS20" s="144">
        <v>24.25</v>
      </c>
      <c r="AT20" s="144">
        <v>25.117000000000001</v>
      </c>
      <c r="AU20" s="144">
        <v>25.978999999999999</v>
      </c>
      <c r="AV20" s="144">
        <v>26.835000000000001</v>
      </c>
      <c r="AW20" s="144">
        <v>27.686</v>
      </c>
      <c r="AX20" s="144">
        <v>28.533000000000001</v>
      </c>
      <c r="AY20" s="144">
        <v>29.373999999999999</v>
      </c>
      <c r="AZ20" s="144">
        <v>30.21</v>
      </c>
      <c r="BA20" s="144">
        <v>31.041</v>
      </c>
      <c r="BB20" s="144">
        <v>31.866</v>
      </c>
      <c r="BC20" s="144">
        <v>32.686</v>
      </c>
      <c r="BD20" s="144">
        <v>33.500999999999998</v>
      </c>
      <c r="BE20" s="144">
        <v>34.31</v>
      </c>
      <c r="BF20" s="144">
        <v>35.113999999999997</v>
      </c>
      <c r="BG20" s="144">
        <v>35.911999999999999</v>
      </c>
      <c r="BH20" s="144">
        <v>36.704999999999998</v>
      </c>
      <c r="BI20" s="144">
        <v>37.491</v>
      </c>
      <c r="BJ20" s="144">
        <v>38.273000000000003</v>
      </c>
      <c r="BK20" s="144">
        <v>39.048000000000002</v>
      </c>
      <c r="BL20" s="144">
        <v>39.817</v>
      </c>
      <c r="BM20" s="144">
        <v>40.58</v>
      </c>
      <c r="BN20" s="144">
        <v>41.338000000000001</v>
      </c>
      <c r="BO20" s="144">
        <v>42.088999999999999</v>
      </c>
      <c r="BP20" s="144">
        <v>42.834000000000003</v>
      </c>
      <c r="BQ20" s="144">
        <v>43.572000000000003</v>
      </c>
      <c r="BR20" s="144">
        <v>44.304000000000002</v>
      </c>
      <c r="BS20" s="144">
        <v>45.029000000000003</v>
      </c>
      <c r="BT20" s="144">
        <v>45.747</v>
      </c>
      <c r="BU20" s="144">
        <v>46.459000000000003</v>
      </c>
      <c r="BV20" s="144">
        <v>47.161999999999999</v>
      </c>
      <c r="BW20" s="144">
        <v>47.857999999999997</v>
      </c>
      <c r="BX20" s="144">
        <v>48.545999999999999</v>
      </c>
      <c r="BY20" s="144">
        <v>49.225999999999999</v>
      </c>
      <c r="BZ20" s="144">
        <v>49.896999999999998</v>
      </c>
      <c r="CA20" s="144">
        <v>50.558999999999997</v>
      </c>
      <c r="CB20" s="144">
        <v>51.210999999999999</v>
      </c>
      <c r="CC20" s="144">
        <v>51.853000000000002</v>
      </c>
      <c r="CD20" s="144">
        <v>52.484999999999999</v>
      </c>
      <c r="CE20" s="144">
        <v>53.106000000000002</v>
      </c>
      <c r="CF20" s="144">
        <v>53.715000000000003</v>
      </c>
      <c r="CG20" s="144">
        <v>54.313000000000002</v>
      </c>
      <c r="CH20" s="144">
        <v>54.896000000000001</v>
      </c>
      <c r="CI20" s="144">
        <v>55.463999999999999</v>
      </c>
      <c r="CJ20" s="144">
        <v>56.015000000000001</v>
      </c>
      <c r="CK20" s="144">
        <v>56.546999999999997</v>
      </c>
      <c r="CL20" s="144">
        <v>57.055999999999997</v>
      </c>
      <c r="CM20" s="144">
        <v>57.539000000000001</v>
      </c>
      <c r="CN20" s="144">
        <v>57.993000000000002</v>
      </c>
      <c r="CO20" s="144">
        <v>58.414000000000001</v>
      </c>
      <c r="CP20" s="144">
        <v>58.798999999999999</v>
      </c>
      <c r="CQ20" s="144">
        <v>59.146000000000001</v>
      </c>
      <c r="CR20" s="144">
        <v>59.451999999999998</v>
      </c>
      <c r="CS20" s="144">
        <v>59.716999999999999</v>
      </c>
      <c r="CT20" s="144">
        <v>59.942999999999998</v>
      </c>
      <c r="CU20" s="144">
        <v>60.133000000000003</v>
      </c>
      <c r="CV20" s="144">
        <v>60.29</v>
      </c>
      <c r="CW20" s="144">
        <v>60.417999999999999</v>
      </c>
      <c r="CX20" s="144">
        <v>60.521000000000001</v>
      </c>
      <c r="CY20" s="144">
        <v>60.603000000000002</v>
      </c>
      <c r="CZ20" s="144">
        <v>60.665999999999997</v>
      </c>
      <c r="DA20" s="144">
        <v>60.716000000000001</v>
      </c>
      <c r="DB20" s="144">
        <v>60.753999999999998</v>
      </c>
      <c r="DC20" s="144">
        <v>60.753999999999998</v>
      </c>
      <c r="DD20" s="144">
        <v>60.753999999999998</v>
      </c>
      <c r="DE20" s="144">
        <v>60.753999999999998</v>
      </c>
      <c r="DF20" s="144">
        <v>60.753999999999998</v>
      </c>
      <c r="DG20" s="144">
        <v>60.753999999999998</v>
      </c>
      <c r="DH20" s="144">
        <v>60.753999999999998</v>
      </c>
      <c r="DI20" s="144">
        <v>60.753999999999998</v>
      </c>
      <c r="DJ20" s="144">
        <v>60.753999999999998</v>
      </c>
      <c r="DK20" s="144">
        <v>60.753999999999998</v>
      </c>
      <c r="DL20" s="144">
        <v>60.753999999999998</v>
      </c>
      <c r="DM20" s="144">
        <v>60.753999999999998</v>
      </c>
      <c r="DN20" s="144">
        <v>60.753999999999998</v>
      </c>
      <c r="DO20" s="144">
        <v>60.753999999999998</v>
      </c>
      <c r="DP20" s="144">
        <v>60.753999999999998</v>
      </c>
      <c r="DQ20" s="144">
        <v>60.753999999999998</v>
      </c>
      <c r="DR20" s="144">
        <v>60.753999999999998</v>
      </c>
      <c r="DS20" s="144">
        <v>60.753999999999998</v>
      </c>
      <c r="DT20" s="144">
        <v>60.753999999999998</v>
      </c>
      <c r="DU20" s="144">
        <v>60.753999999999998</v>
      </c>
      <c r="DV20" s="144">
        <v>60.753999999999998</v>
      </c>
      <c r="DW20" s="144">
        <v>60.753999999999998</v>
      </c>
      <c r="DX20" s="144">
        <v>60.753999999999998</v>
      </c>
      <c r="DY20" s="144">
        <v>60.753999999999998</v>
      </c>
      <c r="DZ20" s="144">
        <v>60.753999999999998</v>
      </c>
      <c r="EA20" s="144">
        <v>60.753999999999998</v>
      </c>
    </row>
    <row r="21" spans="1:131" ht="15" customHeight="1" x14ac:dyDescent="0.25">
      <c r="A21" s="43">
        <v>19</v>
      </c>
      <c r="B21" s="144"/>
      <c r="C21" s="144"/>
      <c r="D21" s="144"/>
      <c r="E21" s="144"/>
      <c r="F21" s="144"/>
      <c r="G21" s="144"/>
      <c r="H21" s="144"/>
      <c r="I21" s="144"/>
      <c r="J21" s="144"/>
      <c r="K21" s="144"/>
      <c r="L21" s="144"/>
      <c r="M21" s="144"/>
      <c r="N21" s="144"/>
      <c r="O21" s="144"/>
      <c r="P21" s="144"/>
      <c r="Q21" s="144"/>
      <c r="R21" s="144"/>
      <c r="S21" s="144"/>
      <c r="T21" s="144"/>
      <c r="U21" s="144">
        <v>0.995</v>
      </c>
      <c r="V21" s="144">
        <v>1.9850000000000001</v>
      </c>
      <c r="W21" s="144">
        <v>2.9689999999999999</v>
      </c>
      <c r="X21" s="144">
        <v>3.9489999999999998</v>
      </c>
      <c r="Y21" s="144">
        <v>4.923</v>
      </c>
      <c r="Z21" s="144">
        <v>5.8929999999999998</v>
      </c>
      <c r="AA21" s="144">
        <v>6.8570000000000002</v>
      </c>
      <c r="AB21" s="144">
        <v>7.8170000000000002</v>
      </c>
      <c r="AC21" s="144">
        <v>8.7710000000000008</v>
      </c>
      <c r="AD21" s="144">
        <v>9.7210000000000001</v>
      </c>
      <c r="AE21" s="144">
        <v>10.666</v>
      </c>
      <c r="AF21" s="144">
        <v>11.605</v>
      </c>
      <c r="AG21" s="144">
        <v>12.54</v>
      </c>
      <c r="AH21" s="144">
        <v>13.47</v>
      </c>
      <c r="AI21" s="144">
        <v>14.395</v>
      </c>
      <c r="AJ21" s="144">
        <v>15.315</v>
      </c>
      <c r="AK21" s="144">
        <v>16.23</v>
      </c>
      <c r="AL21" s="144">
        <v>17.140999999999998</v>
      </c>
      <c r="AM21" s="144">
        <v>18.045999999999999</v>
      </c>
      <c r="AN21" s="144">
        <v>18.946000000000002</v>
      </c>
      <c r="AO21" s="144">
        <v>19.841999999999999</v>
      </c>
      <c r="AP21" s="144">
        <v>20.733000000000001</v>
      </c>
      <c r="AQ21" s="144">
        <v>21.617999999999999</v>
      </c>
      <c r="AR21" s="144">
        <v>22.498999999999999</v>
      </c>
      <c r="AS21" s="144">
        <v>23.375</v>
      </c>
      <c r="AT21" s="144">
        <v>24.245999999999999</v>
      </c>
      <c r="AU21" s="144">
        <v>25.111999999999998</v>
      </c>
      <c r="AV21" s="144">
        <v>25.972999999999999</v>
      </c>
      <c r="AW21" s="144">
        <v>26.829000000000001</v>
      </c>
      <c r="AX21" s="144">
        <v>27.678999999999998</v>
      </c>
      <c r="AY21" s="144">
        <v>28.524999999999999</v>
      </c>
      <c r="AZ21" s="144">
        <v>29.364999999999998</v>
      </c>
      <c r="BA21" s="144">
        <v>30.2</v>
      </c>
      <c r="BB21" s="144">
        <v>31.029</v>
      </c>
      <c r="BC21" s="144">
        <v>31.853000000000002</v>
      </c>
      <c r="BD21" s="144">
        <v>32.671999999999997</v>
      </c>
      <c r="BE21" s="144">
        <v>33.484999999999999</v>
      </c>
      <c r="BF21" s="144">
        <v>34.292999999999999</v>
      </c>
      <c r="BG21" s="144">
        <v>35.094999999999999</v>
      </c>
      <c r="BH21" s="144">
        <v>35.890999999999998</v>
      </c>
      <c r="BI21" s="144">
        <v>36.682000000000002</v>
      </c>
      <c r="BJ21" s="144">
        <v>37.466999999999999</v>
      </c>
      <c r="BK21" s="144">
        <v>38.246000000000002</v>
      </c>
      <c r="BL21" s="144">
        <v>39.018000000000001</v>
      </c>
      <c r="BM21" s="144">
        <v>39.784999999999997</v>
      </c>
      <c r="BN21" s="144">
        <v>40.545999999999999</v>
      </c>
      <c r="BO21" s="144">
        <v>41.301000000000002</v>
      </c>
      <c r="BP21" s="144">
        <v>42.048999999999999</v>
      </c>
      <c r="BQ21" s="144">
        <v>42.790999999999997</v>
      </c>
      <c r="BR21" s="144">
        <v>43.526000000000003</v>
      </c>
      <c r="BS21" s="144">
        <v>44.253999999999998</v>
      </c>
      <c r="BT21" s="144">
        <v>44.975999999999999</v>
      </c>
      <c r="BU21" s="144">
        <v>45.69</v>
      </c>
      <c r="BV21" s="144">
        <v>46.396000000000001</v>
      </c>
      <c r="BW21" s="144">
        <v>47.094999999999999</v>
      </c>
      <c r="BX21" s="144">
        <v>47.786000000000001</v>
      </c>
      <c r="BY21" s="144">
        <v>48.468000000000004</v>
      </c>
      <c r="BZ21" s="144">
        <v>49.142000000000003</v>
      </c>
      <c r="CA21" s="144">
        <v>49.805999999999997</v>
      </c>
      <c r="CB21" s="144">
        <v>50.460999999999999</v>
      </c>
      <c r="CC21" s="144">
        <v>51.104999999999997</v>
      </c>
      <c r="CD21" s="144">
        <v>51.738999999999997</v>
      </c>
      <c r="CE21" s="144">
        <v>52.362000000000002</v>
      </c>
      <c r="CF21" s="144">
        <v>52.972999999999999</v>
      </c>
      <c r="CG21" s="144">
        <v>53.572000000000003</v>
      </c>
      <c r="CH21" s="144">
        <v>54.156999999999996</v>
      </c>
      <c r="CI21" s="144">
        <v>54.725999999999999</v>
      </c>
      <c r="CJ21" s="144">
        <v>55.277999999999999</v>
      </c>
      <c r="CK21" s="144">
        <v>55.81</v>
      </c>
      <c r="CL21" s="144">
        <v>56.32</v>
      </c>
      <c r="CM21" s="144">
        <v>56.802999999999997</v>
      </c>
      <c r="CN21" s="144">
        <v>57.256999999999998</v>
      </c>
      <c r="CO21" s="144">
        <v>57.677999999999997</v>
      </c>
      <c r="CP21" s="144">
        <v>58.061999999999998</v>
      </c>
      <c r="CQ21" s="144">
        <v>58.408000000000001</v>
      </c>
      <c r="CR21" s="144">
        <v>58.713000000000001</v>
      </c>
      <c r="CS21" s="144">
        <v>58.975999999999999</v>
      </c>
      <c r="CT21" s="144">
        <v>59.201000000000001</v>
      </c>
      <c r="CU21" s="144">
        <v>59.39</v>
      </c>
      <c r="CV21" s="144">
        <v>59.545999999999999</v>
      </c>
      <c r="CW21" s="144">
        <v>59.673000000000002</v>
      </c>
      <c r="CX21" s="144">
        <v>59.774999999999999</v>
      </c>
      <c r="CY21" s="144">
        <v>59.856000000000002</v>
      </c>
      <c r="CZ21" s="144">
        <v>59.918999999999997</v>
      </c>
      <c r="DA21" s="144">
        <v>59.968000000000004</v>
      </c>
      <c r="DB21" s="144">
        <v>60.005000000000003</v>
      </c>
      <c r="DC21" s="144">
        <v>60.005000000000003</v>
      </c>
      <c r="DD21" s="144">
        <v>60.005000000000003</v>
      </c>
      <c r="DE21" s="144">
        <v>60.005000000000003</v>
      </c>
      <c r="DF21" s="144">
        <v>60.005000000000003</v>
      </c>
      <c r="DG21" s="144">
        <v>60.005000000000003</v>
      </c>
      <c r="DH21" s="144">
        <v>60.005000000000003</v>
      </c>
      <c r="DI21" s="144">
        <v>60.005000000000003</v>
      </c>
      <c r="DJ21" s="144">
        <v>60.005000000000003</v>
      </c>
      <c r="DK21" s="144">
        <v>60.005000000000003</v>
      </c>
      <c r="DL21" s="144">
        <v>60.005000000000003</v>
      </c>
      <c r="DM21" s="144">
        <v>60.005000000000003</v>
      </c>
      <c r="DN21" s="144">
        <v>60.005000000000003</v>
      </c>
      <c r="DO21" s="144">
        <v>60.005000000000003</v>
      </c>
      <c r="DP21" s="144">
        <v>60.005000000000003</v>
      </c>
      <c r="DQ21" s="144">
        <v>60.005000000000003</v>
      </c>
      <c r="DR21" s="144">
        <v>60.005000000000003</v>
      </c>
      <c r="DS21" s="144">
        <v>60.005000000000003</v>
      </c>
      <c r="DT21" s="144">
        <v>60.005000000000003</v>
      </c>
      <c r="DU21" s="144">
        <v>60.005000000000003</v>
      </c>
      <c r="DV21" s="144">
        <v>60.005000000000003</v>
      </c>
      <c r="DW21" s="144">
        <v>60.005000000000003</v>
      </c>
      <c r="DX21" s="144">
        <v>60.005000000000003</v>
      </c>
      <c r="DY21" s="144">
        <v>60.005000000000003</v>
      </c>
      <c r="DZ21" s="144">
        <v>60.005000000000003</v>
      </c>
      <c r="EA21" s="144">
        <v>60.005000000000003</v>
      </c>
    </row>
    <row r="22" spans="1:131" ht="15" customHeight="1" x14ac:dyDescent="0.25">
      <c r="A22" s="43">
        <v>20</v>
      </c>
      <c r="B22" s="144"/>
      <c r="C22" s="144"/>
      <c r="D22" s="144"/>
      <c r="E22" s="144"/>
      <c r="F22" s="144"/>
      <c r="G22" s="144"/>
      <c r="H22" s="144"/>
      <c r="I22" s="144"/>
      <c r="J22" s="144"/>
      <c r="K22" s="144"/>
      <c r="L22" s="144"/>
      <c r="M22" s="144"/>
      <c r="N22" s="144"/>
      <c r="O22" s="144"/>
      <c r="P22" s="144"/>
      <c r="Q22" s="144"/>
      <c r="R22" s="144"/>
      <c r="S22" s="144"/>
      <c r="T22" s="144"/>
      <c r="U22" s="144"/>
      <c r="V22" s="144">
        <v>0.995</v>
      </c>
      <c r="W22" s="144">
        <v>1.9850000000000001</v>
      </c>
      <c r="X22" s="144">
        <v>2.9689999999999999</v>
      </c>
      <c r="Y22" s="144">
        <v>3.9489999999999998</v>
      </c>
      <c r="Z22" s="144">
        <v>4.923</v>
      </c>
      <c r="AA22" s="144">
        <v>5.8929999999999998</v>
      </c>
      <c r="AB22" s="144">
        <v>6.8570000000000002</v>
      </c>
      <c r="AC22" s="144">
        <v>7.8170000000000002</v>
      </c>
      <c r="AD22" s="144">
        <v>8.7710000000000008</v>
      </c>
      <c r="AE22" s="144">
        <v>9.7200000000000006</v>
      </c>
      <c r="AF22" s="144">
        <v>10.664999999999999</v>
      </c>
      <c r="AG22" s="144">
        <v>11.605</v>
      </c>
      <c r="AH22" s="144">
        <v>12.539</v>
      </c>
      <c r="AI22" s="144">
        <v>13.468999999999999</v>
      </c>
      <c r="AJ22" s="144">
        <v>14.394</v>
      </c>
      <c r="AK22" s="144">
        <v>15.314</v>
      </c>
      <c r="AL22" s="144">
        <v>16.228999999999999</v>
      </c>
      <c r="AM22" s="144">
        <v>17.138999999999999</v>
      </c>
      <c r="AN22" s="144">
        <v>18.044</v>
      </c>
      <c r="AO22" s="144">
        <v>18.943999999999999</v>
      </c>
      <c r="AP22" s="144">
        <v>19.838999999999999</v>
      </c>
      <c r="AQ22" s="144">
        <v>20.728999999999999</v>
      </c>
      <c r="AR22" s="144">
        <v>21.614000000000001</v>
      </c>
      <c r="AS22" s="144">
        <v>22.495000000000001</v>
      </c>
      <c r="AT22" s="144">
        <v>23.37</v>
      </c>
      <c r="AU22" s="144">
        <v>24.24</v>
      </c>
      <c r="AV22" s="144">
        <v>25.105</v>
      </c>
      <c r="AW22" s="144">
        <v>25.965</v>
      </c>
      <c r="AX22" s="144">
        <v>26.82</v>
      </c>
      <c r="AY22" s="144">
        <v>27.67</v>
      </c>
      <c r="AZ22" s="144">
        <v>28.513999999999999</v>
      </c>
      <c r="BA22" s="144">
        <v>29.353000000000002</v>
      </c>
      <c r="BB22" s="144">
        <v>30.187000000000001</v>
      </c>
      <c r="BC22" s="144">
        <v>31.015000000000001</v>
      </c>
      <c r="BD22" s="144">
        <v>31.838000000000001</v>
      </c>
      <c r="BE22" s="144">
        <v>32.655000000000001</v>
      </c>
      <c r="BF22" s="144">
        <v>33.466000000000001</v>
      </c>
      <c r="BG22" s="144">
        <v>34.271999999999998</v>
      </c>
      <c r="BH22" s="144">
        <v>35.073</v>
      </c>
      <c r="BI22" s="144">
        <v>35.866999999999997</v>
      </c>
      <c r="BJ22" s="144">
        <v>36.655999999999999</v>
      </c>
      <c r="BK22" s="144">
        <v>37.438000000000002</v>
      </c>
      <c r="BL22" s="144">
        <v>38.215000000000003</v>
      </c>
      <c r="BM22" s="144">
        <v>38.984999999999999</v>
      </c>
      <c r="BN22" s="144">
        <v>39.749000000000002</v>
      </c>
      <c r="BO22" s="144">
        <v>40.506999999999998</v>
      </c>
      <c r="BP22" s="144">
        <v>41.259</v>
      </c>
      <c r="BQ22" s="144">
        <v>42.003999999999998</v>
      </c>
      <c r="BR22" s="144">
        <v>42.741999999999997</v>
      </c>
      <c r="BS22" s="144">
        <v>43.473999999999997</v>
      </c>
      <c r="BT22" s="144">
        <v>44.198</v>
      </c>
      <c r="BU22" s="144">
        <v>44.915999999999997</v>
      </c>
      <c r="BV22" s="144">
        <v>45.625</v>
      </c>
      <c r="BW22" s="144">
        <v>46.326999999999998</v>
      </c>
      <c r="BX22" s="144">
        <v>47.021000000000001</v>
      </c>
      <c r="BY22" s="144">
        <v>47.704999999999998</v>
      </c>
      <c r="BZ22" s="144">
        <v>48.381</v>
      </c>
      <c r="CA22" s="144">
        <v>49.048000000000002</v>
      </c>
      <c r="CB22" s="144">
        <v>49.704999999999998</v>
      </c>
      <c r="CC22" s="144">
        <v>50.351999999999997</v>
      </c>
      <c r="CD22" s="144">
        <v>50.988</v>
      </c>
      <c r="CE22" s="144">
        <v>51.613</v>
      </c>
      <c r="CF22" s="144">
        <v>52.225999999999999</v>
      </c>
      <c r="CG22" s="144">
        <v>52.826000000000001</v>
      </c>
      <c r="CH22" s="144">
        <v>53.411999999999999</v>
      </c>
      <c r="CI22" s="144">
        <v>53.981999999999999</v>
      </c>
      <c r="CJ22" s="144">
        <v>54.534999999999997</v>
      </c>
      <c r="CK22" s="144">
        <v>55.067999999999998</v>
      </c>
      <c r="CL22" s="144">
        <v>55.578000000000003</v>
      </c>
      <c r="CM22" s="144">
        <v>56.061</v>
      </c>
      <c r="CN22" s="144">
        <v>56.515000000000001</v>
      </c>
      <c r="CO22" s="144">
        <v>56.935000000000002</v>
      </c>
      <c r="CP22" s="144">
        <v>57.319000000000003</v>
      </c>
      <c r="CQ22" s="144">
        <v>57.664000000000001</v>
      </c>
      <c r="CR22" s="144">
        <v>57.968000000000004</v>
      </c>
      <c r="CS22" s="144">
        <v>58.23</v>
      </c>
      <c r="CT22" s="144">
        <v>58.454000000000001</v>
      </c>
      <c r="CU22" s="144">
        <v>58.642000000000003</v>
      </c>
      <c r="CV22" s="144">
        <v>58.795999999999999</v>
      </c>
      <c r="CW22" s="144">
        <v>58.923000000000002</v>
      </c>
      <c r="CX22" s="144">
        <v>59.024000000000001</v>
      </c>
      <c r="CY22" s="144">
        <v>59.103000000000002</v>
      </c>
      <c r="CZ22" s="144">
        <v>59.164999999999999</v>
      </c>
      <c r="DA22" s="144">
        <v>59.213000000000001</v>
      </c>
      <c r="DB22" s="144">
        <v>59.25</v>
      </c>
      <c r="DC22" s="144">
        <v>59.25</v>
      </c>
      <c r="DD22" s="144">
        <v>59.25</v>
      </c>
      <c r="DE22" s="144">
        <v>59.25</v>
      </c>
      <c r="DF22" s="144">
        <v>59.25</v>
      </c>
      <c r="DG22" s="144">
        <v>59.25</v>
      </c>
      <c r="DH22" s="144">
        <v>59.25</v>
      </c>
      <c r="DI22" s="144">
        <v>59.25</v>
      </c>
      <c r="DJ22" s="144">
        <v>59.25</v>
      </c>
      <c r="DK22" s="144">
        <v>59.25</v>
      </c>
      <c r="DL22" s="144">
        <v>59.25</v>
      </c>
      <c r="DM22" s="144">
        <v>59.25</v>
      </c>
      <c r="DN22" s="144">
        <v>59.25</v>
      </c>
      <c r="DO22" s="144">
        <v>59.25</v>
      </c>
      <c r="DP22" s="144">
        <v>59.25</v>
      </c>
      <c r="DQ22" s="144">
        <v>59.25</v>
      </c>
      <c r="DR22" s="144">
        <v>59.25</v>
      </c>
      <c r="DS22" s="144">
        <v>59.25</v>
      </c>
      <c r="DT22" s="144">
        <v>59.25</v>
      </c>
      <c r="DU22" s="144">
        <v>59.25</v>
      </c>
      <c r="DV22" s="144">
        <v>59.25</v>
      </c>
      <c r="DW22" s="144">
        <v>59.25</v>
      </c>
      <c r="DX22" s="144">
        <v>59.25</v>
      </c>
      <c r="DY22" s="144">
        <v>59.25</v>
      </c>
      <c r="DZ22" s="144">
        <v>59.25</v>
      </c>
      <c r="EA22" s="144">
        <v>59.25</v>
      </c>
    </row>
    <row r="23" spans="1:131" ht="15" customHeight="1" x14ac:dyDescent="0.25">
      <c r="A23" s="43">
        <v>21</v>
      </c>
      <c r="B23" s="144"/>
      <c r="C23" s="144"/>
      <c r="D23" s="144"/>
      <c r="E23" s="144"/>
      <c r="F23" s="144"/>
      <c r="G23" s="144"/>
      <c r="H23" s="144"/>
      <c r="I23" s="144"/>
      <c r="J23" s="144"/>
      <c r="K23" s="144"/>
      <c r="L23" s="144"/>
      <c r="M23" s="144"/>
      <c r="N23" s="144"/>
      <c r="O23" s="144"/>
      <c r="P23" s="144"/>
      <c r="Q23" s="144"/>
      <c r="R23" s="144"/>
      <c r="S23" s="144"/>
      <c r="T23" s="144"/>
      <c r="U23" s="144"/>
      <c r="V23" s="144"/>
      <c r="W23" s="144">
        <v>0.995</v>
      </c>
      <c r="X23" s="144">
        <v>1.9850000000000001</v>
      </c>
      <c r="Y23" s="144">
        <v>2.9689999999999999</v>
      </c>
      <c r="Z23" s="144">
        <v>3.9489999999999998</v>
      </c>
      <c r="AA23" s="144">
        <v>4.923</v>
      </c>
      <c r="AB23" s="144">
        <v>5.8929999999999998</v>
      </c>
      <c r="AC23" s="144">
        <v>6.8570000000000002</v>
      </c>
      <c r="AD23" s="144">
        <v>7.8159999999999998</v>
      </c>
      <c r="AE23" s="144">
        <v>8.7710000000000008</v>
      </c>
      <c r="AF23" s="144">
        <v>9.7200000000000006</v>
      </c>
      <c r="AG23" s="144">
        <v>10.664</v>
      </c>
      <c r="AH23" s="144">
        <v>11.603999999999999</v>
      </c>
      <c r="AI23" s="144">
        <v>12.538</v>
      </c>
      <c r="AJ23" s="144">
        <v>13.468</v>
      </c>
      <c r="AK23" s="144">
        <v>14.391999999999999</v>
      </c>
      <c r="AL23" s="144">
        <v>15.311999999999999</v>
      </c>
      <c r="AM23" s="144">
        <v>16.227</v>
      </c>
      <c r="AN23" s="144">
        <v>17.135999999999999</v>
      </c>
      <c r="AO23" s="144">
        <v>18.041</v>
      </c>
      <c r="AP23" s="144">
        <v>18.940999999999999</v>
      </c>
      <c r="AQ23" s="144">
        <v>19.835999999999999</v>
      </c>
      <c r="AR23" s="144">
        <v>20.725000000000001</v>
      </c>
      <c r="AS23" s="144">
        <v>21.61</v>
      </c>
      <c r="AT23" s="144">
        <v>22.49</v>
      </c>
      <c r="AU23" s="144">
        <v>23.364999999999998</v>
      </c>
      <c r="AV23" s="144">
        <v>24.234000000000002</v>
      </c>
      <c r="AW23" s="144">
        <v>25.099</v>
      </c>
      <c r="AX23" s="144">
        <v>25.957999999999998</v>
      </c>
      <c r="AY23" s="144">
        <v>26.812000000000001</v>
      </c>
      <c r="AZ23" s="144">
        <v>27.66</v>
      </c>
      <c r="BA23" s="144">
        <v>28.503</v>
      </c>
      <c r="BB23" s="144">
        <v>29.341000000000001</v>
      </c>
      <c r="BC23" s="144">
        <v>30.172999999999998</v>
      </c>
      <c r="BD23" s="144">
        <v>31</v>
      </c>
      <c r="BE23" s="144">
        <v>31.821000000000002</v>
      </c>
      <c r="BF23" s="144">
        <v>32.637</v>
      </c>
      <c r="BG23" s="144">
        <v>33.445999999999998</v>
      </c>
      <c r="BH23" s="144">
        <v>34.250999999999998</v>
      </c>
      <c r="BI23" s="144">
        <v>35.048999999999999</v>
      </c>
      <c r="BJ23" s="144">
        <v>35.841000000000001</v>
      </c>
      <c r="BK23" s="144">
        <v>36.627000000000002</v>
      </c>
      <c r="BL23" s="144">
        <v>37.406999999999996</v>
      </c>
      <c r="BM23" s="144">
        <v>38.180999999999997</v>
      </c>
      <c r="BN23" s="144">
        <v>38.948999999999998</v>
      </c>
      <c r="BO23" s="144">
        <v>39.710999999999999</v>
      </c>
      <c r="BP23" s="144">
        <v>40.466000000000001</v>
      </c>
      <c r="BQ23" s="144">
        <v>41.213999999999999</v>
      </c>
      <c r="BR23" s="144">
        <v>41.956000000000003</v>
      </c>
      <c r="BS23" s="144">
        <v>42.69</v>
      </c>
      <c r="BT23" s="144">
        <v>43.417999999999999</v>
      </c>
      <c r="BU23" s="144">
        <v>44.137999999999998</v>
      </c>
      <c r="BV23" s="144">
        <v>44.850999999999999</v>
      </c>
      <c r="BW23" s="144">
        <v>45.555999999999997</v>
      </c>
      <c r="BX23" s="144">
        <v>46.252000000000002</v>
      </c>
      <c r="BY23" s="144">
        <v>46.939</v>
      </c>
      <c r="BZ23" s="144">
        <v>47.618000000000002</v>
      </c>
      <c r="CA23" s="144">
        <v>48.286999999999999</v>
      </c>
      <c r="CB23" s="144">
        <v>48.947000000000003</v>
      </c>
      <c r="CC23" s="144">
        <v>49.595999999999997</v>
      </c>
      <c r="CD23" s="144">
        <v>50.234000000000002</v>
      </c>
      <c r="CE23" s="144">
        <v>50.86</v>
      </c>
      <c r="CF23" s="144">
        <v>51.475000000000001</v>
      </c>
      <c r="CG23" s="144">
        <v>52.076000000000001</v>
      </c>
      <c r="CH23" s="144">
        <v>52.664000000000001</v>
      </c>
      <c r="CI23" s="144">
        <v>53.235999999999997</v>
      </c>
      <c r="CJ23" s="144">
        <v>53.789000000000001</v>
      </c>
      <c r="CK23" s="144">
        <v>54.323</v>
      </c>
      <c r="CL23" s="144">
        <v>54.832999999999998</v>
      </c>
      <c r="CM23" s="144">
        <v>55.316000000000003</v>
      </c>
      <c r="CN23" s="144">
        <v>55.77</v>
      </c>
      <c r="CO23" s="144">
        <v>56.189</v>
      </c>
      <c r="CP23" s="144">
        <v>56.573</v>
      </c>
      <c r="CQ23" s="144">
        <v>56.917000000000002</v>
      </c>
      <c r="CR23" s="144">
        <v>57.219000000000001</v>
      </c>
      <c r="CS23" s="144">
        <v>57.481000000000002</v>
      </c>
      <c r="CT23" s="144">
        <v>57.703000000000003</v>
      </c>
      <c r="CU23" s="144">
        <v>57.89</v>
      </c>
      <c r="CV23" s="144">
        <v>58.042999999999999</v>
      </c>
      <c r="CW23" s="144">
        <v>58.168999999999997</v>
      </c>
      <c r="CX23" s="144">
        <v>58.268000000000001</v>
      </c>
      <c r="CY23" s="144">
        <v>58.347000000000001</v>
      </c>
      <c r="CZ23" s="144">
        <v>58.408000000000001</v>
      </c>
      <c r="DA23" s="144">
        <v>58.456000000000003</v>
      </c>
      <c r="DB23" s="144">
        <v>58.491999999999997</v>
      </c>
      <c r="DC23" s="144">
        <v>58.491999999999997</v>
      </c>
      <c r="DD23" s="144">
        <v>58.491999999999997</v>
      </c>
      <c r="DE23" s="144">
        <v>58.491999999999997</v>
      </c>
      <c r="DF23" s="144">
        <v>58.491999999999997</v>
      </c>
      <c r="DG23" s="144">
        <v>58.491999999999997</v>
      </c>
      <c r="DH23" s="144">
        <v>58.491999999999997</v>
      </c>
      <c r="DI23" s="144">
        <v>58.491999999999997</v>
      </c>
      <c r="DJ23" s="144">
        <v>58.491999999999997</v>
      </c>
      <c r="DK23" s="144">
        <v>58.491999999999997</v>
      </c>
      <c r="DL23" s="144">
        <v>58.491999999999997</v>
      </c>
      <c r="DM23" s="144">
        <v>58.491999999999997</v>
      </c>
      <c r="DN23" s="144">
        <v>58.491999999999997</v>
      </c>
      <c r="DO23" s="144">
        <v>58.491999999999997</v>
      </c>
      <c r="DP23" s="144">
        <v>58.491999999999997</v>
      </c>
      <c r="DQ23" s="144">
        <v>58.491999999999997</v>
      </c>
      <c r="DR23" s="144">
        <v>58.491999999999997</v>
      </c>
      <c r="DS23" s="144">
        <v>58.491999999999997</v>
      </c>
      <c r="DT23" s="144">
        <v>58.491999999999997</v>
      </c>
      <c r="DU23" s="144">
        <v>58.491999999999997</v>
      </c>
      <c r="DV23" s="144">
        <v>58.491999999999997</v>
      </c>
      <c r="DW23" s="144">
        <v>58.491999999999997</v>
      </c>
      <c r="DX23" s="144">
        <v>58.491999999999997</v>
      </c>
      <c r="DY23" s="144">
        <v>58.491999999999997</v>
      </c>
      <c r="DZ23" s="144">
        <v>58.491999999999997</v>
      </c>
      <c r="EA23" s="144">
        <v>58.491999999999997</v>
      </c>
    </row>
    <row r="24" spans="1:131" ht="15" customHeight="1" x14ac:dyDescent="0.25">
      <c r="A24" s="43">
        <v>22</v>
      </c>
      <c r="B24" s="144"/>
      <c r="C24" s="144"/>
      <c r="D24" s="144"/>
      <c r="E24" s="144"/>
      <c r="F24" s="144"/>
      <c r="G24" s="144"/>
      <c r="H24" s="144"/>
      <c r="I24" s="144"/>
      <c r="J24" s="144"/>
      <c r="K24" s="144"/>
      <c r="L24" s="144"/>
      <c r="M24" s="144"/>
      <c r="N24" s="144"/>
      <c r="O24" s="144"/>
      <c r="P24" s="144"/>
      <c r="Q24" s="144"/>
      <c r="R24" s="144"/>
      <c r="S24" s="144"/>
      <c r="T24" s="144"/>
      <c r="U24" s="144"/>
      <c r="V24" s="144"/>
      <c r="W24" s="144"/>
      <c r="X24" s="144">
        <v>0.995</v>
      </c>
      <c r="Y24" s="144">
        <v>1.9850000000000001</v>
      </c>
      <c r="Z24" s="144">
        <v>2.9689999999999999</v>
      </c>
      <c r="AA24" s="144">
        <v>3.9489999999999998</v>
      </c>
      <c r="AB24" s="144">
        <v>4.923</v>
      </c>
      <c r="AC24" s="144">
        <v>5.8920000000000003</v>
      </c>
      <c r="AD24" s="144">
        <v>6.8570000000000002</v>
      </c>
      <c r="AE24" s="144">
        <v>7.8159999999999998</v>
      </c>
      <c r="AF24" s="144">
        <v>8.77</v>
      </c>
      <c r="AG24" s="144">
        <v>9.7200000000000006</v>
      </c>
      <c r="AH24" s="144">
        <v>10.664</v>
      </c>
      <c r="AI24" s="144">
        <v>11.603</v>
      </c>
      <c r="AJ24" s="144">
        <v>12.537000000000001</v>
      </c>
      <c r="AK24" s="144">
        <v>13.467000000000001</v>
      </c>
      <c r="AL24" s="144">
        <v>14.391</v>
      </c>
      <c r="AM24" s="144">
        <v>15.311</v>
      </c>
      <c r="AN24" s="144">
        <v>16.225000000000001</v>
      </c>
      <c r="AO24" s="144">
        <v>17.134</v>
      </c>
      <c r="AP24" s="144">
        <v>18.039000000000001</v>
      </c>
      <c r="AQ24" s="144">
        <v>18.937999999999999</v>
      </c>
      <c r="AR24" s="144">
        <v>19.832000000000001</v>
      </c>
      <c r="AS24" s="144">
        <v>20.722000000000001</v>
      </c>
      <c r="AT24" s="144">
        <v>21.606000000000002</v>
      </c>
      <c r="AU24" s="144">
        <v>22.484999999999999</v>
      </c>
      <c r="AV24" s="144">
        <v>23.359000000000002</v>
      </c>
      <c r="AW24" s="144">
        <v>24.228000000000002</v>
      </c>
      <c r="AX24" s="144">
        <v>25.091000000000001</v>
      </c>
      <c r="AY24" s="144">
        <v>25.949000000000002</v>
      </c>
      <c r="AZ24" s="144">
        <v>26.802</v>
      </c>
      <c r="BA24" s="144">
        <v>27.649000000000001</v>
      </c>
      <c r="BB24" s="144">
        <v>28.491</v>
      </c>
      <c r="BC24" s="144">
        <v>29.327000000000002</v>
      </c>
      <c r="BD24" s="144">
        <v>30.158000000000001</v>
      </c>
      <c r="BE24" s="144">
        <v>30.983000000000001</v>
      </c>
      <c r="BF24" s="144">
        <v>31.803000000000001</v>
      </c>
      <c r="BG24" s="144">
        <v>32.616999999999997</v>
      </c>
      <c r="BH24" s="144">
        <v>33.424999999999997</v>
      </c>
      <c r="BI24" s="144">
        <v>34.226999999999997</v>
      </c>
      <c r="BJ24" s="144">
        <v>35.023000000000003</v>
      </c>
      <c r="BK24" s="144">
        <v>35.813000000000002</v>
      </c>
      <c r="BL24" s="144">
        <v>36.597000000000001</v>
      </c>
      <c r="BM24" s="144">
        <v>37.374000000000002</v>
      </c>
      <c r="BN24" s="144">
        <v>38.146000000000001</v>
      </c>
      <c r="BO24" s="144">
        <v>38.911000000000001</v>
      </c>
      <c r="BP24" s="144">
        <v>39.668999999999997</v>
      </c>
      <c r="BQ24" s="144">
        <v>40.420999999999999</v>
      </c>
      <c r="BR24" s="144">
        <v>41.165999999999997</v>
      </c>
      <c r="BS24" s="144">
        <v>41.904000000000003</v>
      </c>
      <c r="BT24" s="144">
        <v>42.634</v>
      </c>
      <c r="BU24" s="144">
        <v>43.357999999999997</v>
      </c>
      <c r="BV24" s="144">
        <v>44.073</v>
      </c>
      <c r="BW24" s="144">
        <v>44.780999999999999</v>
      </c>
      <c r="BX24" s="144">
        <v>45.48</v>
      </c>
      <c r="BY24" s="144">
        <v>46.17</v>
      </c>
      <c r="BZ24" s="144">
        <v>46.850999999999999</v>
      </c>
      <c r="CA24" s="144">
        <v>47.523000000000003</v>
      </c>
      <c r="CB24" s="144">
        <v>48.185000000000002</v>
      </c>
      <c r="CC24" s="144">
        <v>48.835999999999999</v>
      </c>
      <c r="CD24" s="144">
        <v>49.475999999999999</v>
      </c>
      <c r="CE24" s="144">
        <v>50.103999999999999</v>
      </c>
      <c r="CF24" s="144">
        <v>50.720999999999997</v>
      </c>
      <c r="CG24" s="144">
        <v>51.323999999999998</v>
      </c>
      <c r="CH24" s="144">
        <v>51.912999999999997</v>
      </c>
      <c r="CI24" s="144">
        <v>52.484999999999999</v>
      </c>
      <c r="CJ24" s="144">
        <v>53.04</v>
      </c>
      <c r="CK24" s="144">
        <v>53.573999999999998</v>
      </c>
      <c r="CL24" s="144">
        <v>54.084000000000003</v>
      </c>
      <c r="CM24" s="144">
        <v>54.567999999999998</v>
      </c>
      <c r="CN24" s="144">
        <v>55.021000000000001</v>
      </c>
      <c r="CO24" s="144">
        <v>55.44</v>
      </c>
      <c r="CP24" s="144">
        <v>55.823</v>
      </c>
      <c r="CQ24" s="144">
        <v>56.165999999999997</v>
      </c>
      <c r="CR24" s="144">
        <v>56.466999999999999</v>
      </c>
      <c r="CS24" s="144">
        <v>56.728000000000002</v>
      </c>
      <c r="CT24" s="144">
        <v>56.948999999999998</v>
      </c>
      <c r="CU24" s="144">
        <v>57.134</v>
      </c>
      <c r="CV24" s="144">
        <v>57.286999999999999</v>
      </c>
      <c r="CW24" s="144">
        <v>57.411000000000001</v>
      </c>
      <c r="CX24" s="144">
        <v>57.51</v>
      </c>
      <c r="CY24" s="144">
        <v>57.587000000000003</v>
      </c>
      <c r="CZ24" s="144">
        <v>57.648000000000003</v>
      </c>
      <c r="DA24" s="144">
        <v>57.695</v>
      </c>
      <c r="DB24" s="144">
        <v>57.73</v>
      </c>
      <c r="DC24" s="144">
        <v>57.73</v>
      </c>
      <c r="DD24" s="144">
        <v>57.73</v>
      </c>
      <c r="DE24" s="144">
        <v>57.73</v>
      </c>
      <c r="DF24" s="144">
        <v>57.73</v>
      </c>
      <c r="DG24" s="144">
        <v>57.73</v>
      </c>
      <c r="DH24" s="144">
        <v>57.73</v>
      </c>
      <c r="DI24" s="144">
        <v>57.73</v>
      </c>
      <c r="DJ24" s="144">
        <v>57.73</v>
      </c>
      <c r="DK24" s="144">
        <v>57.73</v>
      </c>
      <c r="DL24" s="144">
        <v>57.73</v>
      </c>
      <c r="DM24" s="144">
        <v>57.73</v>
      </c>
      <c r="DN24" s="144">
        <v>57.73</v>
      </c>
      <c r="DO24" s="144">
        <v>57.73</v>
      </c>
      <c r="DP24" s="144">
        <v>57.73</v>
      </c>
      <c r="DQ24" s="144">
        <v>57.73</v>
      </c>
      <c r="DR24" s="144">
        <v>57.73</v>
      </c>
      <c r="DS24" s="144">
        <v>57.73</v>
      </c>
      <c r="DT24" s="144">
        <v>57.73</v>
      </c>
      <c r="DU24" s="144">
        <v>57.73</v>
      </c>
      <c r="DV24" s="144">
        <v>57.73</v>
      </c>
      <c r="DW24" s="144">
        <v>57.73</v>
      </c>
      <c r="DX24" s="144">
        <v>57.73</v>
      </c>
      <c r="DY24" s="144">
        <v>57.73</v>
      </c>
      <c r="DZ24" s="144">
        <v>57.73</v>
      </c>
      <c r="EA24" s="144">
        <v>57.73</v>
      </c>
    </row>
    <row r="25" spans="1:131" ht="15" customHeight="1" x14ac:dyDescent="0.25">
      <c r="A25" s="43">
        <v>23</v>
      </c>
      <c r="B25" s="144"/>
      <c r="C25" s="144"/>
      <c r="D25" s="144"/>
      <c r="E25" s="144"/>
      <c r="F25" s="144"/>
      <c r="G25" s="144"/>
      <c r="H25" s="144"/>
      <c r="I25" s="144"/>
      <c r="J25" s="144"/>
      <c r="K25" s="144"/>
      <c r="L25" s="144"/>
      <c r="M25" s="144"/>
      <c r="N25" s="144"/>
      <c r="O25" s="144"/>
      <c r="P25" s="144"/>
      <c r="Q25" s="144"/>
      <c r="R25" s="144"/>
      <c r="S25" s="144"/>
      <c r="T25" s="144"/>
      <c r="U25" s="144"/>
      <c r="V25" s="144"/>
      <c r="W25" s="144"/>
      <c r="X25" s="144"/>
      <c r="Y25" s="144">
        <v>0.995</v>
      </c>
      <c r="Z25" s="144">
        <v>1.9850000000000001</v>
      </c>
      <c r="AA25" s="144">
        <v>2.9689999999999999</v>
      </c>
      <c r="AB25" s="144">
        <v>3.9489999999999998</v>
      </c>
      <c r="AC25" s="144">
        <v>4.923</v>
      </c>
      <c r="AD25" s="144">
        <v>5.8920000000000003</v>
      </c>
      <c r="AE25" s="144">
        <v>6.8570000000000002</v>
      </c>
      <c r="AF25" s="144">
        <v>7.8159999999999998</v>
      </c>
      <c r="AG25" s="144">
        <v>8.77</v>
      </c>
      <c r="AH25" s="144">
        <v>9.7189999999999994</v>
      </c>
      <c r="AI25" s="144">
        <v>10.663</v>
      </c>
      <c r="AJ25" s="144">
        <v>11.602</v>
      </c>
      <c r="AK25" s="144">
        <v>12.536</v>
      </c>
      <c r="AL25" s="144">
        <v>13.465999999999999</v>
      </c>
      <c r="AM25" s="144">
        <v>14.39</v>
      </c>
      <c r="AN25" s="144">
        <v>15.308999999999999</v>
      </c>
      <c r="AO25" s="144">
        <v>16.222999999999999</v>
      </c>
      <c r="AP25" s="144">
        <v>17.132000000000001</v>
      </c>
      <c r="AQ25" s="144">
        <v>18.036000000000001</v>
      </c>
      <c r="AR25" s="144">
        <v>18.934999999999999</v>
      </c>
      <c r="AS25" s="144">
        <v>19.827999999999999</v>
      </c>
      <c r="AT25" s="144">
        <v>20.716999999999999</v>
      </c>
      <c r="AU25" s="144">
        <v>21.600999999999999</v>
      </c>
      <c r="AV25" s="144">
        <v>22.478999999999999</v>
      </c>
      <c r="AW25" s="144">
        <v>23.352</v>
      </c>
      <c r="AX25" s="144">
        <v>24.22</v>
      </c>
      <c r="AY25" s="144">
        <v>25.082000000000001</v>
      </c>
      <c r="AZ25" s="144">
        <v>25.939</v>
      </c>
      <c r="BA25" s="144">
        <v>26.791</v>
      </c>
      <c r="BB25" s="144">
        <v>27.637</v>
      </c>
      <c r="BC25" s="144">
        <v>28.478000000000002</v>
      </c>
      <c r="BD25" s="144">
        <v>29.312000000000001</v>
      </c>
      <c r="BE25" s="144">
        <v>30.141999999999999</v>
      </c>
      <c r="BF25" s="144">
        <v>30.965</v>
      </c>
      <c r="BG25" s="144">
        <v>31.783000000000001</v>
      </c>
      <c r="BH25" s="144">
        <v>32.594999999999999</v>
      </c>
      <c r="BI25" s="144">
        <v>33.401000000000003</v>
      </c>
      <c r="BJ25" s="144">
        <v>34.201000000000001</v>
      </c>
      <c r="BK25" s="144">
        <v>34.994</v>
      </c>
      <c r="BL25" s="144">
        <v>35.781999999999996</v>
      </c>
      <c r="BM25" s="144">
        <v>36.563000000000002</v>
      </c>
      <c r="BN25" s="144">
        <v>37.338000000000001</v>
      </c>
      <c r="BO25" s="144">
        <v>38.106000000000002</v>
      </c>
      <c r="BP25" s="144">
        <v>38.868000000000002</v>
      </c>
      <c r="BQ25" s="144">
        <v>39.622999999999998</v>
      </c>
      <c r="BR25" s="144">
        <v>40.372</v>
      </c>
      <c r="BS25" s="144">
        <v>41.113</v>
      </c>
      <c r="BT25" s="144">
        <v>41.847000000000001</v>
      </c>
      <c r="BU25" s="144">
        <v>42.573</v>
      </c>
      <c r="BV25" s="144">
        <v>43.292000000000002</v>
      </c>
      <c r="BW25" s="144">
        <v>44.002000000000002</v>
      </c>
      <c r="BX25" s="144">
        <v>44.704000000000001</v>
      </c>
      <c r="BY25" s="144">
        <v>45.396999999999998</v>
      </c>
      <c r="BZ25" s="144">
        <v>46.081000000000003</v>
      </c>
      <c r="CA25" s="144">
        <v>46.755000000000003</v>
      </c>
      <c r="CB25" s="144">
        <v>47.418999999999997</v>
      </c>
      <c r="CC25" s="144">
        <v>48.072000000000003</v>
      </c>
      <c r="CD25" s="144">
        <v>48.713999999999999</v>
      </c>
      <c r="CE25" s="144">
        <v>49.344999999999999</v>
      </c>
      <c r="CF25" s="144">
        <v>49.963000000000001</v>
      </c>
      <c r="CG25" s="144">
        <v>50.567</v>
      </c>
      <c r="CH25" s="144">
        <v>51.156999999999996</v>
      </c>
      <c r="CI25" s="144">
        <v>51.731000000000002</v>
      </c>
      <c r="CJ25" s="144">
        <v>52.286999999999999</v>
      </c>
      <c r="CK25" s="144">
        <v>52.820999999999998</v>
      </c>
      <c r="CL25" s="144">
        <v>53.332000000000001</v>
      </c>
      <c r="CM25" s="144">
        <v>53.814999999999998</v>
      </c>
      <c r="CN25" s="144">
        <v>54.268000000000001</v>
      </c>
      <c r="CO25" s="144">
        <v>54.686999999999998</v>
      </c>
      <c r="CP25" s="144">
        <v>55.069000000000003</v>
      </c>
      <c r="CQ25" s="144">
        <v>55.411000000000001</v>
      </c>
      <c r="CR25" s="144">
        <v>55.710999999999999</v>
      </c>
      <c r="CS25" s="144">
        <v>55.97</v>
      </c>
      <c r="CT25" s="144">
        <v>56.19</v>
      </c>
      <c r="CU25" s="144">
        <v>56.375</v>
      </c>
      <c r="CV25" s="144">
        <v>56.526000000000003</v>
      </c>
      <c r="CW25" s="144">
        <v>56.649000000000001</v>
      </c>
      <c r="CX25" s="144">
        <v>56.747</v>
      </c>
      <c r="CY25" s="144">
        <v>56.823</v>
      </c>
      <c r="CZ25" s="144">
        <v>56.883000000000003</v>
      </c>
      <c r="DA25" s="144">
        <v>56.929000000000002</v>
      </c>
      <c r="DB25" s="144">
        <v>56.963999999999999</v>
      </c>
      <c r="DC25" s="144">
        <v>56.963999999999999</v>
      </c>
      <c r="DD25" s="144">
        <v>56.963999999999999</v>
      </c>
      <c r="DE25" s="144">
        <v>56.963999999999999</v>
      </c>
      <c r="DF25" s="144">
        <v>56.963999999999999</v>
      </c>
      <c r="DG25" s="144">
        <v>56.963999999999999</v>
      </c>
      <c r="DH25" s="144">
        <v>56.963999999999999</v>
      </c>
      <c r="DI25" s="144">
        <v>56.963999999999999</v>
      </c>
      <c r="DJ25" s="144">
        <v>56.963999999999999</v>
      </c>
      <c r="DK25" s="144">
        <v>56.963999999999999</v>
      </c>
      <c r="DL25" s="144">
        <v>56.963999999999999</v>
      </c>
      <c r="DM25" s="144">
        <v>56.963999999999999</v>
      </c>
      <c r="DN25" s="144">
        <v>56.963999999999999</v>
      </c>
      <c r="DO25" s="144">
        <v>56.963999999999999</v>
      </c>
      <c r="DP25" s="144">
        <v>56.963999999999999</v>
      </c>
      <c r="DQ25" s="144">
        <v>56.963999999999999</v>
      </c>
      <c r="DR25" s="144">
        <v>56.963999999999999</v>
      </c>
      <c r="DS25" s="144">
        <v>56.963999999999999</v>
      </c>
      <c r="DT25" s="144">
        <v>56.963999999999999</v>
      </c>
      <c r="DU25" s="144">
        <v>56.963999999999999</v>
      </c>
      <c r="DV25" s="144">
        <v>56.963999999999999</v>
      </c>
      <c r="DW25" s="144">
        <v>56.963999999999999</v>
      </c>
      <c r="DX25" s="144">
        <v>56.963999999999999</v>
      </c>
      <c r="DY25" s="144">
        <v>56.963999999999999</v>
      </c>
      <c r="DZ25" s="144">
        <v>56.963999999999999</v>
      </c>
      <c r="EA25" s="144">
        <v>56.963999999999999</v>
      </c>
    </row>
    <row r="26" spans="1:131" ht="15" customHeight="1" x14ac:dyDescent="0.25">
      <c r="A26" s="43">
        <v>24</v>
      </c>
      <c r="B26" s="144"/>
      <c r="C26" s="144"/>
      <c r="D26" s="144"/>
      <c r="E26" s="144"/>
      <c r="F26" s="144"/>
      <c r="G26" s="144"/>
      <c r="H26" s="144"/>
      <c r="I26" s="144"/>
      <c r="J26" s="144"/>
      <c r="K26" s="144"/>
      <c r="L26" s="144"/>
      <c r="M26" s="144"/>
      <c r="N26" s="144"/>
      <c r="O26" s="144"/>
      <c r="P26" s="144"/>
      <c r="Q26" s="144"/>
      <c r="R26" s="144"/>
      <c r="S26" s="144"/>
      <c r="T26" s="144"/>
      <c r="U26" s="144"/>
      <c r="V26" s="144"/>
      <c r="W26" s="144"/>
      <c r="X26" s="144"/>
      <c r="Y26" s="144"/>
      <c r="Z26" s="144">
        <v>0.995</v>
      </c>
      <c r="AA26" s="144">
        <v>1.9850000000000001</v>
      </c>
      <c r="AB26" s="144">
        <v>2.9689999999999999</v>
      </c>
      <c r="AC26" s="144">
        <v>3.9489999999999998</v>
      </c>
      <c r="AD26" s="144">
        <v>4.923</v>
      </c>
      <c r="AE26" s="144">
        <v>5.8920000000000003</v>
      </c>
      <c r="AF26" s="144">
        <v>6.8559999999999999</v>
      </c>
      <c r="AG26" s="144">
        <v>7.8150000000000004</v>
      </c>
      <c r="AH26" s="144">
        <v>8.7690000000000001</v>
      </c>
      <c r="AI26" s="144">
        <v>9.718</v>
      </c>
      <c r="AJ26" s="144">
        <v>10.662000000000001</v>
      </c>
      <c r="AK26" s="144">
        <v>11.601000000000001</v>
      </c>
      <c r="AL26" s="144">
        <v>12.535</v>
      </c>
      <c r="AM26" s="144">
        <v>13.464</v>
      </c>
      <c r="AN26" s="144">
        <v>14.388</v>
      </c>
      <c r="AO26" s="144">
        <v>15.307</v>
      </c>
      <c r="AP26" s="144">
        <v>16.22</v>
      </c>
      <c r="AQ26" s="144">
        <v>17.129000000000001</v>
      </c>
      <c r="AR26" s="144">
        <v>18.032</v>
      </c>
      <c r="AS26" s="144">
        <v>18.931000000000001</v>
      </c>
      <c r="AT26" s="144">
        <v>19.824000000000002</v>
      </c>
      <c r="AU26" s="144">
        <v>20.712</v>
      </c>
      <c r="AV26" s="144">
        <v>21.594999999999999</v>
      </c>
      <c r="AW26" s="144">
        <v>22.472000000000001</v>
      </c>
      <c r="AX26" s="144">
        <v>23.344000000000001</v>
      </c>
      <c r="AY26" s="144">
        <v>24.210999999999999</v>
      </c>
      <c r="AZ26" s="144">
        <v>25.073</v>
      </c>
      <c r="BA26" s="144">
        <v>25.928000000000001</v>
      </c>
      <c r="BB26" s="144">
        <v>26.779</v>
      </c>
      <c r="BC26" s="144">
        <v>27.623000000000001</v>
      </c>
      <c r="BD26" s="144">
        <v>28.462</v>
      </c>
      <c r="BE26" s="144">
        <v>29.295999999999999</v>
      </c>
      <c r="BF26" s="144">
        <v>30.123000000000001</v>
      </c>
      <c r="BG26" s="144">
        <v>30.945</v>
      </c>
      <c r="BH26" s="144">
        <v>31.760999999999999</v>
      </c>
      <c r="BI26" s="144">
        <v>32.57</v>
      </c>
      <c r="BJ26" s="144">
        <v>33.374000000000002</v>
      </c>
      <c r="BK26" s="144">
        <v>34.171999999999997</v>
      </c>
      <c r="BL26" s="144">
        <v>34.963000000000001</v>
      </c>
      <c r="BM26" s="144">
        <v>35.747999999999998</v>
      </c>
      <c r="BN26" s="144">
        <v>36.526000000000003</v>
      </c>
      <c r="BO26" s="144">
        <v>37.298000000000002</v>
      </c>
      <c r="BP26" s="144">
        <v>38.063000000000002</v>
      </c>
      <c r="BQ26" s="144">
        <v>38.822000000000003</v>
      </c>
      <c r="BR26" s="144">
        <v>39.573999999999998</v>
      </c>
      <c r="BS26" s="144">
        <v>40.317999999999998</v>
      </c>
      <c r="BT26" s="144">
        <v>41.055</v>
      </c>
      <c r="BU26" s="144">
        <v>41.783999999999999</v>
      </c>
      <c r="BV26" s="144">
        <v>42.506</v>
      </c>
      <c r="BW26" s="144">
        <v>43.219000000000001</v>
      </c>
      <c r="BX26" s="144">
        <v>43.923999999999999</v>
      </c>
      <c r="BY26" s="144">
        <v>44.62</v>
      </c>
      <c r="BZ26" s="144">
        <v>45.305999999999997</v>
      </c>
      <c r="CA26" s="144">
        <v>45.982999999999997</v>
      </c>
      <c r="CB26" s="144">
        <v>46.649000000000001</v>
      </c>
      <c r="CC26" s="144">
        <v>47.305</v>
      </c>
      <c r="CD26" s="144">
        <v>47.948999999999998</v>
      </c>
      <c r="CE26" s="144">
        <v>48.581000000000003</v>
      </c>
      <c r="CF26" s="144">
        <v>49.201000000000001</v>
      </c>
      <c r="CG26" s="144">
        <v>49.807000000000002</v>
      </c>
      <c r="CH26" s="144">
        <v>50.398000000000003</v>
      </c>
      <c r="CI26" s="144">
        <v>50.972999999999999</v>
      </c>
      <c r="CJ26" s="144">
        <v>51.529000000000003</v>
      </c>
      <c r="CK26" s="144">
        <v>52.064</v>
      </c>
      <c r="CL26" s="144">
        <v>52.575000000000003</v>
      </c>
      <c r="CM26" s="144">
        <v>53.058</v>
      </c>
      <c r="CN26" s="144">
        <v>53.511000000000003</v>
      </c>
      <c r="CO26" s="144">
        <v>53.929000000000002</v>
      </c>
      <c r="CP26" s="144">
        <v>54.31</v>
      </c>
      <c r="CQ26" s="144">
        <v>54.651000000000003</v>
      </c>
      <c r="CR26" s="144">
        <v>54.951000000000001</v>
      </c>
      <c r="CS26" s="144">
        <v>55.209000000000003</v>
      </c>
      <c r="CT26" s="144">
        <v>55.427</v>
      </c>
      <c r="CU26" s="144">
        <v>55.61</v>
      </c>
      <c r="CV26" s="144">
        <v>55.761000000000003</v>
      </c>
      <c r="CW26" s="144">
        <v>55.881999999999998</v>
      </c>
      <c r="CX26" s="144">
        <v>55.978999999999999</v>
      </c>
      <c r="CY26" s="144">
        <v>56.055</v>
      </c>
      <c r="CZ26" s="144">
        <v>56.113999999999997</v>
      </c>
      <c r="DA26" s="144">
        <v>56.158999999999999</v>
      </c>
      <c r="DB26" s="144">
        <v>56.192999999999998</v>
      </c>
      <c r="DC26" s="144">
        <v>56.192999999999998</v>
      </c>
      <c r="DD26" s="144">
        <v>56.192999999999998</v>
      </c>
      <c r="DE26" s="144">
        <v>56.192999999999998</v>
      </c>
      <c r="DF26" s="144">
        <v>56.192999999999998</v>
      </c>
      <c r="DG26" s="144">
        <v>56.192999999999998</v>
      </c>
      <c r="DH26" s="144">
        <v>56.192999999999998</v>
      </c>
      <c r="DI26" s="144">
        <v>56.192999999999998</v>
      </c>
      <c r="DJ26" s="144">
        <v>56.192999999999998</v>
      </c>
      <c r="DK26" s="144">
        <v>56.192999999999998</v>
      </c>
      <c r="DL26" s="144">
        <v>56.192999999999998</v>
      </c>
      <c r="DM26" s="144">
        <v>56.192999999999998</v>
      </c>
      <c r="DN26" s="144">
        <v>56.192999999999998</v>
      </c>
      <c r="DO26" s="144">
        <v>56.192999999999998</v>
      </c>
      <c r="DP26" s="144">
        <v>56.192999999999998</v>
      </c>
      <c r="DQ26" s="144">
        <v>56.192999999999998</v>
      </c>
      <c r="DR26" s="144">
        <v>56.192999999999998</v>
      </c>
      <c r="DS26" s="144">
        <v>56.192999999999998</v>
      </c>
      <c r="DT26" s="144">
        <v>56.192999999999998</v>
      </c>
      <c r="DU26" s="144">
        <v>56.192999999999998</v>
      </c>
      <c r="DV26" s="144">
        <v>56.192999999999998</v>
      </c>
      <c r="DW26" s="144">
        <v>56.192999999999998</v>
      </c>
      <c r="DX26" s="144">
        <v>56.192999999999998</v>
      </c>
      <c r="DY26" s="144">
        <v>56.192999999999998</v>
      </c>
      <c r="DZ26" s="144">
        <v>56.192999999999998</v>
      </c>
      <c r="EA26" s="144">
        <v>56.192999999999998</v>
      </c>
    </row>
    <row r="27" spans="1:131" ht="15" customHeight="1" x14ac:dyDescent="0.25">
      <c r="A27" s="43">
        <v>25</v>
      </c>
      <c r="B27" s="144"/>
      <c r="C27" s="144"/>
      <c r="D27" s="144"/>
      <c r="E27" s="144"/>
      <c r="F27" s="144"/>
      <c r="G27" s="144"/>
      <c r="H27" s="144"/>
      <c r="I27" s="144"/>
      <c r="J27" s="144"/>
      <c r="K27" s="144"/>
      <c r="L27" s="144"/>
      <c r="M27" s="144"/>
      <c r="N27" s="144"/>
      <c r="O27" s="144"/>
      <c r="P27" s="144"/>
      <c r="Q27" s="144"/>
      <c r="R27" s="144"/>
      <c r="S27" s="144"/>
      <c r="T27" s="144"/>
      <c r="U27" s="144"/>
      <c r="V27" s="144"/>
      <c r="W27" s="144"/>
      <c r="X27" s="144"/>
      <c r="Y27" s="144"/>
      <c r="Z27" s="144"/>
      <c r="AA27" s="144">
        <v>0.995</v>
      </c>
      <c r="AB27" s="144">
        <v>1.984</v>
      </c>
      <c r="AC27" s="144">
        <v>2.9689999999999999</v>
      </c>
      <c r="AD27" s="144">
        <v>3.948</v>
      </c>
      <c r="AE27" s="144">
        <v>4.923</v>
      </c>
      <c r="AF27" s="144">
        <v>5.8920000000000003</v>
      </c>
      <c r="AG27" s="144">
        <v>6.8559999999999999</v>
      </c>
      <c r="AH27" s="144">
        <v>7.8150000000000004</v>
      </c>
      <c r="AI27" s="144">
        <v>8.7690000000000001</v>
      </c>
      <c r="AJ27" s="144">
        <v>9.7170000000000005</v>
      </c>
      <c r="AK27" s="144">
        <v>10.661</v>
      </c>
      <c r="AL27" s="144">
        <v>11.6</v>
      </c>
      <c r="AM27" s="144">
        <v>12.532999999999999</v>
      </c>
      <c r="AN27" s="144">
        <v>13.462</v>
      </c>
      <c r="AO27" s="144">
        <v>14.385</v>
      </c>
      <c r="AP27" s="144">
        <v>15.304</v>
      </c>
      <c r="AQ27" s="144">
        <v>16.216999999999999</v>
      </c>
      <c r="AR27" s="144">
        <v>17.125</v>
      </c>
      <c r="AS27" s="144">
        <v>18.027999999999999</v>
      </c>
      <c r="AT27" s="144">
        <v>18.925999999999998</v>
      </c>
      <c r="AU27" s="144">
        <v>19.818000000000001</v>
      </c>
      <c r="AV27" s="144">
        <v>20.704999999999998</v>
      </c>
      <c r="AW27" s="144">
        <v>21.587</v>
      </c>
      <c r="AX27" s="144">
        <v>22.463999999999999</v>
      </c>
      <c r="AY27" s="144">
        <v>23.335000000000001</v>
      </c>
      <c r="AZ27" s="144">
        <v>24.201000000000001</v>
      </c>
      <c r="BA27" s="144">
        <v>25.061</v>
      </c>
      <c r="BB27" s="144">
        <v>25.914999999999999</v>
      </c>
      <c r="BC27" s="144">
        <v>26.763999999999999</v>
      </c>
      <c r="BD27" s="144">
        <v>27.606999999999999</v>
      </c>
      <c r="BE27" s="144">
        <v>28.445</v>
      </c>
      <c r="BF27" s="144">
        <v>29.276</v>
      </c>
      <c r="BG27" s="144">
        <v>30.102</v>
      </c>
      <c r="BH27" s="144">
        <v>30.922000000000001</v>
      </c>
      <c r="BI27" s="144">
        <v>31.734999999999999</v>
      </c>
      <c r="BJ27" s="144">
        <v>32.542999999999999</v>
      </c>
      <c r="BK27" s="144">
        <v>33.344000000000001</v>
      </c>
      <c r="BL27" s="144">
        <v>34.139000000000003</v>
      </c>
      <c r="BM27" s="144">
        <v>34.927</v>
      </c>
      <c r="BN27" s="144">
        <v>35.71</v>
      </c>
      <c r="BO27" s="144">
        <v>36.484999999999999</v>
      </c>
      <c r="BP27" s="144">
        <v>37.253999999999998</v>
      </c>
      <c r="BQ27" s="144">
        <v>38.015999999999998</v>
      </c>
      <c r="BR27" s="144">
        <v>38.770000000000003</v>
      </c>
      <c r="BS27" s="144">
        <v>39.518000000000001</v>
      </c>
      <c r="BT27" s="144">
        <v>40.258000000000003</v>
      </c>
      <c r="BU27" s="144">
        <v>40.991</v>
      </c>
      <c r="BV27" s="144">
        <v>41.715000000000003</v>
      </c>
      <c r="BW27" s="144">
        <v>42.432000000000002</v>
      </c>
      <c r="BX27" s="144">
        <v>43.139000000000003</v>
      </c>
      <c r="BY27" s="144">
        <v>43.837000000000003</v>
      </c>
      <c r="BZ27" s="144">
        <v>44.526000000000003</v>
      </c>
      <c r="CA27" s="144">
        <v>45.204999999999998</v>
      </c>
      <c r="CB27" s="144">
        <v>45.874000000000002</v>
      </c>
      <c r="CC27" s="144">
        <v>46.531999999999996</v>
      </c>
      <c r="CD27" s="144">
        <v>47.177999999999997</v>
      </c>
      <c r="CE27" s="144">
        <v>47.811999999999998</v>
      </c>
      <c r="CF27" s="144">
        <v>48.433</v>
      </c>
      <c r="CG27" s="144">
        <v>49.040999999999997</v>
      </c>
      <c r="CH27" s="144">
        <v>49.634</v>
      </c>
      <c r="CI27" s="144">
        <v>50.21</v>
      </c>
      <c r="CJ27" s="144">
        <v>50.765999999999998</v>
      </c>
      <c r="CK27" s="144">
        <v>51.302</v>
      </c>
      <c r="CL27" s="144">
        <v>51.813000000000002</v>
      </c>
      <c r="CM27" s="144">
        <v>52.295999999999999</v>
      </c>
      <c r="CN27" s="144">
        <v>52.749000000000002</v>
      </c>
      <c r="CO27" s="144">
        <v>53.165999999999997</v>
      </c>
      <c r="CP27" s="144">
        <v>53.545999999999999</v>
      </c>
      <c r="CQ27" s="144">
        <v>53.886000000000003</v>
      </c>
      <c r="CR27" s="144">
        <v>54.185000000000002</v>
      </c>
      <c r="CS27" s="144">
        <v>54.441000000000003</v>
      </c>
      <c r="CT27" s="144">
        <v>54.658999999999999</v>
      </c>
      <c r="CU27" s="144">
        <v>54.841000000000001</v>
      </c>
      <c r="CV27" s="144">
        <v>54.99</v>
      </c>
      <c r="CW27" s="144">
        <v>55.11</v>
      </c>
      <c r="CX27" s="144">
        <v>55.206000000000003</v>
      </c>
      <c r="CY27" s="144">
        <v>55.280999999999999</v>
      </c>
      <c r="CZ27" s="144">
        <v>55.338999999999999</v>
      </c>
      <c r="DA27" s="144">
        <v>55.383000000000003</v>
      </c>
      <c r="DB27" s="144">
        <v>55.417000000000002</v>
      </c>
      <c r="DC27" s="144">
        <v>55.417000000000002</v>
      </c>
      <c r="DD27" s="144">
        <v>55.417000000000002</v>
      </c>
      <c r="DE27" s="144">
        <v>55.417000000000002</v>
      </c>
      <c r="DF27" s="144">
        <v>55.417000000000002</v>
      </c>
      <c r="DG27" s="144">
        <v>55.417000000000002</v>
      </c>
      <c r="DH27" s="144">
        <v>55.417000000000002</v>
      </c>
      <c r="DI27" s="144">
        <v>55.417000000000002</v>
      </c>
      <c r="DJ27" s="144">
        <v>55.417000000000002</v>
      </c>
      <c r="DK27" s="144">
        <v>55.417000000000002</v>
      </c>
      <c r="DL27" s="144">
        <v>55.417000000000002</v>
      </c>
      <c r="DM27" s="144">
        <v>55.417000000000002</v>
      </c>
      <c r="DN27" s="144">
        <v>55.417000000000002</v>
      </c>
      <c r="DO27" s="144">
        <v>55.417000000000002</v>
      </c>
      <c r="DP27" s="144">
        <v>55.417000000000002</v>
      </c>
      <c r="DQ27" s="144">
        <v>55.417000000000002</v>
      </c>
      <c r="DR27" s="144">
        <v>55.417000000000002</v>
      </c>
      <c r="DS27" s="144">
        <v>55.417000000000002</v>
      </c>
      <c r="DT27" s="144">
        <v>55.417000000000002</v>
      </c>
      <c r="DU27" s="144">
        <v>55.417000000000002</v>
      </c>
      <c r="DV27" s="144">
        <v>55.417000000000002</v>
      </c>
      <c r="DW27" s="144">
        <v>55.417000000000002</v>
      </c>
      <c r="DX27" s="144">
        <v>55.417000000000002</v>
      </c>
      <c r="DY27" s="144">
        <v>55.417000000000002</v>
      </c>
      <c r="DZ27" s="144">
        <v>55.417000000000002</v>
      </c>
      <c r="EA27" s="144">
        <v>55.417000000000002</v>
      </c>
    </row>
    <row r="28" spans="1:131" ht="15" customHeight="1" x14ac:dyDescent="0.25">
      <c r="A28" s="43">
        <v>26</v>
      </c>
      <c r="B28" s="144"/>
      <c r="C28" s="144"/>
      <c r="D28" s="144"/>
      <c r="E28" s="144"/>
      <c r="F28" s="144"/>
      <c r="G28" s="144"/>
      <c r="H28" s="144"/>
      <c r="I28" s="144"/>
      <c r="J28" s="144"/>
      <c r="K28" s="144"/>
      <c r="L28" s="144"/>
      <c r="M28" s="144"/>
      <c r="N28" s="144"/>
      <c r="O28" s="144"/>
      <c r="P28" s="144"/>
      <c r="Q28" s="144"/>
      <c r="R28" s="144"/>
      <c r="S28" s="144"/>
      <c r="T28" s="144"/>
      <c r="U28" s="144"/>
      <c r="V28" s="144"/>
      <c r="W28" s="144"/>
      <c r="X28" s="144"/>
      <c r="Y28" s="144"/>
      <c r="Z28" s="144"/>
      <c r="AA28" s="144"/>
      <c r="AB28" s="144">
        <v>0.995</v>
      </c>
      <c r="AC28" s="144">
        <v>1.984</v>
      </c>
      <c r="AD28" s="144">
        <v>2.9689999999999999</v>
      </c>
      <c r="AE28" s="144">
        <v>3.948</v>
      </c>
      <c r="AF28" s="144">
        <v>4.9219999999999997</v>
      </c>
      <c r="AG28" s="144">
        <v>5.891</v>
      </c>
      <c r="AH28" s="144">
        <v>6.8550000000000004</v>
      </c>
      <c r="AI28" s="144">
        <v>7.8140000000000001</v>
      </c>
      <c r="AJ28" s="144">
        <v>8.7680000000000007</v>
      </c>
      <c r="AK28" s="144">
        <v>9.7170000000000005</v>
      </c>
      <c r="AL28" s="144">
        <v>10.66</v>
      </c>
      <c r="AM28" s="144">
        <v>11.599</v>
      </c>
      <c r="AN28" s="144">
        <v>12.532</v>
      </c>
      <c r="AO28" s="144">
        <v>13.46</v>
      </c>
      <c r="AP28" s="144">
        <v>14.382999999999999</v>
      </c>
      <c r="AQ28" s="144">
        <v>15.301</v>
      </c>
      <c r="AR28" s="144">
        <v>16.213999999999999</v>
      </c>
      <c r="AS28" s="144">
        <v>17.120999999999999</v>
      </c>
      <c r="AT28" s="144">
        <v>18.024000000000001</v>
      </c>
      <c r="AU28" s="144">
        <v>18.920999999999999</v>
      </c>
      <c r="AV28" s="144">
        <v>19.812000000000001</v>
      </c>
      <c r="AW28" s="144">
        <v>20.699000000000002</v>
      </c>
      <c r="AX28" s="144">
        <v>21.58</v>
      </c>
      <c r="AY28" s="144">
        <v>22.454999999999998</v>
      </c>
      <c r="AZ28" s="144">
        <v>23.324999999999999</v>
      </c>
      <c r="BA28" s="144">
        <v>24.19</v>
      </c>
      <c r="BB28" s="144">
        <v>25.047999999999998</v>
      </c>
      <c r="BC28" s="144">
        <v>25.901</v>
      </c>
      <c r="BD28" s="144">
        <v>26.748999999999999</v>
      </c>
      <c r="BE28" s="144">
        <v>27.59</v>
      </c>
      <c r="BF28" s="144">
        <v>28.425999999999998</v>
      </c>
      <c r="BG28" s="144">
        <v>29.256</v>
      </c>
      <c r="BH28" s="144">
        <v>30.079000000000001</v>
      </c>
      <c r="BI28" s="144">
        <v>30.896999999999998</v>
      </c>
      <c r="BJ28" s="144">
        <v>31.707999999999998</v>
      </c>
      <c r="BK28" s="144">
        <v>32.512999999999998</v>
      </c>
      <c r="BL28" s="144">
        <v>33.311999999999998</v>
      </c>
      <c r="BM28" s="144">
        <v>34.103999999999999</v>
      </c>
      <c r="BN28" s="144">
        <v>34.89</v>
      </c>
      <c r="BO28" s="144">
        <v>35.668999999999997</v>
      </c>
      <c r="BP28" s="144">
        <v>36.441000000000003</v>
      </c>
      <c r="BQ28" s="144">
        <v>37.206000000000003</v>
      </c>
      <c r="BR28" s="144">
        <v>37.965000000000003</v>
      </c>
      <c r="BS28" s="144">
        <v>38.715000000000003</v>
      </c>
      <c r="BT28" s="144">
        <v>39.459000000000003</v>
      </c>
      <c r="BU28" s="144">
        <v>40.195</v>
      </c>
      <c r="BV28" s="144">
        <v>40.921999999999997</v>
      </c>
      <c r="BW28" s="144">
        <v>41.640999999999998</v>
      </c>
      <c r="BX28" s="144">
        <v>42.351999999999997</v>
      </c>
      <c r="BY28" s="144">
        <v>43.052999999999997</v>
      </c>
      <c r="BZ28" s="144">
        <v>43.744</v>
      </c>
      <c r="CA28" s="144">
        <v>44.426000000000002</v>
      </c>
      <c r="CB28" s="144">
        <v>45.097000000000001</v>
      </c>
      <c r="CC28" s="144">
        <v>45.756999999999998</v>
      </c>
      <c r="CD28" s="144">
        <v>46.405000000000001</v>
      </c>
      <c r="CE28" s="144">
        <v>47.040999999999997</v>
      </c>
      <c r="CF28" s="144">
        <v>47.664000000000001</v>
      </c>
      <c r="CG28" s="144">
        <v>48.273000000000003</v>
      </c>
      <c r="CH28" s="144">
        <v>48.866999999999997</v>
      </c>
      <c r="CI28" s="144">
        <v>49.442999999999998</v>
      </c>
      <c r="CJ28" s="144">
        <v>50.000999999999998</v>
      </c>
      <c r="CK28" s="144">
        <v>50.536999999999999</v>
      </c>
      <c r="CL28" s="144">
        <v>51.048000000000002</v>
      </c>
      <c r="CM28" s="144">
        <v>51.531999999999996</v>
      </c>
      <c r="CN28" s="144">
        <v>51.982999999999997</v>
      </c>
      <c r="CO28" s="144">
        <v>52.4</v>
      </c>
      <c r="CP28" s="144">
        <v>52.78</v>
      </c>
      <c r="CQ28" s="144">
        <v>53.119</v>
      </c>
      <c r="CR28" s="144">
        <v>53.415999999999997</v>
      </c>
      <c r="CS28" s="144">
        <v>53.670999999999999</v>
      </c>
      <c r="CT28" s="144">
        <v>53.887999999999998</v>
      </c>
      <c r="CU28" s="144">
        <v>54.067999999999998</v>
      </c>
      <c r="CV28" s="144">
        <v>54.216000000000001</v>
      </c>
      <c r="CW28" s="144">
        <v>54.335000000000001</v>
      </c>
      <c r="CX28" s="144">
        <v>54.43</v>
      </c>
      <c r="CY28" s="144">
        <v>54.503999999999998</v>
      </c>
      <c r="CZ28" s="144">
        <v>54.561</v>
      </c>
      <c r="DA28" s="144">
        <v>54.604999999999997</v>
      </c>
      <c r="DB28" s="144">
        <v>54.637999999999998</v>
      </c>
      <c r="DC28" s="144">
        <v>54.637999999999998</v>
      </c>
      <c r="DD28" s="144">
        <v>54.637999999999998</v>
      </c>
      <c r="DE28" s="144">
        <v>54.637999999999998</v>
      </c>
      <c r="DF28" s="144">
        <v>54.637999999999998</v>
      </c>
      <c r="DG28" s="144">
        <v>54.637999999999998</v>
      </c>
      <c r="DH28" s="144">
        <v>54.637999999999998</v>
      </c>
      <c r="DI28" s="144">
        <v>54.637999999999998</v>
      </c>
      <c r="DJ28" s="144">
        <v>54.637999999999998</v>
      </c>
      <c r="DK28" s="144">
        <v>54.637999999999998</v>
      </c>
      <c r="DL28" s="144">
        <v>54.637999999999998</v>
      </c>
      <c r="DM28" s="144">
        <v>54.637999999999998</v>
      </c>
      <c r="DN28" s="144">
        <v>54.637999999999998</v>
      </c>
      <c r="DO28" s="144">
        <v>54.637999999999998</v>
      </c>
      <c r="DP28" s="144">
        <v>54.637999999999998</v>
      </c>
      <c r="DQ28" s="144">
        <v>54.637999999999998</v>
      </c>
      <c r="DR28" s="144">
        <v>54.637999999999998</v>
      </c>
      <c r="DS28" s="144">
        <v>54.637999999999998</v>
      </c>
      <c r="DT28" s="144">
        <v>54.637999999999998</v>
      </c>
      <c r="DU28" s="144">
        <v>54.637999999999998</v>
      </c>
      <c r="DV28" s="144">
        <v>54.637999999999998</v>
      </c>
      <c r="DW28" s="144">
        <v>54.637999999999998</v>
      </c>
      <c r="DX28" s="144">
        <v>54.637999999999998</v>
      </c>
      <c r="DY28" s="144">
        <v>54.637999999999998</v>
      </c>
      <c r="DZ28" s="144">
        <v>54.637999999999998</v>
      </c>
      <c r="EA28" s="144">
        <v>54.637999999999998</v>
      </c>
    </row>
    <row r="29" spans="1:131" ht="15" customHeight="1" x14ac:dyDescent="0.25">
      <c r="A29" s="43">
        <v>27</v>
      </c>
      <c r="B29" s="144"/>
      <c r="C29" s="144"/>
      <c r="D29" s="144"/>
      <c r="E29" s="144"/>
      <c r="F29" s="144"/>
      <c r="G29" s="144"/>
      <c r="H29" s="144"/>
      <c r="I29" s="144"/>
      <c r="J29" s="144"/>
      <c r="K29" s="144"/>
      <c r="L29" s="144"/>
      <c r="M29" s="144"/>
      <c r="N29" s="144"/>
      <c r="O29" s="144"/>
      <c r="P29" s="144"/>
      <c r="Q29" s="144"/>
      <c r="R29" s="144"/>
      <c r="S29" s="144"/>
      <c r="T29" s="144"/>
      <c r="U29" s="144"/>
      <c r="V29" s="144"/>
      <c r="W29" s="144"/>
      <c r="X29" s="144"/>
      <c r="Y29" s="144"/>
      <c r="Z29" s="144"/>
      <c r="AA29" s="144"/>
      <c r="AB29" s="144"/>
      <c r="AC29" s="144">
        <v>0.995</v>
      </c>
      <c r="AD29" s="144">
        <v>1.984</v>
      </c>
      <c r="AE29" s="144">
        <v>2.9689999999999999</v>
      </c>
      <c r="AF29" s="144">
        <v>3.948</v>
      </c>
      <c r="AG29" s="144">
        <v>4.9219999999999997</v>
      </c>
      <c r="AH29" s="144">
        <v>5.891</v>
      </c>
      <c r="AI29" s="144">
        <v>6.8550000000000004</v>
      </c>
      <c r="AJ29" s="144">
        <v>7.8140000000000001</v>
      </c>
      <c r="AK29" s="144">
        <v>8.7669999999999995</v>
      </c>
      <c r="AL29" s="144">
        <v>9.7159999999999993</v>
      </c>
      <c r="AM29" s="144">
        <v>10.659000000000001</v>
      </c>
      <c r="AN29" s="144">
        <v>11.597</v>
      </c>
      <c r="AO29" s="144">
        <v>12.53</v>
      </c>
      <c r="AP29" s="144">
        <v>13.458</v>
      </c>
      <c r="AQ29" s="144">
        <v>14.38</v>
      </c>
      <c r="AR29" s="144">
        <v>15.298</v>
      </c>
      <c r="AS29" s="144">
        <v>16.21</v>
      </c>
      <c r="AT29" s="144">
        <v>17.117000000000001</v>
      </c>
      <c r="AU29" s="144">
        <v>18.018000000000001</v>
      </c>
      <c r="AV29" s="144">
        <v>18.914999999999999</v>
      </c>
      <c r="AW29" s="144">
        <v>19.806000000000001</v>
      </c>
      <c r="AX29" s="144">
        <v>20.690999999999999</v>
      </c>
      <c r="AY29" s="144">
        <v>21.571000000000002</v>
      </c>
      <c r="AZ29" s="144">
        <v>22.446000000000002</v>
      </c>
      <c r="BA29" s="144">
        <v>23.314</v>
      </c>
      <c r="BB29" s="144">
        <v>24.177</v>
      </c>
      <c r="BC29" s="144">
        <v>25.035</v>
      </c>
      <c r="BD29" s="144">
        <v>25.885999999999999</v>
      </c>
      <c r="BE29" s="144">
        <v>26.731999999999999</v>
      </c>
      <c r="BF29" s="144">
        <v>27.571000000000002</v>
      </c>
      <c r="BG29" s="144">
        <v>28.405000000000001</v>
      </c>
      <c r="BH29" s="144">
        <v>29.233000000000001</v>
      </c>
      <c r="BI29" s="144">
        <v>30.053999999999998</v>
      </c>
      <c r="BJ29" s="144">
        <v>30.87</v>
      </c>
      <c r="BK29" s="144">
        <v>31.678000000000001</v>
      </c>
      <c r="BL29" s="144">
        <v>32.481000000000002</v>
      </c>
      <c r="BM29" s="144">
        <v>33.277000000000001</v>
      </c>
      <c r="BN29" s="144">
        <v>34.066000000000003</v>
      </c>
      <c r="BO29" s="144">
        <v>34.848999999999997</v>
      </c>
      <c r="BP29" s="144">
        <v>35.624000000000002</v>
      </c>
      <c r="BQ29" s="144">
        <v>36.393000000000001</v>
      </c>
      <c r="BR29" s="144">
        <v>37.155000000000001</v>
      </c>
      <c r="BS29" s="144">
        <v>37.908999999999999</v>
      </c>
      <c r="BT29" s="144">
        <v>38.655000000000001</v>
      </c>
      <c r="BU29" s="144">
        <v>39.393999999999998</v>
      </c>
      <c r="BV29" s="144">
        <v>40.125</v>
      </c>
      <c r="BW29" s="144">
        <v>40.847000000000001</v>
      </c>
      <c r="BX29" s="144">
        <v>41.56</v>
      </c>
      <c r="BY29" s="144">
        <v>42.264000000000003</v>
      </c>
      <c r="BZ29" s="144">
        <v>42.957999999999998</v>
      </c>
      <c r="CA29" s="144">
        <v>43.642000000000003</v>
      </c>
      <c r="CB29" s="144">
        <v>44.314999999999998</v>
      </c>
      <c r="CC29" s="144">
        <v>44.976999999999997</v>
      </c>
      <c r="CD29" s="144">
        <v>45.628</v>
      </c>
      <c r="CE29" s="144">
        <v>46.265000000000001</v>
      </c>
      <c r="CF29" s="144">
        <v>46.89</v>
      </c>
      <c r="CG29" s="144">
        <v>47.500999999999998</v>
      </c>
      <c r="CH29" s="144">
        <v>48.095999999999997</v>
      </c>
      <c r="CI29" s="144">
        <v>48.673000000000002</v>
      </c>
      <c r="CJ29" s="144">
        <v>49.231999999999999</v>
      </c>
      <c r="CK29" s="144">
        <v>49.768000000000001</v>
      </c>
      <c r="CL29" s="144">
        <v>50.279000000000003</v>
      </c>
      <c r="CM29" s="144">
        <v>50.762999999999998</v>
      </c>
      <c r="CN29" s="144">
        <v>51.213999999999999</v>
      </c>
      <c r="CO29" s="144">
        <v>51.63</v>
      </c>
      <c r="CP29" s="144">
        <v>52.009</v>
      </c>
      <c r="CQ29" s="144">
        <v>52.347000000000001</v>
      </c>
      <c r="CR29" s="144">
        <v>52.643000000000001</v>
      </c>
      <c r="CS29" s="144">
        <v>52.896999999999998</v>
      </c>
      <c r="CT29" s="144">
        <v>53.112000000000002</v>
      </c>
      <c r="CU29" s="144">
        <v>53.290999999999997</v>
      </c>
      <c r="CV29" s="144">
        <v>53.438000000000002</v>
      </c>
      <c r="CW29" s="144">
        <v>53.555999999999997</v>
      </c>
      <c r="CX29" s="144">
        <v>53.65</v>
      </c>
      <c r="CY29" s="144">
        <v>53.722999999999999</v>
      </c>
      <c r="CZ29" s="144">
        <v>53.779000000000003</v>
      </c>
      <c r="DA29" s="144">
        <v>53.822000000000003</v>
      </c>
      <c r="DB29" s="144">
        <v>53.854999999999997</v>
      </c>
      <c r="DC29" s="144">
        <v>53.854999999999997</v>
      </c>
      <c r="DD29" s="144">
        <v>53.854999999999997</v>
      </c>
      <c r="DE29" s="144">
        <v>53.854999999999997</v>
      </c>
      <c r="DF29" s="144">
        <v>53.854999999999997</v>
      </c>
      <c r="DG29" s="144">
        <v>53.854999999999997</v>
      </c>
      <c r="DH29" s="144">
        <v>53.854999999999997</v>
      </c>
      <c r="DI29" s="144">
        <v>53.854999999999997</v>
      </c>
      <c r="DJ29" s="144">
        <v>53.854999999999997</v>
      </c>
      <c r="DK29" s="144">
        <v>53.854999999999997</v>
      </c>
      <c r="DL29" s="144">
        <v>53.854999999999997</v>
      </c>
      <c r="DM29" s="144">
        <v>53.854999999999997</v>
      </c>
      <c r="DN29" s="144">
        <v>53.854999999999997</v>
      </c>
      <c r="DO29" s="144">
        <v>53.854999999999997</v>
      </c>
      <c r="DP29" s="144">
        <v>53.854999999999997</v>
      </c>
      <c r="DQ29" s="144">
        <v>53.854999999999997</v>
      </c>
      <c r="DR29" s="144">
        <v>53.854999999999997</v>
      </c>
      <c r="DS29" s="144">
        <v>53.854999999999997</v>
      </c>
      <c r="DT29" s="144">
        <v>53.854999999999997</v>
      </c>
      <c r="DU29" s="144">
        <v>53.854999999999997</v>
      </c>
      <c r="DV29" s="144">
        <v>53.854999999999997</v>
      </c>
      <c r="DW29" s="144">
        <v>53.854999999999997</v>
      </c>
      <c r="DX29" s="144">
        <v>53.854999999999997</v>
      </c>
      <c r="DY29" s="144">
        <v>53.854999999999997</v>
      </c>
      <c r="DZ29" s="144">
        <v>53.854999999999997</v>
      </c>
      <c r="EA29" s="144">
        <v>53.854999999999997</v>
      </c>
    </row>
    <row r="30" spans="1:131" ht="15" customHeight="1" x14ac:dyDescent="0.25">
      <c r="A30" s="43">
        <v>28</v>
      </c>
      <c r="B30" s="144"/>
      <c r="C30" s="144"/>
      <c r="D30" s="144"/>
      <c r="E30" s="144"/>
      <c r="F30" s="144"/>
      <c r="G30" s="144"/>
      <c r="H30" s="144"/>
      <c r="I30" s="144"/>
      <c r="J30" s="144"/>
      <c r="K30" s="144"/>
      <c r="L30" s="144"/>
      <c r="M30" s="144"/>
      <c r="N30" s="144"/>
      <c r="O30" s="144"/>
      <c r="P30" s="144"/>
      <c r="Q30" s="144"/>
      <c r="R30" s="144"/>
      <c r="S30" s="144"/>
      <c r="T30" s="144"/>
      <c r="U30" s="144"/>
      <c r="V30" s="144"/>
      <c r="W30" s="144"/>
      <c r="X30" s="144"/>
      <c r="Y30" s="144"/>
      <c r="Z30" s="144"/>
      <c r="AA30" s="144"/>
      <c r="AB30" s="144"/>
      <c r="AC30" s="144"/>
      <c r="AD30" s="144">
        <v>0.995</v>
      </c>
      <c r="AE30" s="144">
        <v>1.984</v>
      </c>
      <c r="AF30" s="144">
        <v>2.9689999999999999</v>
      </c>
      <c r="AG30" s="144">
        <v>3.948</v>
      </c>
      <c r="AH30" s="144">
        <v>4.9219999999999997</v>
      </c>
      <c r="AI30" s="144">
        <v>5.891</v>
      </c>
      <c r="AJ30" s="144">
        <v>6.8540000000000001</v>
      </c>
      <c r="AK30" s="144">
        <v>7.8129999999999997</v>
      </c>
      <c r="AL30" s="144">
        <v>8.766</v>
      </c>
      <c r="AM30" s="144">
        <v>9.7149999999999999</v>
      </c>
      <c r="AN30" s="144">
        <v>10.657</v>
      </c>
      <c r="AO30" s="144">
        <v>11.595000000000001</v>
      </c>
      <c r="AP30" s="144">
        <v>12.528</v>
      </c>
      <c r="AQ30" s="144">
        <v>13.455</v>
      </c>
      <c r="AR30" s="144">
        <v>14.377000000000001</v>
      </c>
      <c r="AS30" s="144">
        <v>15.294</v>
      </c>
      <c r="AT30" s="144">
        <v>16.206</v>
      </c>
      <c r="AU30" s="144">
        <v>17.111999999999998</v>
      </c>
      <c r="AV30" s="144">
        <v>18.013000000000002</v>
      </c>
      <c r="AW30" s="144">
        <v>18.908999999999999</v>
      </c>
      <c r="AX30" s="144">
        <v>19.798999999999999</v>
      </c>
      <c r="AY30" s="144">
        <v>20.683</v>
      </c>
      <c r="AZ30" s="144">
        <v>21.562000000000001</v>
      </c>
      <c r="BA30" s="144">
        <v>22.434999999999999</v>
      </c>
      <c r="BB30" s="144">
        <v>23.302</v>
      </c>
      <c r="BC30" s="144">
        <v>24.164000000000001</v>
      </c>
      <c r="BD30" s="144">
        <v>25.02</v>
      </c>
      <c r="BE30" s="144">
        <v>25.869</v>
      </c>
      <c r="BF30" s="144">
        <v>26.713000000000001</v>
      </c>
      <c r="BG30" s="144">
        <v>27.550999999999998</v>
      </c>
      <c r="BH30" s="144">
        <v>28.382999999999999</v>
      </c>
      <c r="BI30" s="144">
        <v>29.207999999999998</v>
      </c>
      <c r="BJ30" s="144">
        <v>30.027999999999999</v>
      </c>
      <c r="BK30" s="144">
        <v>30.84</v>
      </c>
      <c r="BL30" s="144">
        <v>31.646999999999998</v>
      </c>
      <c r="BM30" s="144">
        <v>32.445999999999998</v>
      </c>
      <c r="BN30" s="144">
        <v>33.238999999999997</v>
      </c>
      <c r="BO30" s="144">
        <v>34.024999999999999</v>
      </c>
      <c r="BP30" s="144">
        <v>34.805</v>
      </c>
      <c r="BQ30" s="144">
        <v>35.576999999999998</v>
      </c>
      <c r="BR30" s="144">
        <v>36.341999999999999</v>
      </c>
      <c r="BS30" s="144">
        <v>37.098999999999997</v>
      </c>
      <c r="BT30" s="144">
        <v>37.848999999999997</v>
      </c>
      <c r="BU30" s="144">
        <v>38.591000000000001</v>
      </c>
      <c r="BV30" s="144">
        <v>39.325000000000003</v>
      </c>
      <c r="BW30" s="144">
        <v>40.049999999999997</v>
      </c>
      <c r="BX30" s="144">
        <v>40.765999999999998</v>
      </c>
      <c r="BY30" s="144">
        <v>41.472000000000001</v>
      </c>
      <c r="BZ30" s="144">
        <v>42.168999999999997</v>
      </c>
      <c r="CA30" s="144">
        <v>42.854999999999997</v>
      </c>
      <c r="CB30" s="144">
        <v>43.530999999999999</v>
      </c>
      <c r="CC30" s="144">
        <v>44.195</v>
      </c>
      <c r="CD30" s="144">
        <v>44.847999999999999</v>
      </c>
      <c r="CE30" s="144">
        <v>45.487000000000002</v>
      </c>
      <c r="CF30" s="144">
        <v>46.113</v>
      </c>
      <c r="CG30" s="144">
        <v>46.725000000000001</v>
      </c>
      <c r="CH30" s="144">
        <v>47.322000000000003</v>
      </c>
      <c r="CI30" s="144">
        <v>47.901000000000003</v>
      </c>
      <c r="CJ30" s="144">
        <v>48.46</v>
      </c>
      <c r="CK30" s="144">
        <v>48.996000000000002</v>
      </c>
      <c r="CL30" s="144">
        <v>49.508000000000003</v>
      </c>
      <c r="CM30" s="144">
        <v>49.991</v>
      </c>
      <c r="CN30" s="144">
        <v>50.442</v>
      </c>
      <c r="CO30" s="144">
        <v>50.857999999999997</v>
      </c>
      <c r="CP30" s="144">
        <v>51.234999999999999</v>
      </c>
      <c r="CQ30" s="144">
        <v>51.572000000000003</v>
      </c>
      <c r="CR30" s="144">
        <v>51.866999999999997</v>
      </c>
      <c r="CS30" s="144">
        <v>52.12</v>
      </c>
      <c r="CT30" s="144">
        <v>52.334000000000003</v>
      </c>
      <c r="CU30" s="144">
        <v>52.511000000000003</v>
      </c>
      <c r="CV30" s="144">
        <v>52.656999999999996</v>
      </c>
      <c r="CW30" s="144">
        <v>52.774000000000001</v>
      </c>
      <c r="CX30" s="144">
        <v>52.866999999999997</v>
      </c>
      <c r="CY30" s="144">
        <v>52.939</v>
      </c>
      <c r="CZ30" s="144">
        <v>52.994</v>
      </c>
      <c r="DA30" s="144">
        <v>53.036999999999999</v>
      </c>
      <c r="DB30" s="144">
        <v>53.069000000000003</v>
      </c>
      <c r="DC30" s="144">
        <v>53.069000000000003</v>
      </c>
      <c r="DD30" s="144">
        <v>53.069000000000003</v>
      </c>
      <c r="DE30" s="144">
        <v>53.069000000000003</v>
      </c>
      <c r="DF30" s="144">
        <v>53.069000000000003</v>
      </c>
      <c r="DG30" s="144">
        <v>53.069000000000003</v>
      </c>
      <c r="DH30" s="144">
        <v>53.069000000000003</v>
      </c>
      <c r="DI30" s="144">
        <v>53.069000000000003</v>
      </c>
      <c r="DJ30" s="144">
        <v>53.069000000000003</v>
      </c>
      <c r="DK30" s="144">
        <v>53.069000000000003</v>
      </c>
      <c r="DL30" s="144">
        <v>53.069000000000003</v>
      </c>
      <c r="DM30" s="144">
        <v>53.069000000000003</v>
      </c>
      <c r="DN30" s="144">
        <v>53.069000000000003</v>
      </c>
      <c r="DO30" s="144">
        <v>53.069000000000003</v>
      </c>
      <c r="DP30" s="144">
        <v>53.069000000000003</v>
      </c>
      <c r="DQ30" s="144">
        <v>53.069000000000003</v>
      </c>
      <c r="DR30" s="144">
        <v>53.069000000000003</v>
      </c>
      <c r="DS30" s="144">
        <v>53.069000000000003</v>
      </c>
      <c r="DT30" s="144">
        <v>53.069000000000003</v>
      </c>
      <c r="DU30" s="144">
        <v>53.069000000000003</v>
      </c>
      <c r="DV30" s="144">
        <v>53.069000000000003</v>
      </c>
      <c r="DW30" s="144">
        <v>53.069000000000003</v>
      </c>
      <c r="DX30" s="144">
        <v>53.069000000000003</v>
      </c>
      <c r="DY30" s="144">
        <v>53.069000000000003</v>
      </c>
      <c r="DZ30" s="144">
        <v>53.069000000000003</v>
      </c>
      <c r="EA30" s="144">
        <v>53.069000000000003</v>
      </c>
    </row>
    <row r="31" spans="1:131" ht="15" customHeight="1" x14ac:dyDescent="0.25">
      <c r="A31" s="43">
        <v>29</v>
      </c>
      <c r="B31" s="144"/>
      <c r="C31" s="144"/>
      <c r="D31" s="144"/>
      <c r="E31" s="144"/>
      <c r="F31" s="144"/>
      <c r="G31" s="144"/>
      <c r="H31" s="144"/>
      <c r="I31" s="144"/>
      <c r="J31" s="144"/>
      <c r="K31" s="144"/>
      <c r="L31" s="144"/>
      <c r="M31" s="144"/>
      <c r="N31" s="144"/>
      <c r="O31" s="144"/>
      <c r="P31" s="144"/>
      <c r="Q31" s="144"/>
      <c r="R31" s="144"/>
      <c r="S31" s="144"/>
      <c r="T31" s="144"/>
      <c r="U31" s="144"/>
      <c r="V31" s="144"/>
      <c r="W31" s="144"/>
      <c r="X31" s="144"/>
      <c r="Y31" s="144"/>
      <c r="Z31" s="144"/>
      <c r="AA31" s="144"/>
      <c r="AB31" s="144"/>
      <c r="AC31" s="144"/>
      <c r="AD31" s="144"/>
      <c r="AE31" s="144">
        <v>0.995</v>
      </c>
      <c r="AF31" s="144">
        <v>1.984</v>
      </c>
      <c r="AG31" s="144">
        <v>2.9689999999999999</v>
      </c>
      <c r="AH31" s="144">
        <v>3.948</v>
      </c>
      <c r="AI31" s="144">
        <v>4.9219999999999997</v>
      </c>
      <c r="AJ31" s="144">
        <v>5.89</v>
      </c>
      <c r="AK31" s="144">
        <v>6.8540000000000001</v>
      </c>
      <c r="AL31" s="144">
        <v>7.8120000000000003</v>
      </c>
      <c r="AM31" s="144">
        <v>8.7650000000000006</v>
      </c>
      <c r="AN31" s="144">
        <v>9.7129999999999992</v>
      </c>
      <c r="AO31" s="144">
        <v>10.656000000000001</v>
      </c>
      <c r="AP31" s="144">
        <v>11.593</v>
      </c>
      <c r="AQ31" s="144">
        <v>12.526</v>
      </c>
      <c r="AR31" s="144">
        <v>13.452999999999999</v>
      </c>
      <c r="AS31" s="144">
        <v>14.374000000000001</v>
      </c>
      <c r="AT31" s="144">
        <v>15.291</v>
      </c>
      <c r="AU31" s="144">
        <v>16.202000000000002</v>
      </c>
      <c r="AV31" s="144">
        <v>17.106999999999999</v>
      </c>
      <c r="AW31" s="144">
        <v>18.007000000000001</v>
      </c>
      <c r="AX31" s="144">
        <v>18.902000000000001</v>
      </c>
      <c r="AY31" s="144">
        <v>19.791</v>
      </c>
      <c r="AZ31" s="144">
        <v>20.673999999999999</v>
      </c>
      <c r="BA31" s="144">
        <v>21.550999999999998</v>
      </c>
      <c r="BB31" s="144">
        <v>22.422999999999998</v>
      </c>
      <c r="BC31" s="144">
        <v>23.289000000000001</v>
      </c>
      <c r="BD31" s="144">
        <v>24.149000000000001</v>
      </c>
      <c r="BE31" s="144">
        <v>25.003</v>
      </c>
      <c r="BF31" s="144">
        <v>25.850999999999999</v>
      </c>
      <c r="BG31" s="144">
        <v>26.693000000000001</v>
      </c>
      <c r="BH31" s="144">
        <v>27.529</v>
      </c>
      <c r="BI31" s="144">
        <v>28.358000000000001</v>
      </c>
      <c r="BJ31" s="144">
        <v>29.181000000000001</v>
      </c>
      <c r="BK31" s="144">
        <v>29.998000000000001</v>
      </c>
      <c r="BL31" s="144">
        <v>30.808</v>
      </c>
      <c r="BM31" s="144">
        <v>31.611000000000001</v>
      </c>
      <c r="BN31" s="144">
        <v>32.408000000000001</v>
      </c>
      <c r="BO31" s="144">
        <v>33.198</v>
      </c>
      <c r="BP31" s="144">
        <v>33.981000000000002</v>
      </c>
      <c r="BQ31" s="144">
        <v>34.756999999999998</v>
      </c>
      <c r="BR31" s="144">
        <v>35.524999999999999</v>
      </c>
      <c r="BS31" s="144">
        <v>36.286000000000001</v>
      </c>
      <c r="BT31" s="144">
        <v>37.039000000000001</v>
      </c>
      <c r="BU31" s="144">
        <v>37.783999999999999</v>
      </c>
      <c r="BV31" s="144">
        <v>38.520000000000003</v>
      </c>
      <c r="BW31" s="144">
        <v>39.247999999999998</v>
      </c>
      <c r="BX31" s="144">
        <v>39.966999999999999</v>
      </c>
      <c r="BY31" s="144">
        <v>40.677</v>
      </c>
      <c r="BZ31" s="144">
        <v>41.375999999999998</v>
      </c>
      <c r="CA31" s="144">
        <v>42.064999999999998</v>
      </c>
      <c r="CB31" s="144">
        <v>42.743000000000002</v>
      </c>
      <c r="CC31" s="144">
        <v>43.408999999999999</v>
      </c>
      <c r="CD31" s="144">
        <v>44.064</v>
      </c>
      <c r="CE31" s="144">
        <v>44.704999999999998</v>
      </c>
      <c r="CF31" s="144">
        <v>45.332999999999998</v>
      </c>
      <c r="CG31" s="144">
        <v>45.947000000000003</v>
      </c>
      <c r="CH31" s="144">
        <v>46.543999999999997</v>
      </c>
      <c r="CI31" s="144">
        <v>47.124000000000002</v>
      </c>
      <c r="CJ31" s="144">
        <v>47.683999999999997</v>
      </c>
      <c r="CK31" s="144">
        <v>48.220999999999997</v>
      </c>
      <c r="CL31" s="144">
        <v>48.731999999999999</v>
      </c>
      <c r="CM31" s="144">
        <v>49.215000000000003</v>
      </c>
      <c r="CN31" s="144">
        <v>49.665999999999997</v>
      </c>
      <c r="CO31" s="144">
        <v>50.081000000000003</v>
      </c>
      <c r="CP31" s="144">
        <v>50.457000000000001</v>
      </c>
      <c r="CQ31" s="144">
        <v>50.792999999999999</v>
      </c>
      <c r="CR31" s="144">
        <v>51.087000000000003</v>
      </c>
      <c r="CS31" s="144">
        <v>51.338000000000001</v>
      </c>
      <c r="CT31" s="144">
        <v>51.551000000000002</v>
      </c>
      <c r="CU31" s="144">
        <v>51.726999999999997</v>
      </c>
      <c r="CV31" s="144">
        <v>51.871000000000002</v>
      </c>
      <c r="CW31" s="144">
        <v>51.987000000000002</v>
      </c>
      <c r="CX31" s="144">
        <v>52.079000000000001</v>
      </c>
      <c r="CY31" s="144">
        <v>52.15</v>
      </c>
      <c r="CZ31" s="144">
        <v>52.204999999999998</v>
      </c>
      <c r="DA31" s="144">
        <v>52.247</v>
      </c>
      <c r="DB31" s="144">
        <v>52.277999999999999</v>
      </c>
      <c r="DC31" s="144">
        <v>52.277999999999999</v>
      </c>
      <c r="DD31" s="144">
        <v>52.277999999999999</v>
      </c>
      <c r="DE31" s="144">
        <v>52.277999999999999</v>
      </c>
      <c r="DF31" s="144">
        <v>52.277999999999999</v>
      </c>
      <c r="DG31" s="144">
        <v>52.277999999999999</v>
      </c>
      <c r="DH31" s="144">
        <v>52.277999999999999</v>
      </c>
      <c r="DI31" s="144">
        <v>52.277999999999999</v>
      </c>
      <c r="DJ31" s="144">
        <v>52.277999999999999</v>
      </c>
      <c r="DK31" s="144">
        <v>52.277999999999999</v>
      </c>
      <c r="DL31" s="144">
        <v>52.277999999999999</v>
      </c>
      <c r="DM31" s="144">
        <v>52.277999999999999</v>
      </c>
      <c r="DN31" s="144">
        <v>52.277999999999999</v>
      </c>
      <c r="DO31" s="144">
        <v>52.277999999999999</v>
      </c>
      <c r="DP31" s="144">
        <v>52.277999999999999</v>
      </c>
      <c r="DQ31" s="144">
        <v>52.277999999999999</v>
      </c>
      <c r="DR31" s="144">
        <v>52.277999999999999</v>
      </c>
      <c r="DS31" s="144">
        <v>52.277999999999999</v>
      </c>
      <c r="DT31" s="144">
        <v>52.277999999999999</v>
      </c>
      <c r="DU31" s="144">
        <v>52.277999999999999</v>
      </c>
      <c r="DV31" s="144">
        <v>52.277999999999999</v>
      </c>
      <c r="DW31" s="144">
        <v>52.277999999999999</v>
      </c>
      <c r="DX31" s="144">
        <v>52.277999999999999</v>
      </c>
      <c r="DY31" s="144">
        <v>52.277999999999999</v>
      </c>
      <c r="DZ31" s="144">
        <v>52.277999999999999</v>
      </c>
      <c r="EA31" s="144">
        <v>52.277999999999999</v>
      </c>
    </row>
    <row r="32" spans="1:131" ht="15" customHeight="1" x14ac:dyDescent="0.25">
      <c r="A32" s="43">
        <v>30</v>
      </c>
      <c r="B32" s="144"/>
      <c r="C32" s="144"/>
      <c r="D32" s="144"/>
      <c r="E32" s="144"/>
      <c r="F32" s="144"/>
      <c r="G32" s="144"/>
      <c r="H32" s="144"/>
      <c r="I32" s="144"/>
      <c r="J32" s="144"/>
      <c r="K32" s="144"/>
      <c r="L32" s="144"/>
      <c r="M32" s="144"/>
      <c r="N32" s="144"/>
      <c r="O32" s="144"/>
      <c r="P32" s="144"/>
      <c r="Q32" s="144"/>
      <c r="R32" s="144"/>
      <c r="S32" s="144"/>
      <c r="T32" s="144"/>
      <c r="U32" s="144"/>
      <c r="V32" s="144"/>
      <c r="W32" s="144"/>
      <c r="X32" s="144"/>
      <c r="Y32" s="144"/>
      <c r="Z32" s="144"/>
      <c r="AA32" s="144"/>
      <c r="AB32" s="144"/>
      <c r="AC32" s="144"/>
      <c r="AD32" s="144"/>
      <c r="AE32" s="144"/>
      <c r="AF32" s="144">
        <v>0.995</v>
      </c>
      <c r="AG32" s="144">
        <v>1.984</v>
      </c>
      <c r="AH32" s="144">
        <v>2.9689999999999999</v>
      </c>
      <c r="AI32" s="144">
        <v>3.948</v>
      </c>
      <c r="AJ32" s="144">
        <v>4.9210000000000003</v>
      </c>
      <c r="AK32" s="144">
        <v>5.89</v>
      </c>
      <c r="AL32" s="144">
        <v>6.8529999999999998</v>
      </c>
      <c r="AM32" s="144">
        <v>7.8120000000000003</v>
      </c>
      <c r="AN32" s="144">
        <v>8.7639999999999993</v>
      </c>
      <c r="AO32" s="144">
        <v>9.7119999999999997</v>
      </c>
      <c r="AP32" s="144">
        <v>10.654</v>
      </c>
      <c r="AQ32" s="144">
        <v>11.590999999999999</v>
      </c>
      <c r="AR32" s="144">
        <v>12.523</v>
      </c>
      <c r="AS32" s="144">
        <v>13.45</v>
      </c>
      <c r="AT32" s="144">
        <v>14.371</v>
      </c>
      <c r="AU32" s="144">
        <v>15.286</v>
      </c>
      <c r="AV32" s="144">
        <v>16.196999999999999</v>
      </c>
      <c r="AW32" s="144">
        <v>17.100999999999999</v>
      </c>
      <c r="AX32" s="144">
        <v>18.001000000000001</v>
      </c>
      <c r="AY32" s="144">
        <v>18.893999999999998</v>
      </c>
      <c r="AZ32" s="144">
        <v>19.782</v>
      </c>
      <c r="BA32" s="144">
        <v>20.664000000000001</v>
      </c>
      <c r="BB32" s="144">
        <v>21.54</v>
      </c>
      <c r="BC32" s="144">
        <v>22.41</v>
      </c>
      <c r="BD32" s="144">
        <v>23.274000000000001</v>
      </c>
      <c r="BE32" s="144">
        <v>24.132999999999999</v>
      </c>
      <c r="BF32" s="144">
        <v>24.984999999999999</v>
      </c>
      <c r="BG32" s="144">
        <v>25.831</v>
      </c>
      <c r="BH32" s="144">
        <v>26.670999999999999</v>
      </c>
      <c r="BI32" s="144">
        <v>27.504999999999999</v>
      </c>
      <c r="BJ32" s="144">
        <v>28.332000000000001</v>
      </c>
      <c r="BK32" s="144">
        <v>29.152000000000001</v>
      </c>
      <c r="BL32" s="144">
        <v>29.966000000000001</v>
      </c>
      <c r="BM32" s="144">
        <v>30.773</v>
      </c>
      <c r="BN32" s="144">
        <v>31.574000000000002</v>
      </c>
      <c r="BO32" s="144">
        <v>32.366999999999997</v>
      </c>
      <c r="BP32" s="144">
        <v>33.154000000000003</v>
      </c>
      <c r="BQ32" s="144">
        <v>33.933</v>
      </c>
      <c r="BR32" s="144">
        <v>34.704999999999998</v>
      </c>
      <c r="BS32" s="144">
        <v>35.469000000000001</v>
      </c>
      <c r="BT32" s="144">
        <v>36.225000000000001</v>
      </c>
      <c r="BU32" s="144">
        <v>36.972999999999999</v>
      </c>
      <c r="BV32" s="144">
        <v>37.713000000000001</v>
      </c>
      <c r="BW32" s="144">
        <v>38.444000000000003</v>
      </c>
      <c r="BX32" s="144">
        <v>39.165999999999997</v>
      </c>
      <c r="BY32" s="144">
        <v>39.878</v>
      </c>
      <c r="BZ32" s="144">
        <v>40.58</v>
      </c>
      <c r="CA32" s="144">
        <v>41.271000000000001</v>
      </c>
      <c r="CB32" s="144">
        <v>41.951999999999998</v>
      </c>
      <c r="CC32" s="144">
        <v>42.62</v>
      </c>
      <c r="CD32" s="144">
        <v>43.277000000000001</v>
      </c>
      <c r="CE32" s="144">
        <v>43.92</v>
      </c>
      <c r="CF32" s="144">
        <v>44.55</v>
      </c>
      <c r="CG32" s="144">
        <v>45.164999999999999</v>
      </c>
      <c r="CH32" s="144">
        <v>45.762999999999998</v>
      </c>
      <c r="CI32" s="144">
        <v>46.344000000000001</v>
      </c>
      <c r="CJ32" s="144">
        <v>46.904000000000003</v>
      </c>
      <c r="CK32" s="144">
        <v>47.442</v>
      </c>
      <c r="CL32" s="144">
        <v>47.954000000000001</v>
      </c>
      <c r="CM32" s="144">
        <v>48.436</v>
      </c>
      <c r="CN32" s="144">
        <v>48.886000000000003</v>
      </c>
      <c r="CO32" s="144">
        <v>49.3</v>
      </c>
      <c r="CP32" s="144">
        <v>49.676000000000002</v>
      </c>
      <c r="CQ32" s="144">
        <v>50.011000000000003</v>
      </c>
      <c r="CR32" s="144">
        <v>50.302999999999997</v>
      </c>
      <c r="CS32" s="144">
        <v>50.554000000000002</v>
      </c>
      <c r="CT32" s="144">
        <v>50.765000000000001</v>
      </c>
      <c r="CU32" s="144">
        <v>50.94</v>
      </c>
      <c r="CV32" s="144">
        <v>51.082999999999998</v>
      </c>
      <c r="CW32" s="144">
        <v>51.198</v>
      </c>
      <c r="CX32" s="144">
        <v>51.287999999999997</v>
      </c>
      <c r="CY32" s="144">
        <v>51.357999999999997</v>
      </c>
      <c r="CZ32" s="144">
        <v>51.411999999999999</v>
      </c>
      <c r="DA32" s="144">
        <v>51.453000000000003</v>
      </c>
      <c r="DB32" s="144">
        <v>51.484000000000002</v>
      </c>
      <c r="DC32" s="144">
        <v>51.484000000000002</v>
      </c>
      <c r="DD32" s="144">
        <v>51.484000000000002</v>
      </c>
      <c r="DE32" s="144">
        <v>51.484000000000002</v>
      </c>
      <c r="DF32" s="144">
        <v>51.484000000000002</v>
      </c>
      <c r="DG32" s="144">
        <v>51.484000000000002</v>
      </c>
      <c r="DH32" s="144">
        <v>51.484000000000002</v>
      </c>
      <c r="DI32" s="144">
        <v>51.484000000000002</v>
      </c>
      <c r="DJ32" s="144">
        <v>51.484000000000002</v>
      </c>
      <c r="DK32" s="144">
        <v>51.484000000000002</v>
      </c>
      <c r="DL32" s="144">
        <v>51.484000000000002</v>
      </c>
      <c r="DM32" s="144">
        <v>51.484000000000002</v>
      </c>
      <c r="DN32" s="144">
        <v>51.484000000000002</v>
      </c>
      <c r="DO32" s="144">
        <v>51.484000000000002</v>
      </c>
      <c r="DP32" s="144">
        <v>51.484000000000002</v>
      </c>
      <c r="DQ32" s="144">
        <v>51.484000000000002</v>
      </c>
      <c r="DR32" s="144">
        <v>51.484000000000002</v>
      </c>
      <c r="DS32" s="144">
        <v>51.484000000000002</v>
      </c>
      <c r="DT32" s="144">
        <v>51.484000000000002</v>
      </c>
      <c r="DU32" s="144">
        <v>51.484000000000002</v>
      </c>
      <c r="DV32" s="144">
        <v>51.484000000000002</v>
      </c>
      <c r="DW32" s="144">
        <v>51.484000000000002</v>
      </c>
      <c r="DX32" s="144">
        <v>51.484000000000002</v>
      </c>
      <c r="DY32" s="144">
        <v>51.484000000000002</v>
      </c>
      <c r="DZ32" s="144">
        <v>51.484000000000002</v>
      </c>
      <c r="EA32" s="144">
        <v>51.484000000000002</v>
      </c>
    </row>
    <row r="33" spans="1:131" ht="15" customHeight="1" x14ac:dyDescent="0.25">
      <c r="A33" s="43">
        <v>31</v>
      </c>
      <c r="B33" s="144"/>
      <c r="C33" s="144"/>
      <c r="D33" s="144"/>
      <c r="E33" s="144"/>
      <c r="F33" s="144"/>
      <c r="G33" s="144"/>
      <c r="H33" s="144"/>
      <c r="I33" s="144"/>
      <c r="J33" s="144"/>
      <c r="K33" s="144"/>
      <c r="L33" s="144"/>
      <c r="M33" s="144"/>
      <c r="N33" s="144"/>
      <c r="O33" s="144"/>
      <c r="P33" s="144"/>
      <c r="Q33" s="144"/>
      <c r="R33" s="144"/>
      <c r="S33" s="144"/>
      <c r="T33" s="144"/>
      <c r="U33" s="144"/>
      <c r="V33" s="144"/>
      <c r="W33" s="144"/>
      <c r="X33" s="144"/>
      <c r="Y33" s="144"/>
      <c r="Z33" s="144"/>
      <c r="AA33" s="144"/>
      <c r="AB33" s="144"/>
      <c r="AC33" s="144"/>
      <c r="AD33" s="144"/>
      <c r="AE33" s="144"/>
      <c r="AF33" s="144"/>
      <c r="AG33" s="144">
        <v>0.995</v>
      </c>
      <c r="AH33" s="144">
        <v>1.984</v>
      </c>
      <c r="AI33" s="144">
        <v>2.968</v>
      </c>
      <c r="AJ33" s="144">
        <v>3.9470000000000001</v>
      </c>
      <c r="AK33" s="144">
        <v>4.9210000000000003</v>
      </c>
      <c r="AL33" s="144">
        <v>5.8890000000000002</v>
      </c>
      <c r="AM33" s="144">
        <v>6.8529999999999998</v>
      </c>
      <c r="AN33" s="144">
        <v>7.81</v>
      </c>
      <c r="AO33" s="144">
        <v>8.7629999999999999</v>
      </c>
      <c r="AP33" s="144">
        <v>9.7100000000000009</v>
      </c>
      <c r="AQ33" s="144">
        <v>10.651999999999999</v>
      </c>
      <c r="AR33" s="144">
        <v>11.589</v>
      </c>
      <c r="AS33" s="144">
        <v>12.52</v>
      </c>
      <c r="AT33" s="144">
        <v>13.446</v>
      </c>
      <c r="AU33" s="144">
        <v>14.366</v>
      </c>
      <c r="AV33" s="144">
        <v>15.281000000000001</v>
      </c>
      <c r="AW33" s="144">
        <v>16.190999999999999</v>
      </c>
      <c r="AX33" s="144">
        <v>17.094000000000001</v>
      </c>
      <c r="AY33" s="144">
        <v>17.992000000000001</v>
      </c>
      <c r="AZ33" s="144">
        <v>18.885000000000002</v>
      </c>
      <c r="BA33" s="144">
        <v>19.771000000000001</v>
      </c>
      <c r="BB33" s="144">
        <v>20.652000000000001</v>
      </c>
      <c r="BC33" s="144">
        <v>21.526</v>
      </c>
      <c r="BD33" s="144">
        <v>22.395</v>
      </c>
      <c r="BE33" s="144">
        <v>23.257999999999999</v>
      </c>
      <c r="BF33" s="144">
        <v>24.114000000000001</v>
      </c>
      <c r="BG33" s="144">
        <v>24.963999999999999</v>
      </c>
      <c r="BH33" s="144">
        <v>25.808</v>
      </c>
      <c r="BI33" s="144">
        <v>26.646000000000001</v>
      </c>
      <c r="BJ33" s="144">
        <v>27.477</v>
      </c>
      <c r="BK33" s="144">
        <v>28.302</v>
      </c>
      <c r="BL33" s="144">
        <v>29.119</v>
      </c>
      <c r="BM33" s="144">
        <v>29.93</v>
      </c>
      <c r="BN33" s="144">
        <v>30.734000000000002</v>
      </c>
      <c r="BO33" s="144">
        <v>31.532</v>
      </c>
      <c r="BP33" s="144">
        <v>32.322000000000003</v>
      </c>
      <c r="BQ33" s="144">
        <v>33.103999999999999</v>
      </c>
      <c r="BR33" s="144">
        <v>33.880000000000003</v>
      </c>
      <c r="BS33" s="144">
        <v>34.646999999999998</v>
      </c>
      <c r="BT33" s="144">
        <v>35.406999999999996</v>
      </c>
      <c r="BU33" s="144">
        <v>36.158000000000001</v>
      </c>
      <c r="BV33" s="144">
        <v>36.901000000000003</v>
      </c>
      <c r="BW33" s="144">
        <v>37.634999999999998</v>
      </c>
      <c r="BX33" s="144">
        <v>38.359000000000002</v>
      </c>
      <c r="BY33" s="144">
        <v>39.073999999999998</v>
      </c>
      <c r="BZ33" s="144">
        <v>39.779000000000003</v>
      </c>
      <c r="CA33" s="144">
        <v>40.472999999999999</v>
      </c>
      <c r="CB33" s="144">
        <v>41.155999999999999</v>
      </c>
      <c r="CC33" s="144">
        <v>41.826999999999998</v>
      </c>
      <c r="CD33" s="144">
        <v>42.484999999999999</v>
      </c>
      <c r="CE33" s="144">
        <v>43.13</v>
      </c>
      <c r="CF33" s="144">
        <v>43.761000000000003</v>
      </c>
      <c r="CG33" s="144">
        <v>44.378</v>
      </c>
      <c r="CH33" s="144">
        <v>44.976999999999997</v>
      </c>
      <c r="CI33" s="144">
        <v>45.558999999999997</v>
      </c>
      <c r="CJ33" s="144">
        <v>46.12</v>
      </c>
      <c r="CK33" s="144">
        <v>46.658000000000001</v>
      </c>
      <c r="CL33" s="144">
        <v>47.17</v>
      </c>
      <c r="CM33" s="144">
        <v>47.652000000000001</v>
      </c>
      <c r="CN33" s="144">
        <v>48.101999999999997</v>
      </c>
      <c r="CO33" s="144">
        <v>48.515000000000001</v>
      </c>
      <c r="CP33" s="144">
        <v>48.89</v>
      </c>
      <c r="CQ33" s="144">
        <v>49.222999999999999</v>
      </c>
      <c r="CR33" s="144">
        <v>49.514000000000003</v>
      </c>
      <c r="CS33" s="144">
        <v>49.762999999999998</v>
      </c>
      <c r="CT33" s="144">
        <v>49.972999999999999</v>
      </c>
      <c r="CU33" s="144">
        <v>50.146999999999998</v>
      </c>
      <c r="CV33" s="144">
        <v>50.289000000000001</v>
      </c>
      <c r="CW33" s="144">
        <v>50.402000000000001</v>
      </c>
      <c r="CX33" s="144">
        <v>50.491999999999997</v>
      </c>
      <c r="CY33" s="144">
        <v>50.561</v>
      </c>
      <c r="CZ33" s="144">
        <v>50.613999999999997</v>
      </c>
      <c r="DA33" s="144">
        <v>50.655000000000001</v>
      </c>
      <c r="DB33" s="144">
        <v>50.685000000000002</v>
      </c>
      <c r="DC33" s="144">
        <v>50.685000000000002</v>
      </c>
      <c r="DD33" s="144">
        <v>50.685000000000002</v>
      </c>
      <c r="DE33" s="144">
        <v>50.685000000000002</v>
      </c>
      <c r="DF33" s="144">
        <v>50.685000000000002</v>
      </c>
      <c r="DG33" s="144">
        <v>50.685000000000002</v>
      </c>
      <c r="DH33" s="144">
        <v>50.685000000000002</v>
      </c>
      <c r="DI33" s="144">
        <v>50.685000000000002</v>
      </c>
      <c r="DJ33" s="144">
        <v>50.685000000000002</v>
      </c>
      <c r="DK33" s="144">
        <v>50.685000000000002</v>
      </c>
      <c r="DL33" s="144">
        <v>50.685000000000002</v>
      </c>
      <c r="DM33" s="144">
        <v>50.685000000000002</v>
      </c>
      <c r="DN33" s="144">
        <v>50.685000000000002</v>
      </c>
      <c r="DO33" s="144">
        <v>50.685000000000002</v>
      </c>
      <c r="DP33" s="144">
        <v>50.685000000000002</v>
      </c>
      <c r="DQ33" s="144">
        <v>50.685000000000002</v>
      </c>
      <c r="DR33" s="144">
        <v>50.685000000000002</v>
      </c>
      <c r="DS33" s="144">
        <v>50.685000000000002</v>
      </c>
      <c r="DT33" s="144">
        <v>50.685000000000002</v>
      </c>
      <c r="DU33" s="144">
        <v>50.685000000000002</v>
      </c>
      <c r="DV33" s="144">
        <v>50.685000000000002</v>
      </c>
      <c r="DW33" s="144">
        <v>50.685000000000002</v>
      </c>
      <c r="DX33" s="144">
        <v>50.685000000000002</v>
      </c>
      <c r="DY33" s="144">
        <v>50.685000000000002</v>
      </c>
      <c r="DZ33" s="144">
        <v>50.685000000000002</v>
      </c>
      <c r="EA33" s="144">
        <v>50.685000000000002</v>
      </c>
    </row>
    <row r="34" spans="1:131" ht="15" customHeight="1" x14ac:dyDescent="0.25">
      <c r="A34" s="43">
        <v>32</v>
      </c>
      <c r="B34" s="144"/>
      <c r="C34" s="144"/>
      <c r="D34" s="144"/>
      <c r="E34" s="144"/>
      <c r="F34" s="144"/>
      <c r="G34" s="144"/>
      <c r="H34" s="144"/>
      <c r="I34" s="144"/>
      <c r="J34" s="144"/>
      <c r="K34" s="144"/>
      <c r="L34" s="144"/>
      <c r="M34" s="144"/>
      <c r="N34" s="144"/>
      <c r="O34" s="144"/>
      <c r="P34" s="144"/>
      <c r="Q34" s="144"/>
      <c r="R34" s="144"/>
      <c r="S34" s="144"/>
      <c r="T34" s="144"/>
      <c r="U34" s="144"/>
      <c r="V34" s="144"/>
      <c r="W34" s="144"/>
      <c r="X34" s="144"/>
      <c r="Y34" s="144"/>
      <c r="Z34" s="144"/>
      <c r="AA34" s="144"/>
      <c r="AB34" s="144"/>
      <c r="AC34" s="144"/>
      <c r="AD34" s="144"/>
      <c r="AE34" s="144"/>
      <c r="AF34" s="144"/>
      <c r="AG34" s="144"/>
      <c r="AH34" s="144">
        <v>0.995</v>
      </c>
      <c r="AI34" s="144">
        <v>1.984</v>
      </c>
      <c r="AJ34" s="144">
        <v>2.968</v>
      </c>
      <c r="AK34" s="144">
        <v>3.9470000000000001</v>
      </c>
      <c r="AL34" s="144">
        <v>4.9210000000000003</v>
      </c>
      <c r="AM34" s="144">
        <v>5.8890000000000002</v>
      </c>
      <c r="AN34" s="144">
        <v>6.8520000000000003</v>
      </c>
      <c r="AO34" s="144">
        <v>7.8090000000000002</v>
      </c>
      <c r="AP34" s="144">
        <v>8.7620000000000005</v>
      </c>
      <c r="AQ34" s="144">
        <v>9.7080000000000002</v>
      </c>
      <c r="AR34" s="144">
        <v>10.65</v>
      </c>
      <c r="AS34" s="144">
        <v>11.586</v>
      </c>
      <c r="AT34" s="144">
        <v>12.516999999999999</v>
      </c>
      <c r="AU34" s="144">
        <v>13.442</v>
      </c>
      <c r="AV34" s="144">
        <v>14.362</v>
      </c>
      <c r="AW34" s="144">
        <v>15.276</v>
      </c>
      <c r="AX34" s="144">
        <v>16.184000000000001</v>
      </c>
      <c r="AY34" s="144">
        <v>17.087</v>
      </c>
      <c r="AZ34" s="144">
        <v>17.984000000000002</v>
      </c>
      <c r="BA34" s="144">
        <v>18.875</v>
      </c>
      <c r="BB34" s="144">
        <v>19.760000000000002</v>
      </c>
      <c r="BC34" s="144">
        <v>20.638999999999999</v>
      </c>
      <c r="BD34" s="144">
        <v>21.512</v>
      </c>
      <c r="BE34" s="144">
        <v>22.379000000000001</v>
      </c>
      <c r="BF34" s="144">
        <v>23.24</v>
      </c>
      <c r="BG34" s="144">
        <v>24.094000000000001</v>
      </c>
      <c r="BH34" s="144">
        <v>24.942</v>
      </c>
      <c r="BI34" s="144">
        <v>25.783999999999999</v>
      </c>
      <c r="BJ34" s="144">
        <v>26.619</v>
      </c>
      <c r="BK34" s="144">
        <v>27.446999999999999</v>
      </c>
      <c r="BL34" s="144">
        <v>28.268999999999998</v>
      </c>
      <c r="BM34" s="144">
        <v>29.084</v>
      </c>
      <c r="BN34" s="144">
        <v>29.891999999999999</v>
      </c>
      <c r="BO34" s="144">
        <v>30.693000000000001</v>
      </c>
      <c r="BP34" s="144">
        <v>31.486000000000001</v>
      </c>
      <c r="BQ34" s="144">
        <v>32.273000000000003</v>
      </c>
      <c r="BR34" s="144">
        <v>33.051000000000002</v>
      </c>
      <c r="BS34" s="144">
        <v>33.822000000000003</v>
      </c>
      <c r="BT34" s="144">
        <v>34.585000000000001</v>
      </c>
      <c r="BU34" s="144">
        <v>35.340000000000003</v>
      </c>
      <c r="BV34" s="144">
        <v>36.085999999999999</v>
      </c>
      <c r="BW34" s="144">
        <v>36.823</v>
      </c>
      <c r="BX34" s="144">
        <v>37.549999999999997</v>
      </c>
      <c r="BY34" s="144">
        <v>38.268000000000001</v>
      </c>
      <c r="BZ34" s="144">
        <v>38.975000000000001</v>
      </c>
      <c r="CA34" s="144">
        <v>39.671999999999997</v>
      </c>
      <c r="CB34" s="144">
        <v>40.356999999999999</v>
      </c>
      <c r="CC34" s="144">
        <v>41.03</v>
      </c>
      <c r="CD34" s="144">
        <v>41.69</v>
      </c>
      <c r="CE34" s="144">
        <v>42.337000000000003</v>
      </c>
      <c r="CF34" s="144">
        <v>42.97</v>
      </c>
      <c r="CG34" s="144">
        <v>43.588000000000001</v>
      </c>
      <c r="CH34" s="144">
        <v>44.189</v>
      </c>
      <c r="CI34" s="144">
        <v>44.771000000000001</v>
      </c>
      <c r="CJ34" s="144">
        <v>45.332999999999998</v>
      </c>
      <c r="CK34" s="144">
        <v>45.871000000000002</v>
      </c>
      <c r="CL34" s="144">
        <v>46.383000000000003</v>
      </c>
      <c r="CM34" s="144">
        <v>46.865000000000002</v>
      </c>
      <c r="CN34" s="144">
        <v>47.314</v>
      </c>
      <c r="CO34" s="144">
        <v>47.726999999999997</v>
      </c>
      <c r="CP34" s="144">
        <v>48.1</v>
      </c>
      <c r="CQ34" s="144">
        <v>48.432000000000002</v>
      </c>
      <c r="CR34" s="144">
        <v>48.722000000000001</v>
      </c>
      <c r="CS34" s="144">
        <v>48.97</v>
      </c>
      <c r="CT34" s="144">
        <v>49.179000000000002</v>
      </c>
      <c r="CU34" s="144">
        <v>49.350999999999999</v>
      </c>
      <c r="CV34" s="144">
        <v>49.491999999999997</v>
      </c>
      <c r="CW34" s="144">
        <v>49.603999999999999</v>
      </c>
      <c r="CX34" s="144">
        <v>49.692999999999998</v>
      </c>
      <c r="CY34" s="144">
        <v>49.761000000000003</v>
      </c>
      <c r="CZ34" s="144">
        <v>49.813000000000002</v>
      </c>
      <c r="DA34" s="144">
        <v>49.853000000000002</v>
      </c>
      <c r="DB34" s="144">
        <v>49.883000000000003</v>
      </c>
      <c r="DC34" s="144">
        <v>49.883000000000003</v>
      </c>
      <c r="DD34" s="144">
        <v>49.883000000000003</v>
      </c>
      <c r="DE34" s="144">
        <v>49.883000000000003</v>
      </c>
      <c r="DF34" s="144">
        <v>49.883000000000003</v>
      </c>
      <c r="DG34" s="144">
        <v>49.883000000000003</v>
      </c>
      <c r="DH34" s="144">
        <v>49.883000000000003</v>
      </c>
      <c r="DI34" s="144">
        <v>49.883000000000003</v>
      </c>
      <c r="DJ34" s="144">
        <v>49.883000000000003</v>
      </c>
      <c r="DK34" s="144">
        <v>49.883000000000003</v>
      </c>
      <c r="DL34" s="144">
        <v>49.883000000000003</v>
      </c>
      <c r="DM34" s="144">
        <v>49.883000000000003</v>
      </c>
      <c r="DN34" s="144">
        <v>49.883000000000003</v>
      </c>
      <c r="DO34" s="144">
        <v>49.883000000000003</v>
      </c>
      <c r="DP34" s="144">
        <v>49.883000000000003</v>
      </c>
      <c r="DQ34" s="144">
        <v>49.883000000000003</v>
      </c>
      <c r="DR34" s="144">
        <v>49.883000000000003</v>
      </c>
      <c r="DS34" s="144">
        <v>49.883000000000003</v>
      </c>
      <c r="DT34" s="144">
        <v>49.883000000000003</v>
      </c>
      <c r="DU34" s="144">
        <v>49.883000000000003</v>
      </c>
      <c r="DV34" s="144">
        <v>49.883000000000003</v>
      </c>
      <c r="DW34" s="144">
        <v>49.883000000000003</v>
      </c>
      <c r="DX34" s="144">
        <v>49.883000000000003</v>
      </c>
      <c r="DY34" s="144">
        <v>49.883000000000003</v>
      </c>
      <c r="DZ34" s="144">
        <v>49.883000000000003</v>
      </c>
      <c r="EA34" s="144">
        <v>49.883000000000003</v>
      </c>
    </row>
    <row r="35" spans="1:131" ht="15" customHeight="1" x14ac:dyDescent="0.25">
      <c r="A35" s="43">
        <v>33</v>
      </c>
      <c r="B35" s="144"/>
      <c r="C35" s="144"/>
      <c r="D35" s="144"/>
      <c r="E35" s="144"/>
      <c r="F35" s="144"/>
      <c r="G35" s="144"/>
      <c r="H35" s="144"/>
      <c r="I35" s="144"/>
      <c r="J35" s="144"/>
      <c r="K35" s="144"/>
      <c r="L35" s="144"/>
      <c r="M35" s="144"/>
      <c r="N35" s="144"/>
      <c r="O35" s="144"/>
      <c r="P35" s="144"/>
      <c r="Q35" s="144"/>
      <c r="R35" s="144"/>
      <c r="S35" s="144"/>
      <c r="T35" s="144"/>
      <c r="U35" s="144"/>
      <c r="V35" s="144"/>
      <c r="W35" s="144"/>
      <c r="X35" s="144"/>
      <c r="Y35" s="144"/>
      <c r="Z35" s="144"/>
      <c r="AA35" s="144"/>
      <c r="AB35" s="144"/>
      <c r="AC35" s="144"/>
      <c r="AD35" s="144"/>
      <c r="AE35" s="144"/>
      <c r="AF35" s="144"/>
      <c r="AG35" s="144"/>
      <c r="AH35" s="144"/>
      <c r="AI35" s="144">
        <v>0.995</v>
      </c>
      <c r="AJ35" s="144">
        <v>1.984</v>
      </c>
      <c r="AK35" s="144">
        <v>2.968</v>
      </c>
      <c r="AL35" s="144">
        <v>3.9470000000000001</v>
      </c>
      <c r="AM35" s="144">
        <v>4.92</v>
      </c>
      <c r="AN35" s="144">
        <v>5.8879999999999999</v>
      </c>
      <c r="AO35" s="144">
        <v>6.851</v>
      </c>
      <c r="AP35" s="144">
        <v>7.8079999999999998</v>
      </c>
      <c r="AQ35" s="144">
        <v>8.76</v>
      </c>
      <c r="AR35" s="144">
        <v>9.7059999999999995</v>
      </c>
      <c r="AS35" s="144">
        <v>10.647</v>
      </c>
      <c r="AT35" s="144">
        <v>11.583</v>
      </c>
      <c r="AU35" s="144">
        <v>12.513</v>
      </c>
      <c r="AV35" s="144">
        <v>13.436999999999999</v>
      </c>
      <c r="AW35" s="144">
        <v>14.356</v>
      </c>
      <c r="AX35" s="144">
        <v>15.269</v>
      </c>
      <c r="AY35" s="144">
        <v>16.177</v>
      </c>
      <c r="AZ35" s="144">
        <v>17.077999999999999</v>
      </c>
      <c r="BA35" s="144">
        <v>17.974</v>
      </c>
      <c r="BB35" s="144">
        <v>18.863</v>
      </c>
      <c r="BC35" s="144">
        <v>19.747</v>
      </c>
      <c r="BD35" s="144">
        <v>20.623999999999999</v>
      </c>
      <c r="BE35" s="144">
        <v>21.495000000000001</v>
      </c>
      <c r="BF35" s="144">
        <v>22.36</v>
      </c>
      <c r="BG35" s="144">
        <v>23.219000000000001</v>
      </c>
      <c r="BH35" s="144">
        <v>24.071999999999999</v>
      </c>
      <c r="BI35" s="144">
        <v>24.917000000000002</v>
      </c>
      <c r="BJ35" s="144">
        <v>25.756</v>
      </c>
      <c r="BK35" s="144">
        <v>26.588999999999999</v>
      </c>
      <c r="BL35" s="144">
        <v>27.414999999999999</v>
      </c>
      <c r="BM35" s="144">
        <v>28.233000000000001</v>
      </c>
      <c r="BN35" s="144">
        <v>29.045000000000002</v>
      </c>
      <c r="BO35" s="144">
        <v>29.849</v>
      </c>
      <c r="BP35" s="144">
        <v>30.646999999999998</v>
      </c>
      <c r="BQ35" s="144">
        <v>31.437000000000001</v>
      </c>
      <c r="BR35" s="144">
        <v>32.219000000000001</v>
      </c>
      <c r="BS35" s="144">
        <v>32.993000000000002</v>
      </c>
      <c r="BT35" s="144">
        <v>33.759</v>
      </c>
      <c r="BU35" s="144">
        <v>34.517000000000003</v>
      </c>
      <c r="BV35" s="144">
        <v>35.265999999999998</v>
      </c>
      <c r="BW35" s="144">
        <v>36.006</v>
      </c>
      <c r="BX35" s="144">
        <v>36.737000000000002</v>
      </c>
      <c r="BY35" s="144">
        <v>37.457000000000001</v>
      </c>
      <c r="BZ35" s="144">
        <v>38.167000000000002</v>
      </c>
      <c r="CA35" s="144">
        <v>38.866</v>
      </c>
      <c r="CB35" s="144">
        <v>39.554000000000002</v>
      </c>
      <c r="CC35" s="144">
        <v>40.228999999999999</v>
      </c>
      <c r="CD35" s="144">
        <v>40.890999999999998</v>
      </c>
      <c r="CE35" s="144">
        <v>41.54</v>
      </c>
      <c r="CF35" s="144">
        <v>42.174999999999997</v>
      </c>
      <c r="CG35" s="144">
        <v>42.793999999999997</v>
      </c>
      <c r="CH35" s="144">
        <v>43.396000000000001</v>
      </c>
      <c r="CI35" s="144">
        <v>43.978999999999999</v>
      </c>
      <c r="CJ35" s="144">
        <v>44.540999999999997</v>
      </c>
      <c r="CK35" s="144">
        <v>45.08</v>
      </c>
      <c r="CL35" s="144">
        <v>45.591999999999999</v>
      </c>
      <c r="CM35" s="144">
        <v>46.073</v>
      </c>
      <c r="CN35" s="144">
        <v>46.521999999999998</v>
      </c>
      <c r="CO35" s="144">
        <v>46.933999999999997</v>
      </c>
      <c r="CP35" s="144">
        <v>47.305999999999997</v>
      </c>
      <c r="CQ35" s="144">
        <v>47.637</v>
      </c>
      <c r="CR35" s="144">
        <v>47.926000000000002</v>
      </c>
      <c r="CS35" s="144">
        <v>48.171999999999997</v>
      </c>
      <c r="CT35" s="144">
        <v>48.378999999999998</v>
      </c>
      <c r="CU35" s="144">
        <v>48.551000000000002</v>
      </c>
      <c r="CV35" s="144">
        <v>48.69</v>
      </c>
      <c r="CW35" s="144">
        <v>48.801000000000002</v>
      </c>
      <c r="CX35" s="144">
        <v>48.889000000000003</v>
      </c>
      <c r="CY35" s="144">
        <v>48.956000000000003</v>
      </c>
      <c r="CZ35" s="144">
        <v>49.008000000000003</v>
      </c>
      <c r="DA35" s="144">
        <v>49.046999999999997</v>
      </c>
      <c r="DB35" s="144">
        <v>49.076000000000001</v>
      </c>
      <c r="DC35" s="144">
        <v>49.076000000000001</v>
      </c>
      <c r="DD35" s="144">
        <v>49.076000000000001</v>
      </c>
      <c r="DE35" s="144">
        <v>49.076000000000001</v>
      </c>
      <c r="DF35" s="144">
        <v>49.076000000000001</v>
      </c>
      <c r="DG35" s="144">
        <v>49.076000000000001</v>
      </c>
      <c r="DH35" s="144">
        <v>49.076000000000001</v>
      </c>
      <c r="DI35" s="144">
        <v>49.076000000000001</v>
      </c>
      <c r="DJ35" s="144">
        <v>49.076000000000001</v>
      </c>
      <c r="DK35" s="144">
        <v>49.076000000000001</v>
      </c>
      <c r="DL35" s="144">
        <v>49.076000000000001</v>
      </c>
      <c r="DM35" s="144">
        <v>49.076000000000001</v>
      </c>
      <c r="DN35" s="144">
        <v>49.076000000000001</v>
      </c>
      <c r="DO35" s="144">
        <v>49.076000000000001</v>
      </c>
      <c r="DP35" s="144">
        <v>49.076000000000001</v>
      </c>
      <c r="DQ35" s="144">
        <v>49.076000000000001</v>
      </c>
      <c r="DR35" s="144">
        <v>49.076000000000001</v>
      </c>
      <c r="DS35" s="144">
        <v>49.076000000000001</v>
      </c>
      <c r="DT35" s="144">
        <v>49.076000000000001</v>
      </c>
      <c r="DU35" s="144">
        <v>49.076000000000001</v>
      </c>
      <c r="DV35" s="144">
        <v>49.076000000000001</v>
      </c>
      <c r="DW35" s="144">
        <v>49.076000000000001</v>
      </c>
      <c r="DX35" s="144">
        <v>49.076000000000001</v>
      </c>
      <c r="DY35" s="144">
        <v>49.076000000000001</v>
      </c>
      <c r="DZ35" s="144">
        <v>49.076000000000001</v>
      </c>
      <c r="EA35" s="144">
        <v>49.076000000000001</v>
      </c>
    </row>
    <row r="36" spans="1:131" ht="15" customHeight="1" x14ac:dyDescent="0.25">
      <c r="A36" s="43">
        <v>34</v>
      </c>
      <c r="B36" s="144"/>
      <c r="C36" s="144"/>
      <c r="D36" s="144"/>
      <c r="E36" s="144"/>
      <c r="F36" s="144"/>
      <c r="G36" s="144"/>
      <c r="H36" s="144"/>
      <c r="I36" s="144"/>
      <c r="J36" s="144"/>
      <c r="K36" s="144"/>
      <c r="L36" s="144"/>
      <c r="M36" s="144"/>
      <c r="N36" s="144"/>
      <c r="O36" s="144"/>
      <c r="P36" s="144"/>
      <c r="Q36" s="144"/>
      <c r="R36" s="144"/>
      <c r="S36" s="144"/>
      <c r="T36" s="144"/>
      <c r="U36" s="144"/>
      <c r="V36" s="144"/>
      <c r="W36" s="144"/>
      <c r="X36" s="144"/>
      <c r="Y36" s="144"/>
      <c r="Z36" s="144"/>
      <c r="AA36" s="144"/>
      <c r="AB36" s="144"/>
      <c r="AC36" s="144"/>
      <c r="AD36" s="144"/>
      <c r="AE36" s="144"/>
      <c r="AF36" s="144"/>
      <c r="AG36" s="144"/>
      <c r="AH36" s="144"/>
      <c r="AI36" s="144"/>
      <c r="AJ36" s="144">
        <v>0.995</v>
      </c>
      <c r="AK36" s="144">
        <v>1.984</v>
      </c>
      <c r="AL36" s="144">
        <v>2.968</v>
      </c>
      <c r="AM36" s="144">
        <v>3.9460000000000002</v>
      </c>
      <c r="AN36" s="144">
        <v>4.9189999999999996</v>
      </c>
      <c r="AO36" s="144">
        <v>5.8869999999999996</v>
      </c>
      <c r="AP36" s="144">
        <v>6.85</v>
      </c>
      <c r="AQ36" s="144">
        <v>7.806</v>
      </c>
      <c r="AR36" s="144">
        <v>8.7579999999999991</v>
      </c>
      <c r="AS36" s="144">
        <v>9.7040000000000006</v>
      </c>
      <c r="AT36" s="144">
        <v>10.644</v>
      </c>
      <c r="AU36" s="144">
        <v>11.579000000000001</v>
      </c>
      <c r="AV36" s="144">
        <v>12.509</v>
      </c>
      <c r="AW36" s="144">
        <v>13.432</v>
      </c>
      <c r="AX36" s="144">
        <v>14.35</v>
      </c>
      <c r="AY36" s="144">
        <v>15.262</v>
      </c>
      <c r="AZ36" s="144">
        <v>16.167999999999999</v>
      </c>
      <c r="BA36" s="144">
        <v>17.068000000000001</v>
      </c>
      <c r="BB36" s="144">
        <v>17.963000000000001</v>
      </c>
      <c r="BC36" s="144">
        <v>18.850999999999999</v>
      </c>
      <c r="BD36" s="144">
        <v>19.731999999999999</v>
      </c>
      <c r="BE36" s="144">
        <v>20.608000000000001</v>
      </c>
      <c r="BF36" s="144">
        <v>21.478000000000002</v>
      </c>
      <c r="BG36" s="144">
        <v>22.341000000000001</v>
      </c>
      <c r="BH36" s="144">
        <v>23.196999999999999</v>
      </c>
      <c r="BI36" s="144">
        <v>24.047000000000001</v>
      </c>
      <c r="BJ36" s="144">
        <v>24.89</v>
      </c>
      <c r="BK36" s="144">
        <v>25.727</v>
      </c>
      <c r="BL36" s="144">
        <v>26.556000000000001</v>
      </c>
      <c r="BM36" s="144">
        <v>27.379000000000001</v>
      </c>
      <c r="BN36" s="144">
        <v>28.195</v>
      </c>
      <c r="BO36" s="144">
        <v>29.003</v>
      </c>
      <c r="BP36" s="144">
        <v>29.803999999999998</v>
      </c>
      <c r="BQ36" s="144">
        <v>30.597000000000001</v>
      </c>
      <c r="BR36" s="144">
        <v>31.382999999999999</v>
      </c>
      <c r="BS36" s="144">
        <v>32.161000000000001</v>
      </c>
      <c r="BT36" s="144">
        <v>32.93</v>
      </c>
      <c r="BU36" s="144">
        <v>33.692</v>
      </c>
      <c r="BV36" s="144">
        <v>34.444000000000003</v>
      </c>
      <c r="BW36" s="144">
        <v>35.186999999999998</v>
      </c>
      <c r="BX36" s="144">
        <v>35.92</v>
      </c>
      <c r="BY36" s="144">
        <v>36.643000000000001</v>
      </c>
      <c r="BZ36" s="144">
        <v>37.356000000000002</v>
      </c>
      <c r="CA36" s="144">
        <v>38.058</v>
      </c>
      <c r="CB36" s="144">
        <v>38.747999999999998</v>
      </c>
      <c r="CC36" s="144">
        <v>39.424999999999997</v>
      </c>
      <c r="CD36" s="144">
        <v>40.090000000000003</v>
      </c>
      <c r="CE36" s="144">
        <v>40.74</v>
      </c>
      <c r="CF36" s="144">
        <v>41.375999999999998</v>
      </c>
      <c r="CG36" s="144">
        <v>41.997</v>
      </c>
      <c r="CH36" s="144">
        <v>42.6</v>
      </c>
      <c r="CI36" s="144">
        <v>43.183999999999997</v>
      </c>
      <c r="CJ36" s="144">
        <v>43.747</v>
      </c>
      <c r="CK36" s="144">
        <v>44.286000000000001</v>
      </c>
      <c r="CL36" s="144">
        <v>44.796999999999997</v>
      </c>
      <c r="CM36" s="144">
        <v>45.279000000000003</v>
      </c>
      <c r="CN36" s="144">
        <v>45.726999999999997</v>
      </c>
      <c r="CO36" s="144">
        <v>46.137999999999998</v>
      </c>
      <c r="CP36" s="144">
        <v>46.509</v>
      </c>
      <c r="CQ36" s="144">
        <v>46.838999999999999</v>
      </c>
      <c r="CR36" s="144">
        <v>47.125999999999998</v>
      </c>
      <c r="CS36" s="144">
        <v>47.372</v>
      </c>
      <c r="CT36" s="144">
        <v>47.576999999999998</v>
      </c>
      <c r="CU36" s="144">
        <v>47.747</v>
      </c>
      <c r="CV36" s="144">
        <v>47.884999999999998</v>
      </c>
      <c r="CW36" s="144">
        <v>47.994999999999997</v>
      </c>
      <c r="CX36" s="144">
        <v>48.082000000000001</v>
      </c>
      <c r="CY36" s="144">
        <v>48.148000000000003</v>
      </c>
      <c r="CZ36" s="144">
        <v>48.198999999999998</v>
      </c>
      <c r="DA36" s="144">
        <v>48.237000000000002</v>
      </c>
      <c r="DB36" s="144">
        <v>48.265999999999998</v>
      </c>
      <c r="DC36" s="144">
        <v>48.265999999999998</v>
      </c>
      <c r="DD36" s="144">
        <v>48.265999999999998</v>
      </c>
      <c r="DE36" s="144">
        <v>48.265999999999998</v>
      </c>
      <c r="DF36" s="144">
        <v>48.265999999999998</v>
      </c>
      <c r="DG36" s="144">
        <v>48.265999999999998</v>
      </c>
      <c r="DH36" s="144">
        <v>48.265999999999998</v>
      </c>
      <c r="DI36" s="144">
        <v>48.265999999999998</v>
      </c>
      <c r="DJ36" s="144">
        <v>48.265999999999998</v>
      </c>
      <c r="DK36" s="144">
        <v>48.265999999999998</v>
      </c>
      <c r="DL36" s="144">
        <v>48.265999999999998</v>
      </c>
      <c r="DM36" s="144">
        <v>48.265999999999998</v>
      </c>
      <c r="DN36" s="144">
        <v>48.265999999999998</v>
      </c>
      <c r="DO36" s="144">
        <v>48.265999999999998</v>
      </c>
      <c r="DP36" s="144">
        <v>48.265999999999998</v>
      </c>
      <c r="DQ36" s="144">
        <v>48.265999999999998</v>
      </c>
      <c r="DR36" s="144">
        <v>48.265999999999998</v>
      </c>
      <c r="DS36" s="144">
        <v>48.265999999999998</v>
      </c>
      <c r="DT36" s="144">
        <v>48.265999999999998</v>
      </c>
      <c r="DU36" s="144">
        <v>48.265999999999998</v>
      </c>
      <c r="DV36" s="144">
        <v>48.265999999999998</v>
      </c>
      <c r="DW36" s="144">
        <v>48.265999999999998</v>
      </c>
      <c r="DX36" s="144">
        <v>48.265999999999998</v>
      </c>
      <c r="DY36" s="144">
        <v>48.265999999999998</v>
      </c>
      <c r="DZ36" s="144">
        <v>48.265999999999998</v>
      </c>
      <c r="EA36" s="144">
        <v>48.265999999999998</v>
      </c>
    </row>
    <row r="37" spans="1:131" ht="15" customHeight="1" x14ac:dyDescent="0.25">
      <c r="A37" s="43">
        <v>35</v>
      </c>
      <c r="B37" s="144"/>
      <c r="C37" s="144"/>
      <c r="D37" s="144"/>
      <c r="E37" s="144"/>
      <c r="F37" s="144"/>
      <c r="G37" s="144"/>
      <c r="H37" s="144"/>
      <c r="I37" s="144"/>
      <c r="J37" s="144"/>
      <c r="K37" s="144"/>
      <c r="L37" s="144"/>
      <c r="M37" s="144"/>
      <c r="N37" s="144"/>
      <c r="O37" s="144"/>
      <c r="P37" s="144"/>
      <c r="Q37" s="144"/>
      <c r="R37" s="144"/>
      <c r="S37" s="144"/>
      <c r="T37" s="144"/>
      <c r="U37" s="144"/>
      <c r="V37" s="144"/>
      <c r="W37" s="144"/>
      <c r="X37" s="144"/>
      <c r="Y37" s="144"/>
      <c r="Z37" s="144"/>
      <c r="AA37" s="144"/>
      <c r="AB37" s="144"/>
      <c r="AC37" s="144"/>
      <c r="AD37" s="144"/>
      <c r="AE37" s="144"/>
      <c r="AF37" s="144"/>
      <c r="AG37" s="144"/>
      <c r="AH37" s="144"/>
      <c r="AI37" s="144"/>
      <c r="AJ37" s="144"/>
      <c r="AK37" s="144">
        <v>0.995</v>
      </c>
      <c r="AL37" s="144">
        <v>1.984</v>
      </c>
      <c r="AM37" s="144">
        <v>2.968</v>
      </c>
      <c r="AN37" s="144">
        <v>3.9460000000000002</v>
      </c>
      <c r="AO37" s="144">
        <v>4.9189999999999996</v>
      </c>
      <c r="AP37" s="144">
        <v>5.8860000000000001</v>
      </c>
      <c r="AQ37" s="144">
        <v>6.8479999999999999</v>
      </c>
      <c r="AR37" s="144">
        <v>7.8049999999999997</v>
      </c>
      <c r="AS37" s="144">
        <v>8.7560000000000002</v>
      </c>
      <c r="AT37" s="144">
        <v>9.7010000000000005</v>
      </c>
      <c r="AU37" s="144">
        <v>10.641</v>
      </c>
      <c r="AV37" s="144">
        <v>11.576000000000001</v>
      </c>
      <c r="AW37" s="144">
        <v>12.504</v>
      </c>
      <c r="AX37" s="144">
        <v>13.427</v>
      </c>
      <c r="AY37" s="144">
        <v>14.343999999999999</v>
      </c>
      <c r="AZ37" s="144">
        <v>15.254</v>
      </c>
      <c r="BA37" s="144">
        <v>16.158999999999999</v>
      </c>
      <c r="BB37" s="144">
        <v>17.058</v>
      </c>
      <c r="BC37" s="144">
        <v>17.951000000000001</v>
      </c>
      <c r="BD37" s="144">
        <v>18.837</v>
      </c>
      <c r="BE37" s="144">
        <v>19.716999999999999</v>
      </c>
      <c r="BF37" s="144">
        <v>20.591000000000001</v>
      </c>
      <c r="BG37" s="144">
        <v>21.457999999999998</v>
      </c>
      <c r="BH37" s="144">
        <v>22.318999999999999</v>
      </c>
      <c r="BI37" s="144">
        <v>23.173999999999999</v>
      </c>
      <c r="BJ37" s="144">
        <v>24.021000000000001</v>
      </c>
      <c r="BK37" s="144">
        <v>24.861999999999998</v>
      </c>
      <c r="BL37" s="144">
        <v>25.695</v>
      </c>
      <c r="BM37" s="144">
        <v>26.521999999999998</v>
      </c>
      <c r="BN37" s="144">
        <v>27.341000000000001</v>
      </c>
      <c r="BO37" s="144">
        <v>28.152999999999999</v>
      </c>
      <c r="BP37" s="144">
        <v>28.957999999999998</v>
      </c>
      <c r="BQ37" s="144">
        <v>29.754999999999999</v>
      </c>
      <c r="BR37" s="144">
        <v>30.544</v>
      </c>
      <c r="BS37" s="144">
        <v>31.326000000000001</v>
      </c>
      <c r="BT37" s="144">
        <v>32.098999999999997</v>
      </c>
      <c r="BU37" s="144">
        <v>32.863</v>
      </c>
      <c r="BV37" s="144">
        <v>33.619</v>
      </c>
      <c r="BW37" s="144">
        <v>34.365000000000002</v>
      </c>
      <c r="BX37" s="144">
        <v>35.100999999999999</v>
      </c>
      <c r="BY37" s="144">
        <v>35.826999999999998</v>
      </c>
      <c r="BZ37" s="144">
        <v>36.542000000000002</v>
      </c>
      <c r="CA37" s="144">
        <v>37.247</v>
      </c>
      <c r="CB37" s="144">
        <v>37.939</v>
      </c>
      <c r="CC37" s="144">
        <v>38.619</v>
      </c>
      <c r="CD37" s="144">
        <v>39.284999999999997</v>
      </c>
      <c r="CE37" s="144">
        <v>39.938000000000002</v>
      </c>
      <c r="CF37" s="144">
        <v>40.575000000000003</v>
      </c>
      <c r="CG37" s="144">
        <v>41.197000000000003</v>
      </c>
      <c r="CH37" s="144">
        <v>41.802</v>
      </c>
      <c r="CI37" s="144">
        <v>42.387</v>
      </c>
      <c r="CJ37" s="144">
        <v>42.95</v>
      </c>
      <c r="CK37" s="144">
        <v>43.488999999999997</v>
      </c>
      <c r="CL37" s="144">
        <v>44.000999999999998</v>
      </c>
      <c r="CM37" s="144">
        <v>44.481999999999999</v>
      </c>
      <c r="CN37" s="144">
        <v>44.929000000000002</v>
      </c>
      <c r="CO37" s="144">
        <v>45.338999999999999</v>
      </c>
      <c r="CP37" s="144">
        <v>45.71</v>
      </c>
      <c r="CQ37" s="144">
        <v>46.037999999999997</v>
      </c>
      <c r="CR37" s="144">
        <v>46.323999999999998</v>
      </c>
      <c r="CS37" s="144">
        <v>46.567999999999998</v>
      </c>
      <c r="CT37" s="144">
        <v>46.771999999999998</v>
      </c>
      <c r="CU37" s="144">
        <v>46.941000000000003</v>
      </c>
      <c r="CV37" s="144">
        <v>47.078000000000003</v>
      </c>
      <c r="CW37" s="144">
        <v>47.186999999999998</v>
      </c>
      <c r="CX37" s="144">
        <v>47.271999999999998</v>
      </c>
      <c r="CY37" s="144">
        <v>47.337000000000003</v>
      </c>
      <c r="CZ37" s="144">
        <v>47.387</v>
      </c>
      <c r="DA37" s="144">
        <v>47.424999999999997</v>
      </c>
      <c r="DB37" s="144">
        <v>47.453000000000003</v>
      </c>
      <c r="DC37" s="144">
        <v>47.453000000000003</v>
      </c>
      <c r="DD37" s="144">
        <v>47.453000000000003</v>
      </c>
      <c r="DE37" s="144">
        <v>47.453000000000003</v>
      </c>
      <c r="DF37" s="144">
        <v>47.453000000000003</v>
      </c>
      <c r="DG37" s="144">
        <v>47.453000000000003</v>
      </c>
      <c r="DH37" s="144">
        <v>47.453000000000003</v>
      </c>
      <c r="DI37" s="144">
        <v>47.453000000000003</v>
      </c>
      <c r="DJ37" s="144">
        <v>47.453000000000003</v>
      </c>
      <c r="DK37" s="144">
        <v>47.453000000000003</v>
      </c>
      <c r="DL37" s="144">
        <v>47.453000000000003</v>
      </c>
      <c r="DM37" s="144">
        <v>47.453000000000003</v>
      </c>
      <c r="DN37" s="144">
        <v>47.453000000000003</v>
      </c>
      <c r="DO37" s="144">
        <v>47.453000000000003</v>
      </c>
      <c r="DP37" s="144">
        <v>47.453000000000003</v>
      </c>
      <c r="DQ37" s="144">
        <v>47.453000000000003</v>
      </c>
      <c r="DR37" s="144">
        <v>47.453000000000003</v>
      </c>
      <c r="DS37" s="144">
        <v>47.453000000000003</v>
      </c>
      <c r="DT37" s="144">
        <v>47.453000000000003</v>
      </c>
      <c r="DU37" s="144">
        <v>47.453000000000003</v>
      </c>
      <c r="DV37" s="144">
        <v>47.453000000000003</v>
      </c>
      <c r="DW37" s="144">
        <v>47.453000000000003</v>
      </c>
      <c r="DX37" s="144">
        <v>47.453000000000003</v>
      </c>
      <c r="DY37" s="144">
        <v>47.453000000000003</v>
      </c>
      <c r="DZ37" s="144">
        <v>47.453000000000003</v>
      </c>
      <c r="EA37" s="144">
        <v>47.453000000000003</v>
      </c>
    </row>
    <row r="38" spans="1:131" ht="15" customHeight="1" x14ac:dyDescent="0.25">
      <c r="A38" s="43">
        <v>36</v>
      </c>
      <c r="B38" s="144"/>
      <c r="C38" s="144"/>
      <c r="D38" s="144"/>
      <c r="E38" s="144"/>
      <c r="F38" s="144"/>
      <c r="G38" s="144"/>
      <c r="H38" s="144"/>
      <c r="I38" s="144"/>
      <c r="J38" s="144"/>
      <c r="K38" s="144"/>
      <c r="L38" s="144"/>
      <c r="M38" s="144"/>
      <c r="N38" s="144"/>
      <c r="O38" s="144"/>
      <c r="P38" s="144"/>
      <c r="Q38" s="144"/>
      <c r="R38" s="144"/>
      <c r="S38" s="144"/>
      <c r="T38" s="144"/>
      <c r="U38" s="144"/>
      <c r="V38" s="144"/>
      <c r="W38" s="144"/>
      <c r="X38" s="144"/>
      <c r="Y38" s="144"/>
      <c r="Z38" s="144"/>
      <c r="AA38" s="144"/>
      <c r="AB38" s="144"/>
      <c r="AC38" s="144"/>
      <c r="AD38" s="144"/>
      <c r="AE38" s="144"/>
      <c r="AF38" s="144"/>
      <c r="AG38" s="144"/>
      <c r="AH38" s="144"/>
      <c r="AI38" s="144"/>
      <c r="AJ38" s="144"/>
      <c r="AK38" s="144"/>
      <c r="AL38" s="144">
        <v>0.995</v>
      </c>
      <c r="AM38" s="144">
        <v>1.984</v>
      </c>
      <c r="AN38" s="144">
        <v>2.9670000000000001</v>
      </c>
      <c r="AO38" s="144">
        <v>3.9449999999999998</v>
      </c>
      <c r="AP38" s="144">
        <v>4.9180000000000001</v>
      </c>
      <c r="AQ38" s="144">
        <v>5.8849999999999998</v>
      </c>
      <c r="AR38" s="144">
        <v>6.8470000000000004</v>
      </c>
      <c r="AS38" s="144">
        <v>7.8029999999999999</v>
      </c>
      <c r="AT38" s="144">
        <v>8.7539999999999996</v>
      </c>
      <c r="AU38" s="144">
        <v>9.6989999999999998</v>
      </c>
      <c r="AV38" s="144">
        <v>10.638</v>
      </c>
      <c r="AW38" s="144">
        <v>11.571</v>
      </c>
      <c r="AX38" s="144">
        <v>12.499000000000001</v>
      </c>
      <c r="AY38" s="144">
        <v>13.42</v>
      </c>
      <c r="AZ38" s="144">
        <v>14.336</v>
      </c>
      <c r="BA38" s="144">
        <v>15.246</v>
      </c>
      <c r="BB38" s="144">
        <v>16.149000000000001</v>
      </c>
      <c r="BC38" s="144">
        <v>17.045999999999999</v>
      </c>
      <c r="BD38" s="144">
        <v>17.937000000000001</v>
      </c>
      <c r="BE38" s="144">
        <v>18.821999999999999</v>
      </c>
      <c r="BF38" s="144">
        <v>19.7</v>
      </c>
      <c r="BG38" s="144">
        <v>20.571999999999999</v>
      </c>
      <c r="BH38" s="144">
        <v>21.437000000000001</v>
      </c>
      <c r="BI38" s="144">
        <v>22.295999999999999</v>
      </c>
      <c r="BJ38" s="144">
        <v>23.148</v>
      </c>
      <c r="BK38" s="144">
        <v>23.992000000000001</v>
      </c>
      <c r="BL38" s="144">
        <v>24.83</v>
      </c>
      <c r="BM38" s="144">
        <v>25.661000000000001</v>
      </c>
      <c r="BN38" s="144">
        <v>26.484000000000002</v>
      </c>
      <c r="BO38" s="144">
        <v>27.3</v>
      </c>
      <c r="BP38" s="144">
        <v>28.108000000000001</v>
      </c>
      <c r="BQ38" s="144">
        <v>28.908999999999999</v>
      </c>
      <c r="BR38" s="144">
        <v>29.702000000000002</v>
      </c>
      <c r="BS38" s="144">
        <v>30.486999999999998</v>
      </c>
      <c r="BT38" s="144">
        <v>31.263000000000002</v>
      </c>
      <c r="BU38" s="144">
        <v>32.030999999999999</v>
      </c>
      <c r="BV38" s="144">
        <v>32.79</v>
      </c>
      <c r="BW38" s="144">
        <v>33.539000000000001</v>
      </c>
      <c r="BX38" s="144">
        <v>34.277999999999999</v>
      </c>
      <c r="BY38" s="144">
        <v>35.006999999999998</v>
      </c>
      <c r="BZ38" s="144">
        <v>35.725000000000001</v>
      </c>
      <c r="CA38" s="144">
        <v>36.432000000000002</v>
      </c>
      <c r="CB38" s="144">
        <v>37.127000000000002</v>
      </c>
      <c r="CC38" s="144">
        <v>37.808999999999997</v>
      </c>
      <c r="CD38" s="144">
        <v>38.476999999999997</v>
      </c>
      <c r="CE38" s="144">
        <v>39.131999999999998</v>
      </c>
      <c r="CF38" s="144">
        <v>39.771000000000001</v>
      </c>
      <c r="CG38" s="144">
        <v>40.393999999999998</v>
      </c>
      <c r="CH38" s="144">
        <v>41</v>
      </c>
      <c r="CI38" s="144">
        <v>41.585999999999999</v>
      </c>
      <c r="CJ38" s="144">
        <v>42.15</v>
      </c>
      <c r="CK38" s="144">
        <v>42.689</v>
      </c>
      <c r="CL38" s="144">
        <v>43.201000000000001</v>
      </c>
      <c r="CM38" s="144">
        <v>43.682000000000002</v>
      </c>
      <c r="CN38" s="144">
        <v>44.128</v>
      </c>
      <c r="CO38" s="144">
        <v>44.536999999999999</v>
      </c>
      <c r="CP38" s="144">
        <v>44.906999999999996</v>
      </c>
      <c r="CQ38" s="144">
        <v>45.234000000000002</v>
      </c>
      <c r="CR38" s="144">
        <v>45.518999999999998</v>
      </c>
      <c r="CS38" s="144">
        <v>45.761000000000003</v>
      </c>
      <c r="CT38" s="144">
        <v>45.963999999999999</v>
      </c>
      <c r="CU38" s="144">
        <v>46.131</v>
      </c>
      <c r="CV38" s="144">
        <v>46.267000000000003</v>
      </c>
      <c r="CW38" s="144">
        <v>46.374000000000002</v>
      </c>
      <c r="CX38" s="144">
        <v>46.459000000000003</v>
      </c>
      <c r="CY38" s="144">
        <v>46.523000000000003</v>
      </c>
      <c r="CZ38" s="144">
        <v>46.572000000000003</v>
      </c>
      <c r="DA38" s="144">
        <v>46.609000000000002</v>
      </c>
      <c r="DB38" s="144">
        <v>46.637</v>
      </c>
      <c r="DC38" s="144">
        <v>46.637</v>
      </c>
      <c r="DD38" s="144">
        <v>46.637</v>
      </c>
      <c r="DE38" s="144">
        <v>46.637</v>
      </c>
      <c r="DF38" s="144">
        <v>46.637</v>
      </c>
      <c r="DG38" s="144">
        <v>46.637</v>
      </c>
      <c r="DH38" s="144">
        <v>46.637</v>
      </c>
      <c r="DI38" s="144">
        <v>46.637</v>
      </c>
      <c r="DJ38" s="144">
        <v>46.637</v>
      </c>
      <c r="DK38" s="144">
        <v>46.637</v>
      </c>
      <c r="DL38" s="144">
        <v>46.637</v>
      </c>
      <c r="DM38" s="144">
        <v>46.637</v>
      </c>
      <c r="DN38" s="144">
        <v>46.637</v>
      </c>
      <c r="DO38" s="144">
        <v>46.637</v>
      </c>
      <c r="DP38" s="144">
        <v>46.637</v>
      </c>
      <c r="DQ38" s="144">
        <v>46.637</v>
      </c>
      <c r="DR38" s="144">
        <v>46.637</v>
      </c>
      <c r="DS38" s="144">
        <v>46.637</v>
      </c>
      <c r="DT38" s="144">
        <v>46.637</v>
      </c>
      <c r="DU38" s="144">
        <v>46.637</v>
      </c>
      <c r="DV38" s="144">
        <v>46.637</v>
      </c>
      <c r="DW38" s="144">
        <v>46.637</v>
      </c>
      <c r="DX38" s="144">
        <v>46.637</v>
      </c>
      <c r="DY38" s="144">
        <v>46.637</v>
      </c>
      <c r="DZ38" s="144">
        <v>46.637</v>
      </c>
      <c r="EA38" s="144">
        <v>46.637</v>
      </c>
    </row>
    <row r="39" spans="1:131" ht="15" customHeight="1" x14ac:dyDescent="0.25">
      <c r="A39" s="43">
        <v>37</v>
      </c>
      <c r="B39" s="144"/>
      <c r="C39" s="144"/>
      <c r="D39" s="144"/>
      <c r="E39" s="144"/>
      <c r="F39" s="144"/>
      <c r="G39" s="144"/>
      <c r="H39" s="144"/>
      <c r="I39" s="144"/>
      <c r="J39" s="144"/>
      <c r="K39" s="144"/>
      <c r="L39" s="144"/>
      <c r="M39" s="144"/>
      <c r="N39" s="144"/>
      <c r="O39" s="144"/>
      <c r="P39" s="144"/>
      <c r="Q39" s="144"/>
      <c r="R39" s="144"/>
      <c r="S39" s="144"/>
      <c r="T39" s="144"/>
      <c r="U39" s="144"/>
      <c r="V39" s="144"/>
      <c r="W39" s="144"/>
      <c r="X39" s="144"/>
      <c r="Y39" s="144"/>
      <c r="Z39" s="144"/>
      <c r="AA39" s="144"/>
      <c r="AB39" s="144"/>
      <c r="AC39" s="144"/>
      <c r="AD39" s="144"/>
      <c r="AE39" s="144"/>
      <c r="AF39" s="144"/>
      <c r="AG39" s="144"/>
      <c r="AH39" s="144"/>
      <c r="AI39" s="144"/>
      <c r="AJ39" s="144"/>
      <c r="AK39" s="144"/>
      <c r="AL39" s="144"/>
      <c r="AM39" s="144">
        <v>0.99399999999999999</v>
      </c>
      <c r="AN39" s="144">
        <v>1.9830000000000001</v>
      </c>
      <c r="AO39" s="144">
        <v>2.9670000000000001</v>
      </c>
      <c r="AP39" s="144">
        <v>3.9449999999999998</v>
      </c>
      <c r="AQ39" s="144">
        <v>4.9169999999999998</v>
      </c>
      <c r="AR39" s="144">
        <v>5.8840000000000003</v>
      </c>
      <c r="AS39" s="144">
        <v>6.8460000000000001</v>
      </c>
      <c r="AT39" s="144">
        <v>7.8010000000000002</v>
      </c>
      <c r="AU39" s="144">
        <v>8.7509999999999994</v>
      </c>
      <c r="AV39" s="144">
        <v>9.6950000000000003</v>
      </c>
      <c r="AW39" s="144">
        <v>10.634</v>
      </c>
      <c r="AX39" s="144">
        <v>11.566000000000001</v>
      </c>
      <c r="AY39" s="144">
        <v>12.493</v>
      </c>
      <c r="AZ39" s="144">
        <v>13.413</v>
      </c>
      <c r="BA39" s="144">
        <v>14.327999999999999</v>
      </c>
      <c r="BB39" s="144">
        <v>15.236000000000001</v>
      </c>
      <c r="BC39" s="144">
        <v>16.138000000000002</v>
      </c>
      <c r="BD39" s="144">
        <v>17.033999999999999</v>
      </c>
      <c r="BE39" s="144">
        <v>17.922999999999998</v>
      </c>
      <c r="BF39" s="144">
        <v>18.806000000000001</v>
      </c>
      <c r="BG39" s="144">
        <v>19.681999999999999</v>
      </c>
      <c r="BH39" s="144">
        <v>20.552</v>
      </c>
      <c r="BI39" s="144">
        <v>21.414000000000001</v>
      </c>
      <c r="BJ39" s="144">
        <v>22.27</v>
      </c>
      <c r="BK39" s="144">
        <v>23.119</v>
      </c>
      <c r="BL39" s="144">
        <v>23.960999999999999</v>
      </c>
      <c r="BM39" s="144">
        <v>24.795999999999999</v>
      </c>
      <c r="BN39" s="144">
        <v>25.623000000000001</v>
      </c>
      <c r="BO39" s="144">
        <v>26.443000000000001</v>
      </c>
      <c r="BP39" s="144">
        <v>27.254999999999999</v>
      </c>
      <c r="BQ39" s="144">
        <v>28.06</v>
      </c>
      <c r="BR39" s="144">
        <v>28.856000000000002</v>
      </c>
      <c r="BS39" s="144">
        <v>29.645</v>
      </c>
      <c r="BT39" s="144">
        <v>30.425000000000001</v>
      </c>
      <c r="BU39" s="144">
        <v>31.196000000000002</v>
      </c>
      <c r="BV39" s="144">
        <v>31.957999999999998</v>
      </c>
      <c r="BW39" s="144">
        <v>32.71</v>
      </c>
      <c r="BX39" s="144">
        <v>33.451999999999998</v>
      </c>
      <c r="BY39" s="144">
        <v>34.183999999999997</v>
      </c>
      <c r="BZ39" s="144">
        <v>34.905000000000001</v>
      </c>
      <c r="CA39" s="144">
        <v>35.615000000000002</v>
      </c>
      <c r="CB39" s="144">
        <v>36.311999999999998</v>
      </c>
      <c r="CC39" s="144">
        <v>36.996000000000002</v>
      </c>
      <c r="CD39" s="144">
        <v>37.667000000000002</v>
      </c>
      <c r="CE39" s="144">
        <v>38.323</v>
      </c>
      <c r="CF39" s="144">
        <v>38.963999999999999</v>
      </c>
      <c r="CG39" s="144">
        <v>39.588000000000001</v>
      </c>
      <c r="CH39" s="144">
        <v>40.195</v>
      </c>
      <c r="CI39" s="144">
        <v>40.781999999999996</v>
      </c>
      <c r="CJ39" s="144">
        <v>41.345999999999997</v>
      </c>
      <c r="CK39" s="144">
        <v>41.886000000000003</v>
      </c>
      <c r="CL39" s="144">
        <v>42.396999999999998</v>
      </c>
      <c r="CM39" s="144">
        <v>42.878</v>
      </c>
      <c r="CN39" s="144">
        <v>43.323999999999998</v>
      </c>
      <c r="CO39" s="144">
        <v>43.731999999999999</v>
      </c>
      <c r="CP39" s="144">
        <v>44.1</v>
      </c>
      <c r="CQ39" s="144">
        <v>44.426000000000002</v>
      </c>
      <c r="CR39" s="144">
        <v>44.71</v>
      </c>
      <c r="CS39" s="144">
        <v>44.951000000000001</v>
      </c>
      <c r="CT39" s="144">
        <v>45.152000000000001</v>
      </c>
      <c r="CU39" s="144">
        <v>45.317999999999998</v>
      </c>
      <c r="CV39" s="144">
        <v>45.451999999999998</v>
      </c>
      <c r="CW39" s="144">
        <v>45.558999999999997</v>
      </c>
      <c r="CX39" s="144">
        <v>45.642000000000003</v>
      </c>
      <c r="CY39" s="144">
        <v>45.706000000000003</v>
      </c>
      <c r="CZ39" s="144">
        <v>45.753999999999998</v>
      </c>
      <c r="DA39" s="144">
        <v>45.790999999999997</v>
      </c>
      <c r="DB39" s="144">
        <v>45.817999999999998</v>
      </c>
      <c r="DC39" s="144">
        <v>45.817999999999998</v>
      </c>
      <c r="DD39" s="144">
        <v>45.817999999999998</v>
      </c>
      <c r="DE39" s="144">
        <v>45.817999999999998</v>
      </c>
      <c r="DF39" s="144">
        <v>45.817999999999998</v>
      </c>
      <c r="DG39" s="144">
        <v>45.817999999999998</v>
      </c>
      <c r="DH39" s="144">
        <v>45.817999999999998</v>
      </c>
      <c r="DI39" s="144">
        <v>45.817999999999998</v>
      </c>
      <c r="DJ39" s="144">
        <v>45.817999999999998</v>
      </c>
      <c r="DK39" s="144">
        <v>45.817999999999998</v>
      </c>
      <c r="DL39" s="144">
        <v>45.817999999999998</v>
      </c>
      <c r="DM39" s="144">
        <v>45.817999999999998</v>
      </c>
      <c r="DN39" s="144">
        <v>45.817999999999998</v>
      </c>
      <c r="DO39" s="144">
        <v>45.817999999999998</v>
      </c>
      <c r="DP39" s="144">
        <v>45.817999999999998</v>
      </c>
      <c r="DQ39" s="144">
        <v>45.817999999999998</v>
      </c>
      <c r="DR39" s="144">
        <v>45.817999999999998</v>
      </c>
      <c r="DS39" s="144">
        <v>45.817999999999998</v>
      </c>
      <c r="DT39" s="144">
        <v>45.817999999999998</v>
      </c>
      <c r="DU39" s="144">
        <v>45.817999999999998</v>
      </c>
      <c r="DV39" s="144">
        <v>45.817999999999998</v>
      </c>
      <c r="DW39" s="144">
        <v>45.817999999999998</v>
      </c>
      <c r="DX39" s="144">
        <v>45.817999999999998</v>
      </c>
      <c r="DY39" s="144">
        <v>45.817999999999998</v>
      </c>
      <c r="DZ39" s="144">
        <v>45.817999999999998</v>
      </c>
      <c r="EA39" s="144">
        <v>45.817999999999998</v>
      </c>
    </row>
    <row r="40" spans="1:131" ht="15" customHeight="1" x14ac:dyDescent="0.25">
      <c r="A40" s="43">
        <v>38</v>
      </c>
      <c r="B40" s="144"/>
      <c r="C40" s="144"/>
      <c r="D40" s="144"/>
      <c r="E40" s="144"/>
      <c r="F40" s="144"/>
      <c r="G40" s="144"/>
      <c r="H40" s="144"/>
      <c r="I40" s="144"/>
      <c r="J40" s="144"/>
      <c r="K40" s="144"/>
      <c r="L40" s="144"/>
      <c r="M40" s="144"/>
      <c r="N40" s="144"/>
      <c r="O40" s="144"/>
      <c r="P40" s="144"/>
      <c r="Q40" s="144"/>
      <c r="R40" s="144"/>
      <c r="S40" s="144"/>
      <c r="T40" s="144"/>
      <c r="U40" s="144"/>
      <c r="V40" s="144"/>
      <c r="W40" s="144"/>
      <c r="X40" s="144"/>
      <c r="Y40" s="144"/>
      <c r="Z40" s="144"/>
      <c r="AA40" s="144"/>
      <c r="AB40" s="144"/>
      <c r="AC40" s="144"/>
      <c r="AD40" s="144"/>
      <c r="AE40" s="144"/>
      <c r="AF40" s="144"/>
      <c r="AG40" s="144"/>
      <c r="AH40" s="144"/>
      <c r="AI40" s="144"/>
      <c r="AJ40" s="144"/>
      <c r="AK40" s="144"/>
      <c r="AL40" s="144"/>
      <c r="AM40" s="144"/>
      <c r="AN40" s="144">
        <v>0.99399999999999999</v>
      </c>
      <c r="AO40" s="144">
        <v>1.9830000000000001</v>
      </c>
      <c r="AP40" s="144">
        <v>2.9670000000000001</v>
      </c>
      <c r="AQ40" s="144">
        <v>3.9449999999999998</v>
      </c>
      <c r="AR40" s="144">
        <v>4.9169999999999998</v>
      </c>
      <c r="AS40" s="144">
        <v>5.883</v>
      </c>
      <c r="AT40" s="144">
        <v>6.8440000000000003</v>
      </c>
      <c r="AU40" s="144">
        <v>7.7990000000000004</v>
      </c>
      <c r="AV40" s="144">
        <v>8.7490000000000006</v>
      </c>
      <c r="AW40" s="144">
        <v>9.6920000000000002</v>
      </c>
      <c r="AX40" s="144">
        <v>10.63</v>
      </c>
      <c r="AY40" s="144">
        <v>11.561</v>
      </c>
      <c r="AZ40" s="144">
        <v>12.487</v>
      </c>
      <c r="BA40" s="144">
        <v>13.406000000000001</v>
      </c>
      <c r="BB40" s="144">
        <v>14.319000000000001</v>
      </c>
      <c r="BC40" s="144">
        <v>15.226000000000001</v>
      </c>
      <c r="BD40" s="144">
        <v>16.126000000000001</v>
      </c>
      <c r="BE40" s="144">
        <v>17.02</v>
      </c>
      <c r="BF40" s="144">
        <v>17.908000000000001</v>
      </c>
      <c r="BG40" s="144">
        <v>18.788</v>
      </c>
      <c r="BH40" s="144">
        <v>19.663</v>
      </c>
      <c r="BI40" s="144">
        <v>20.53</v>
      </c>
      <c r="BJ40" s="144">
        <v>21.39</v>
      </c>
      <c r="BK40" s="144">
        <v>22.242999999999999</v>
      </c>
      <c r="BL40" s="144">
        <v>23.088999999999999</v>
      </c>
      <c r="BM40" s="144">
        <v>23.928000000000001</v>
      </c>
      <c r="BN40" s="144">
        <v>24.759</v>
      </c>
      <c r="BO40" s="144">
        <v>25.582999999999998</v>
      </c>
      <c r="BP40" s="144">
        <v>26.4</v>
      </c>
      <c r="BQ40" s="144">
        <v>27.207999999999998</v>
      </c>
      <c r="BR40" s="144">
        <v>28.007999999999999</v>
      </c>
      <c r="BS40" s="144">
        <v>28.8</v>
      </c>
      <c r="BT40" s="144">
        <v>29.584</v>
      </c>
      <c r="BU40" s="144">
        <v>30.358000000000001</v>
      </c>
      <c r="BV40" s="144">
        <v>31.123000000000001</v>
      </c>
      <c r="BW40" s="144">
        <v>31.879000000000001</v>
      </c>
      <c r="BX40" s="144">
        <v>32.625</v>
      </c>
      <c r="BY40" s="144">
        <v>33.359000000000002</v>
      </c>
      <c r="BZ40" s="144">
        <v>34.082999999999998</v>
      </c>
      <c r="CA40" s="144">
        <v>34.795000000000002</v>
      </c>
      <c r="CB40" s="144">
        <v>35.494999999999997</v>
      </c>
      <c r="CC40" s="144">
        <v>36.180999999999997</v>
      </c>
      <c r="CD40" s="144">
        <v>36.853999999999999</v>
      </c>
      <c r="CE40" s="144">
        <v>37.512</v>
      </c>
      <c r="CF40" s="144">
        <v>38.155000000000001</v>
      </c>
      <c r="CG40" s="144">
        <v>38.780999999999999</v>
      </c>
      <c r="CH40" s="144">
        <v>39.389000000000003</v>
      </c>
      <c r="CI40" s="144">
        <v>39.975999999999999</v>
      </c>
      <c r="CJ40" s="144">
        <v>40.540999999999997</v>
      </c>
      <c r="CK40" s="144">
        <v>41.081000000000003</v>
      </c>
      <c r="CL40" s="144">
        <v>41.593000000000004</v>
      </c>
      <c r="CM40" s="144">
        <v>42.073</v>
      </c>
      <c r="CN40" s="144">
        <v>42.518000000000001</v>
      </c>
      <c r="CO40" s="144">
        <v>42.924999999999997</v>
      </c>
      <c r="CP40" s="144">
        <v>43.292999999999999</v>
      </c>
      <c r="CQ40" s="144">
        <v>43.616999999999997</v>
      </c>
      <c r="CR40" s="144">
        <v>43.899000000000001</v>
      </c>
      <c r="CS40" s="144">
        <v>44.139000000000003</v>
      </c>
      <c r="CT40" s="144">
        <v>44.338999999999999</v>
      </c>
      <c r="CU40" s="144">
        <v>44.503999999999998</v>
      </c>
      <c r="CV40" s="144">
        <v>44.636000000000003</v>
      </c>
      <c r="CW40" s="144">
        <v>44.741999999999997</v>
      </c>
      <c r="CX40" s="144">
        <v>44.823999999999998</v>
      </c>
      <c r="CY40" s="144">
        <v>44.887</v>
      </c>
      <c r="CZ40" s="144">
        <v>44.933999999999997</v>
      </c>
      <c r="DA40" s="144">
        <v>44.97</v>
      </c>
      <c r="DB40" s="144">
        <v>44.997</v>
      </c>
      <c r="DC40" s="144">
        <v>44.997</v>
      </c>
      <c r="DD40" s="144">
        <v>44.997</v>
      </c>
      <c r="DE40" s="144">
        <v>44.997</v>
      </c>
      <c r="DF40" s="144">
        <v>44.997</v>
      </c>
      <c r="DG40" s="144">
        <v>44.997</v>
      </c>
      <c r="DH40" s="144">
        <v>44.997</v>
      </c>
      <c r="DI40" s="144">
        <v>44.997</v>
      </c>
      <c r="DJ40" s="144">
        <v>44.997</v>
      </c>
      <c r="DK40" s="144">
        <v>44.997</v>
      </c>
      <c r="DL40" s="144">
        <v>44.997</v>
      </c>
      <c r="DM40" s="144">
        <v>44.997</v>
      </c>
      <c r="DN40" s="144">
        <v>44.997</v>
      </c>
      <c r="DO40" s="144">
        <v>44.997</v>
      </c>
      <c r="DP40" s="144">
        <v>44.997</v>
      </c>
      <c r="DQ40" s="144">
        <v>44.997</v>
      </c>
      <c r="DR40" s="144">
        <v>44.997</v>
      </c>
      <c r="DS40" s="144">
        <v>44.997</v>
      </c>
      <c r="DT40" s="144">
        <v>44.997</v>
      </c>
      <c r="DU40" s="144">
        <v>44.997</v>
      </c>
      <c r="DV40" s="144">
        <v>44.997</v>
      </c>
      <c r="DW40" s="144">
        <v>44.997</v>
      </c>
      <c r="DX40" s="144">
        <v>44.997</v>
      </c>
      <c r="DY40" s="144">
        <v>44.997</v>
      </c>
      <c r="DZ40" s="144">
        <v>44.997</v>
      </c>
      <c r="EA40" s="144">
        <v>44.997</v>
      </c>
    </row>
    <row r="41" spans="1:131" ht="15" customHeight="1" x14ac:dyDescent="0.25">
      <c r="A41" s="43">
        <v>39</v>
      </c>
      <c r="B41" s="144"/>
      <c r="C41" s="144"/>
      <c r="D41" s="144"/>
      <c r="E41" s="144"/>
      <c r="F41" s="144"/>
      <c r="G41" s="144"/>
      <c r="H41" s="144"/>
      <c r="I41" s="144"/>
      <c r="J41" s="144"/>
      <c r="K41" s="144"/>
      <c r="L41" s="144"/>
      <c r="M41" s="144"/>
      <c r="N41" s="144"/>
      <c r="O41" s="144"/>
      <c r="P41" s="144"/>
      <c r="Q41" s="144"/>
      <c r="R41" s="144"/>
      <c r="S41" s="144"/>
      <c r="T41" s="144"/>
      <c r="U41" s="144"/>
      <c r="V41" s="144"/>
      <c r="W41" s="144"/>
      <c r="X41" s="144"/>
      <c r="Y41" s="144"/>
      <c r="Z41" s="144"/>
      <c r="AA41" s="144"/>
      <c r="AB41" s="144"/>
      <c r="AC41" s="144"/>
      <c r="AD41" s="144"/>
      <c r="AE41" s="144"/>
      <c r="AF41" s="144"/>
      <c r="AG41" s="144"/>
      <c r="AH41" s="144"/>
      <c r="AI41" s="144"/>
      <c r="AJ41" s="144"/>
      <c r="AK41" s="144"/>
      <c r="AL41" s="144"/>
      <c r="AM41" s="144"/>
      <c r="AN41" s="144"/>
      <c r="AO41" s="144">
        <v>0.99399999999999999</v>
      </c>
      <c r="AP41" s="144">
        <v>1.9830000000000001</v>
      </c>
      <c r="AQ41" s="144">
        <v>2.9660000000000002</v>
      </c>
      <c r="AR41" s="144">
        <v>3.944</v>
      </c>
      <c r="AS41" s="144">
        <v>4.9160000000000004</v>
      </c>
      <c r="AT41" s="144">
        <v>5.8819999999999997</v>
      </c>
      <c r="AU41" s="144">
        <v>6.843</v>
      </c>
      <c r="AV41" s="144">
        <v>7.7969999999999997</v>
      </c>
      <c r="AW41" s="144">
        <v>8.7460000000000004</v>
      </c>
      <c r="AX41" s="144">
        <v>9.6880000000000006</v>
      </c>
      <c r="AY41" s="144">
        <v>10.625</v>
      </c>
      <c r="AZ41" s="144">
        <v>11.555999999999999</v>
      </c>
      <c r="BA41" s="144">
        <v>12.48</v>
      </c>
      <c r="BB41" s="144">
        <v>13.398</v>
      </c>
      <c r="BC41" s="144">
        <v>14.308999999999999</v>
      </c>
      <c r="BD41" s="144">
        <v>15.214</v>
      </c>
      <c r="BE41" s="144">
        <v>16.113</v>
      </c>
      <c r="BF41" s="144">
        <v>17.004999999999999</v>
      </c>
      <c r="BG41" s="144">
        <v>17.890999999999998</v>
      </c>
      <c r="BH41" s="144">
        <v>18.768999999999998</v>
      </c>
      <c r="BI41" s="144">
        <v>19.640999999999998</v>
      </c>
      <c r="BJ41" s="144">
        <v>20.506</v>
      </c>
      <c r="BK41" s="144">
        <v>21.363</v>
      </c>
      <c r="BL41" s="144">
        <v>22.213000000000001</v>
      </c>
      <c r="BM41" s="144">
        <v>23.056000000000001</v>
      </c>
      <c r="BN41" s="144">
        <v>23.891999999999999</v>
      </c>
      <c r="BO41" s="144">
        <v>24.72</v>
      </c>
      <c r="BP41" s="144">
        <v>25.54</v>
      </c>
      <c r="BQ41" s="144">
        <v>26.352</v>
      </c>
      <c r="BR41" s="144">
        <v>27.155999999999999</v>
      </c>
      <c r="BS41" s="144">
        <v>27.952000000000002</v>
      </c>
      <c r="BT41" s="144">
        <v>28.739000000000001</v>
      </c>
      <c r="BU41" s="144">
        <v>29.516999999999999</v>
      </c>
      <c r="BV41" s="144">
        <v>30.286000000000001</v>
      </c>
      <c r="BW41" s="144">
        <v>31.044</v>
      </c>
      <c r="BX41" s="144">
        <v>31.792999999999999</v>
      </c>
      <c r="BY41" s="144">
        <v>32.530999999999999</v>
      </c>
      <c r="BZ41" s="144">
        <v>33.256999999999998</v>
      </c>
      <c r="CA41" s="144">
        <v>33.972000000000001</v>
      </c>
      <c r="CB41" s="144">
        <v>34.673999999999999</v>
      </c>
      <c r="CC41" s="144">
        <v>35.363</v>
      </c>
      <c r="CD41" s="144">
        <v>36.037999999999997</v>
      </c>
      <c r="CE41" s="144">
        <v>36.698</v>
      </c>
      <c r="CF41" s="144">
        <v>37.343000000000004</v>
      </c>
      <c r="CG41" s="144">
        <v>37.97</v>
      </c>
      <c r="CH41" s="144">
        <v>38.579000000000001</v>
      </c>
      <c r="CI41" s="144">
        <v>39.167000000000002</v>
      </c>
      <c r="CJ41" s="144">
        <v>39.732999999999997</v>
      </c>
      <c r="CK41" s="144">
        <v>40.273000000000003</v>
      </c>
      <c r="CL41" s="144">
        <v>40.783999999999999</v>
      </c>
      <c r="CM41" s="144">
        <v>41.264000000000003</v>
      </c>
      <c r="CN41" s="144">
        <v>41.709000000000003</v>
      </c>
      <c r="CO41" s="144">
        <v>42.115000000000002</v>
      </c>
      <c r="CP41" s="144">
        <v>42.481000000000002</v>
      </c>
      <c r="CQ41" s="144">
        <v>42.805</v>
      </c>
      <c r="CR41" s="144">
        <v>43.085000000000001</v>
      </c>
      <c r="CS41" s="144">
        <v>43.323</v>
      </c>
      <c r="CT41" s="144">
        <v>43.521999999999998</v>
      </c>
      <c r="CU41" s="144">
        <v>43.685000000000002</v>
      </c>
      <c r="CV41" s="144">
        <v>43.817</v>
      </c>
      <c r="CW41" s="144">
        <v>43.920999999999999</v>
      </c>
      <c r="CX41" s="144">
        <v>44.002000000000002</v>
      </c>
      <c r="CY41" s="144">
        <v>44.064</v>
      </c>
      <c r="CZ41" s="144">
        <v>44.110999999999997</v>
      </c>
      <c r="DA41" s="144">
        <v>44.146000000000001</v>
      </c>
      <c r="DB41" s="144">
        <v>44.171999999999997</v>
      </c>
      <c r="DC41" s="144">
        <v>44.171999999999997</v>
      </c>
      <c r="DD41" s="144">
        <v>44.171999999999997</v>
      </c>
      <c r="DE41" s="144">
        <v>44.171999999999997</v>
      </c>
      <c r="DF41" s="144">
        <v>44.171999999999997</v>
      </c>
      <c r="DG41" s="144">
        <v>44.171999999999997</v>
      </c>
      <c r="DH41" s="144">
        <v>44.171999999999997</v>
      </c>
      <c r="DI41" s="144">
        <v>44.171999999999997</v>
      </c>
      <c r="DJ41" s="144">
        <v>44.171999999999997</v>
      </c>
      <c r="DK41" s="144">
        <v>44.171999999999997</v>
      </c>
      <c r="DL41" s="144">
        <v>44.171999999999997</v>
      </c>
      <c r="DM41" s="144">
        <v>44.171999999999997</v>
      </c>
      <c r="DN41" s="144">
        <v>44.171999999999997</v>
      </c>
      <c r="DO41" s="144">
        <v>44.171999999999997</v>
      </c>
      <c r="DP41" s="144">
        <v>44.171999999999997</v>
      </c>
      <c r="DQ41" s="144">
        <v>44.171999999999997</v>
      </c>
      <c r="DR41" s="144">
        <v>44.171999999999997</v>
      </c>
      <c r="DS41" s="144">
        <v>44.171999999999997</v>
      </c>
      <c r="DT41" s="144">
        <v>44.171999999999997</v>
      </c>
      <c r="DU41" s="144">
        <v>44.171999999999997</v>
      </c>
      <c r="DV41" s="144">
        <v>44.171999999999997</v>
      </c>
      <c r="DW41" s="144">
        <v>44.171999999999997</v>
      </c>
      <c r="DX41" s="144">
        <v>44.171999999999997</v>
      </c>
      <c r="DY41" s="144">
        <v>44.171999999999997</v>
      </c>
      <c r="DZ41" s="144">
        <v>44.171999999999997</v>
      </c>
      <c r="EA41" s="144">
        <v>44.171999999999997</v>
      </c>
    </row>
    <row r="42" spans="1:131" ht="15" customHeight="1" x14ac:dyDescent="0.25">
      <c r="A42" s="43">
        <v>40</v>
      </c>
      <c r="B42" s="144"/>
      <c r="C42" s="144"/>
      <c r="D42" s="144"/>
      <c r="E42" s="144"/>
      <c r="F42" s="144"/>
      <c r="G42" s="144"/>
      <c r="H42" s="144"/>
      <c r="I42" s="144"/>
      <c r="J42" s="144"/>
      <c r="K42" s="144"/>
      <c r="L42" s="144"/>
      <c r="M42" s="144"/>
      <c r="N42" s="144"/>
      <c r="O42" s="144"/>
      <c r="P42" s="144"/>
      <c r="Q42" s="144"/>
      <c r="R42" s="144"/>
      <c r="S42" s="144"/>
      <c r="T42" s="144"/>
      <c r="U42" s="144"/>
      <c r="V42" s="144"/>
      <c r="W42" s="144"/>
      <c r="X42" s="144"/>
      <c r="Y42" s="144"/>
      <c r="Z42" s="144"/>
      <c r="AA42" s="144"/>
      <c r="AB42" s="144"/>
      <c r="AC42" s="144"/>
      <c r="AD42" s="144"/>
      <c r="AE42" s="144"/>
      <c r="AF42" s="144"/>
      <c r="AG42" s="144"/>
      <c r="AH42" s="144"/>
      <c r="AI42" s="144"/>
      <c r="AJ42" s="144"/>
      <c r="AK42" s="144"/>
      <c r="AL42" s="144"/>
      <c r="AM42" s="144"/>
      <c r="AN42" s="144"/>
      <c r="AO42" s="144"/>
      <c r="AP42" s="144">
        <v>0.99399999999999999</v>
      </c>
      <c r="AQ42" s="144">
        <v>1.9830000000000001</v>
      </c>
      <c r="AR42" s="144">
        <v>2.9660000000000002</v>
      </c>
      <c r="AS42" s="144">
        <v>3.9430000000000001</v>
      </c>
      <c r="AT42" s="144">
        <v>4.915</v>
      </c>
      <c r="AU42" s="144">
        <v>5.8810000000000002</v>
      </c>
      <c r="AV42" s="144">
        <v>6.8410000000000002</v>
      </c>
      <c r="AW42" s="144">
        <v>7.7939999999999996</v>
      </c>
      <c r="AX42" s="144">
        <v>8.7420000000000009</v>
      </c>
      <c r="AY42" s="144">
        <v>9.6839999999999993</v>
      </c>
      <c r="AZ42" s="144">
        <v>10.62</v>
      </c>
      <c r="BA42" s="144">
        <v>11.548999999999999</v>
      </c>
      <c r="BB42" s="144">
        <v>12.472</v>
      </c>
      <c r="BC42" s="144">
        <v>13.388</v>
      </c>
      <c r="BD42" s="144">
        <v>14.298</v>
      </c>
      <c r="BE42" s="144">
        <v>15.202</v>
      </c>
      <c r="BF42" s="144">
        <v>16.097999999999999</v>
      </c>
      <c r="BG42" s="144">
        <v>16.989000000000001</v>
      </c>
      <c r="BH42" s="144">
        <v>17.872</v>
      </c>
      <c r="BI42" s="144">
        <v>18.748000000000001</v>
      </c>
      <c r="BJ42" s="144">
        <v>19.617000000000001</v>
      </c>
      <c r="BK42" s="144">
        <v>20.478999999999999</v>
      </c>
      <c r="BL42" s="144">
        <v>21.334</v>
      </c>
      <c r="BM42" s="144">
        <v>22.181000000000001</v>
      </c>
      <c r="BN42" s="144">
        <v>23.021000000000001</v>
      </c>
      <c r="BO42" s="144">
        <v>23.853000000000002</v>
      </c>
      <c r="BP42" s="144">
        <v>24.677</v>
      </c>
      <c r="BQ42" s="144">
        <v>25.492999999999999</v>
      </c>
      <c r="BR42" s="144">
        <v>26.300999999999998</v>
      </c>
      <c r="BS42" s="144">
        <v>27.1</v>
      </c>
      <c r="BT42" s="144">
        <v>27.890999999999998</v>
      </c>
      <c r="BU42" s="144">
        <v>28.672000000000001</v>
      </c>
      <c r="BV42" s="144">
        <v>29.443999999999999</v>
      </c>
      <c r="BW42" s="144">
        <v>30.206</v>
      </c>
      <c r="BX42" s="144">
        <v>30.957999999999998</v>
      </c>
      <c r="BY42" s="144">
        <v>31.699000000000002</v>
      </c>
      <c r="BZ42" s="144">
        <v>32.427999999999997</v>
      </c>
      <c r="CA42" s="144">
        <v>33.146000000000001</v>
      </c>
      <c r="CB42" s="144">
        <v>33.850999999999999</v>
      </c>
      <c r="CC42" s="144">
        <v>34.542000000000002</v>
      </c>
      <c r="CD42" s="144">
        <v>35.219000000000001</v>
      </c>
      <c r="CE42" s="144">
        <v>35.881</v>
      </c>
      <c r="CF42" s="144">
        <v>36.527000000000001</v>
      </c>
      <c r="CG42" s="144">
        <v>37.155999999999999</v>
      </c>
      <c r="CH42" s="144">
        <v>37.765999999999998</v>
      </c>
      <c r="CI42" s="144">
        <v>38.354999999999997</v>
      </c>
      <c r="CJ42" s="144">
        <v>38.920999999999999</v>
      </c>
      <c r="CK42" s="144">
        <v>39.460999999999999</v>
      </c>
      <c r="CL42" s="144">
        <v>39.972999999999999</v>
      </c>
      <c r="CM42" s="144">
        <v>40.451999999999998</v>
      </c>
      <c r="CN42" s="144">
        <v>40.896000000000001</v>
      </c>
      <c r="CO42" s="144">
        <v>41.301000000000002</v>
      </c>
      <c r="CP42" s="144">
        <v>41.665999999999997</v>
      </c>
      <c r="CQ42" s="144">
        <v>41.988</v>
      </c>
      <c r="CR42" s="144">
        <v>42.267000000000003</v>
      </c>
      <c r="CS42" s="144">
        <v>42.503999999999998</v>
      </c>
      <c r="CT42" s="144">
        <v>42.701000000000001</v>
      </c>
      <c r="CU42" s="144">
        <v>42.863</v>
      </c>
      <c r="CV42" s="144">
        <v>42.994</v>
      </c>
      <c r="CW42" s="144">
        <v>43.097000000000001</v>
      </c>
      <c r="CX42" s="144">
        <v>43.177</v>
      </c>
      <c r="CY42" s="144">
        <v>43.238</v>
      </c>
      <c r="CZ42" s="144">
        <v>43.283999999999999</v>
      </c>
      <c r="DA42" s="144">
        <v>43.317999999999998</v>
      </c>
      <c r="DB42" s="144">
        <v>43.344000000000001</v>
      </c>
      <c r="DC42" s="144">
        <v>43.344000000000001</v>
      </c>
      <c r="DD42" s="144">
        <v>43.344000000000001</v>
      </c>
      <c r="DE42" s="144">
        <v>43.344000000000001</v>
      </c>
      <c r="DF42" s="144">
        <v>43.344000000000001</v>
      </c>
      <c r="DG42" s="144">
        <v>43.344000000000001</v>
      </c>
      <c r="DH42" s="144">
        <v>43.344000000000001</v>
      </c>
      <c r="DI42" s="144">
        <v>43.344000000000001</v>
      </c>
      <c r="DJ42" s="144">
        <v>43.344000000000001</v>
      </c>
      <c r="DK42" s="144">
        <v>43.344000000000001</v>
      </c>
      <c r="DL42" s="144">
        <v>43.344000000000001</v>
      </c>
      <c r="DM42" s="144">
        <v>43.344000000000001</v>
      </c>
      <c r="DN42" s="144">
        <v>43.344000000000001</v>
      </c>
      <c r="DO42" s="144">
        <v>43.344000000000001</v>
      </c>
      <c r="DP42" s="144">
        <v>43.344000000000001</v>
      </c>
      <c r="DQ42" s="144">
        <v>43.344000000000001</v>
      </c>
      <c r="DR42" s="144">
        <v>43.344000000000001</v>
      </c>
      <c r="DS42" s="144">
        <v>43.344000000000001</v>
      </c>
      <c r="DT42" s="144">
        <v>43.344000000000001</v>
      </c>
      <c r="DU42" s="144">
        <v>43.344000000000001</v>
      </c>
      <c r="DV42" s="144">
        <v>43.344000000000001</v>
      </c>
      <c r="DW42" s="144">
        <v>43.344000000000001</v>
      </c>
      <c r="DX42" s="144">
        <v>43.344000000000001</v>
      </c>
      <c r="DY42" s="144">
        <v>43.344000000000001</v>
      </c>
      <c r="DZ42" s="144">
        <v>43.344000000000001</v>
      </c>
      <c r="EA42" s="144">
        <v>43.344000000000001</v>
      </c>
    </row>
    <row r="43" spans="1:131" ht="15" customHeight="1" x14ac:dyDescent="0.25">
      <c r="A43" s="43">
        <v>41</v>
      </c>
      <c r="B43" s="144"/>
      <c r="C43" s="144"/>
      <c r="D43" s="144"/>
      <c r="E43" s="144"/>
      <c r="F43" s="144"/>
      <c r="G43" s="144"/>
      <c r="H43" s="144"/>
      <c r="I43" s="144"/>
      <c r="J43" s="144"/>
      <c r="K43" s="144"/>
      <c r="L43" s="144"/>
      <c r="M43" s="144"/>
      <c r="N43" s="144"/>
      <c r="O43" s="144"/>
      <c r="P43" s="144"/>
      <c r="Q43" s="144"/>
      <c r="R43" s="144"/>
      <c r="S43" s="144"/>
      <c r="T43" s="144"/>
      <c r="U43" s="144"/>
      <c r="V43" s="144"/>
      <c r="W43" s="144"/>
      <c r="X43" s="144"/>
      <c r="Y43" s="144"/>
      <c r="Z43" s="144"/>
      <c r="AA43" s="144"/>
      <c r="AB43" s="144"/>
      <c r="AC43" s="144"/>
      <c r="AD43" s="144"/>
      <c r="AE43" s="144"/>
      <c r="AF43" s="144"/>
      <c r="AG43" s="144"/>
      <c r="AH43" s="144"/>
      <c r="AI43" s="144"/>
      <c r="AJ43" s="144"/>
      <c r="AK43" s="144"/>
      <c r="AL43" s="144"/>
      <c r="AM43" s="144"/>
      <c r="AN43" s="144"/>
      <c r="AO43" s="144"/>
      <c r="AP43" s="144"/>
      <c r="AQ43" s="144">
        <v>0.99399999999999999</v>
      </c>
      <c r="AR43" s="144">
        <v>1.9830000000000001</v>
      </c>
      <c r="AS43" s="144">
        <v>2.9660000000000002</v>
      </c>
      <c r="AT43" s="144">
        <v>3.9430000000000001</v>
      </c>
      <c r="AU43" s="144">
        <v>4.9139999999999997</v>
      </c>
      <c r="AV43" s="144">
        <v>5.8789999999999996</v>
      </c>
      <c r="AW43" s="144">
        <v>6.8380000000000001</v>
      </c>
      <c r="AX43" s="144">
        <v>7.7919999999999998</v>
      </c>
      <c r="AY43" s="144">
        <v>8.7390000000000008</v>
      </c>
      <c r="AZ43" s="144">
        <v>9.6790000000000003</v>
      </c>
      <c r="BA43" s="144">
        <v>10.614000000000001</v>
      </c>
      <c r="BB43" s="144">
        <v>11.542</v>
      </c>
      <c r="BC43" s="144">
        <v>12.462999999999999</v>
      </c>
      <c r="BD43" s="144">
        <v>13.378</v>
      </c>
      <c r="BE43" s="144">
        <v>14.286</v>
      </c>
      <c r="BF43" s="144">
        <v>15.188000000000001</v>
      </c>
      <c r="BG43" s="144">
        <v>16.082999999999998</v>
      </c>
      <c r="BH43" s="144">
        <v>16.971</v>
      </c>
      <c r="BI43" s="144">
        <v>17.852</v>
      </c>
      <c r="BJ43" s="144">
        <v>18.725000000000001</v>
      </c>
      <c r="BK43" s="144">
        <v>19.591999999999999</v>
      </c>
      <c r="BL43" s="144">
        <v>20.451000000000001</v>
      </c>
      <c r="BM43" s="144">
        <v>21.302</v>
      </c>
      <c r="BN43" s="144">
        <v>22.146000000000001</v>
      </c>
      <c r="BO43" s="144">
        <v>22.981999999999999</v>
      </c>
      <c r="BP43" s="144">
        <v>23.811</v>
      </c>
      <c r="BQ43" s="144">
        <v>24.631</v>
      </c>
      <c r="BR43" s="144">
        <v>25.442</v>
      </c>
      <c r="BS43" s="144">
        <v>26.245999999999999</v>
      </c>
      <c r="BT43" s="144">
        <v>27.04</v>
      </c>
      <c r="BU43" s="144">
        <v>27.824999999999999</v>
      </c>
      <c r="BV43" s="144">
        <v>28.6</v>
      </c>
      <c r="BW43" s="144">
        <v>29.366</v>
      </c>
      <c r="BX43" s="144">
        <v>30.120999999999999</v>
      </c>
      <c r="BY43" s="144">
        <v>30.864999999999998</v>
      </c>
      <c r="BZ43" s="144">
        <v>31.597000000000001</v>
      </c>
      <c r="CA43" s="144">
        <v>32.317</v>
      </c>
      <c r="CB43" s="144">
        <v>33.024999999999999</v>
      </c>
      <c r="CC43" s="144">
        <v>33.718000000000004</v>
      </c>
      <c r="CD43" s="144">
        <v>34.398000000000003</v>
      </c>
      <c r="CE43" s="144">
        <v>35.061999999999998</v>
      </c>
      <c r="CF43" s="144">
        <v>35.709000000000003</v>
      </c>
      <c r="CG43" s="144">
        <v>36.340000000000003</v>
      </c>
      <c r="CH43" s="144">
        <v>36.951000000000001</v>
      </c>
      <c r="CI43" s="144">
        <v>37.540999999999997</v>
      </c>
      <c r="CJ43" s="144">
        <v>38.107999999999997</v>
      </c>
      <c r="CK43" s="144">
        <v>38.648000000000003</v>
      </c>
      <c r="CL43" s="144">
        <v>39.158999999999999</v>
      </c>
      <c r="CM43" s="144">
        <v>39.637999999999998</v>
      </c>
      <c r="CN43" s="144">
        <v>40.081000000000003</v>
      </c>
      <c r="CO43" s="144">
        <v>40.485999999999997</v>
      </c>
      <c r="CP43" s="144">
        <v>40.848999999999997</v>
      </c>
      <c r="CQ43" s="144">
        <v>41.17</v>
      </c>
      <c r="CR43" s="144">
        <v>41.448</v>
      </c>
      <c r="CS43" s="144">
        <v>41.683</v>
      </c>
      <c r="CT43" s="144">
        <v>41.878999999999998</v>
      </c>
      <c r="CU43" s="144">
        <v>42.04</v>
      </c>
      <c r="CV43" s="144">
        <v>42.168999999999997</v>
      </c>
      <c r="CW43" s="144">
        <v>42.271000000000001</v>
      </c>
      <c r="CX43" s="144">
        <v>42.35</v>
      </c>
      <c r="CY43" s="144">
        <v>42.41</v>
      </c>
      <c r="CZ43" s="144">
        <v>42.454999999999998</v>
      </c>
      <c r="DA43" s="144">
        <v>42.488999999999997</v>
      </c>
      <c r="DB43" s="144">
        <v>42.514000000000003</v>
      </c>
      <c r="DC43" s="144">
        <v>42.514000000000003</v>
      </c>
      <c r="DD43" s="144">
        <v>42.514000000000003</v>
      </c>
      <c r="DE43" s="144">
        <v>42.514000000000003</v>
      </c>
      <c r="DF43" s="144">
        <v>42.514000000000003</v>
      </c>
      <c r="DG43" s="144">
        <v>42.514000000000003</v>
      </c>
      <c r="DH43" s="144">
        <v>42.514000000000003</v>
      </c>
      <c r="DI43" s="144">
        <v>42.514000000000003</v>
      </c>
      <c r="DJ43" s="144">
        <v>42.514000000000003</v>
      </c>
      <c r="DK43" s="144">
        <v>42.514000000000003</v>
      </c>
      <c r="DL43" s="144">
        <v>42.514000000000003</v>
      </c>
      <c r="DM43" s="144">
        <v>42.514000000000003</v>
      </c>
      <c r="DN43" s="144">
        <v>42.514000000000003</v>
      </c>
      <c r="DO43" s="144">
        <v>42.514000000000003</v>
      </c>
      <c r="DP43" s="144">
        <v>42.514000000000003</v>
      </c>
      <c r="DQ43" s="144">
        <v>42.514000000000003</v>
      </c>
      <c r="DR43" s="144">
        <v>42.514000000000003</v>
      </c>
      <c r="DS43" s="144">
        <v>42.514000000000003</v>
      </c>
      <c r="DT43" s="144">
        <v>42.514000000000003</v>
      </c>
      <c r="DU43" s="144">
        <v>42.514000000000003</v>
      </c>
      <c r="DV43" s="144">
        <v>42.514000000000003</v>
      </c>
      <c r="DW43" s="144">
        <v>42.514000000000003</v>
      </c>
      <c r="DX43" s="144">
        <v>42.514000000000003</v>
      </c>
      <c r="DY43" s="144">
        <v>42.514000000000003</v>
      </c>
      <c r="DZ43" s="144">
        <v>42.514000000000003</v>
      </c>
      <c r="EA43" s="144">
        <v>42.514000000000003</v>
      </c>
    </row>
    <row r="44" spans="1:131" ht="15" customHeight="1" x14ac:dyDescent="0.25">
      <c r="A44" s="43">
        <v>42</v>
      </c>
      <c r="B44" s="144"/>
      <c r="C44" s="144"/>
      <c r="D44" s="144"/>
      <c r="E44" s="144"/>
      <c r="F44" s="144"/>
      <c r="G44" s="144"/>
      <c r="H44" s="144"/>
      <c r="I44" s="144"/>
      <c r="J44" s="144"/>
      <c r="K44" s="144"/>
      <c r="L44" s="144"/>
      <c r="M44" s="144"/>
      <c r="N44" s="144"/>
      <c r="O44" s="144"/>
      <c r="P44" s="144"/>
      <c r="Q44" s="144"/>
      <c r="R44" s="144"/>
      <c r="S44" s="144"/>
      <c r="T44" s="144"/>
      <c r="U44" s="144"/>
      <c r="V44" s="144"/>
      <c r="W44" s="144"/>
      <c r="X44" s="144"/>
      <c r="Y44" s="144"/>
      <c r="Z44" s="144"/>
      <c r="AA44" s="144"/>
      <c r="AB44" s="144"/>
      <c r="AC44" s="144"/>
      <c r="AD44" s="144"/>
      <c r="AE44" s="144"/>
      <c r="AF44" s="144"/>
      <c r="AG44" s="144"/>
      <c r="AH44" s="144"/>
      <c r="AI44" s="144"/>
      <c r="AJ44" s="144"/>
      <c r="AK44" s="144"/>
      <c r="AL44" s="144"/>
      <c r="AM44" s="144"/>
      <c r="AN44" s="144"/>
      <c r="AO44" s="144"/>
      <c r="AP44" s="144"/>
      <c r="AQ44" s="144"/>
      <c r="AR44" s="144">
        <v>0.99399999999999999</v>
      </c>
      <c r="AS44" s="144">
        <v>1.9830000000000001</v>
      </c>
      <c r="AT44" s="144">
        <v>2.9649999999999999</v>
      </c>
      <c r="AU44" s="144">
        <v>3.9420000000000002</v>
      </c>
      <c r="AV44" s="144">
        <v>4.9130000000000003</v>
      </c>
      <c r="AW44" s="144">
        <v>5.8769999999999998</v>
      </c>
      <c r="AX44" s="144">
        <v>6.8360000000000003</v>
      </c>
      <c r="AY44" s="144">
        <v>7.7880000000000003</v>
      </c>
      <c r="AZ44" s="144">
        <v>8.734</v>
      </c>
      <c r="BA44" s="144">
        <v>9.6739999999999995</v>
      </c>
      <c r="BB44" s="144">
        <v>10.606999999999999</v>
      </c>
      <c r="BC44" s="144">
        <v>11.534000000000001</v>
      </c>
      <c r="BD44" s="144">
        <v>12.454000000000001</v>
      </c>
      <c r="BE44" s="144">
        <v>13.367000000000001</v>
      </c>
      <c r="BF44" s="144">
        <v>14.273</v>
      </c>
      <c r="BG44" s="144">
        <v>15.173</v>
      </c>
      <c r="BH44" s="144">
        <v>16.065999999999999</v>
      </c>
      <c r="BI44" s="144">
        <v>16.952000000000002</v>
      </c>
      <c r="BJ44" s="144">
        <v>17.829999999999998</v>
      </c>
      <c r="BK44" s="144">
        <v>18.701000000000001</v>
      </c>
      <c r="BL44" s="144">
        <v>19.564</v>
      </c>
      <c r="BM44" s="144">
        <v>20.420000000000002</v>
      </c>
      <c r="BN44" s="144">
        <v>21.268000000000001</v>
      </c>
      <c r="BO44" s="144">
        <v>22.109000000000002</v>
      </c>
      <c r="BP44" s="144">
        <v>22.940999999999999</v>
      </c>
      <c r="BQ44" s="144">
        <v>23.765000000000001</v>
      </c>
      <c r="BR44" s="144">
        <v>24.581</v>
      </c>
      <c r="BS44" s="144">
        <v>25.388000000000002</v>
      </c>
      <c r="BT44" s="144">
        <v>26.186</v>
      </c>
      <c r="BU44" s="144">
        <v>26.975000000000001</v>
      </c>
      <c r="BV44" s="144">
        <v>27.754000000000001</v>
      </c>
      <c r="BW44" s="144">
        <v>28.523</v>
      </c>
      <c r="BX44" s="144">
        <v>29.280999999999999</v>
      </c>
      <c r="BY44" s="144">
        <v>30.027999999999999</v>
      </c>
      <c r="BZ44" s="144">
        <v>30.763000000000002</v>
      </c>
      <c r="CA44" s="144">
        <v>31.486000000000001</v>
      </c>
      <c r="CB44" s="144">
        <v>32.195999999999998</v>
      </c>
      <c r="CC44" s="144">
        <v>32.893000000000001</v>
      </c>
      <c r="CD44" s="144">
        <v>33.573999999999998</v>
      </c>
      <c r="CE44" s="144">
        <v>34.24</v>
      </c>
      <c r="CF44" s="144">
        <v>34.889000000000003</v>
      </c>
      <c r="CG44" s="144">
        <v>35.521000000000001</v>
      </c>
      <c r="CH44" s="144">
        <v>36.134</v>
      </c>
      <c r="CI44" s="144">
        <v>36.725000000000001</v>
      </c>
      <c r="CJ44" s="144">
        <v>37.292000000000002</v>
      </c>
      <c r="CK44" s="144">
        <v>37.832000000000001</v>
      </c>
      <c r="CL44" s="144">
        <v>38.344000000000001</v>
      </c>
      <c r="CM44" s="144">
        <v>38.822000000000003</v>
      </c>
      <c r="CN44" s="144">
        <v>39.264000000000003</v>
      </c>
      <c r="CO44" s="144">
        <v>39.667999999999999</v>
      </c>
      <c r="CP44" s="144">
        <v>40.03</v>
      </c>
      <c r="CQ44" s="144">
        <v>40.35</v>
      </c>
      <c r="CR44" s="144">
        <v>40.625999999999998</v>
      </c>
      <c r="CS44" s="144">
        <v>40.86</v>
      </c>
      <c r="CT44" s="144">
        <v>41.054000000000002</v>
      </c>
      <c r="CU44" s="144">
        <v>41.213999999999999</v>
      </c>
      <c r="CV44" s="144">
        <v>41.341000000000001</v>
      </c>
      <c r="CW44" s="144">
        <v>41.442</v>
      </c>
      <c r="CX44" s="144">
        <v>41.52</v>
      </c>
      <c r="CY44" s="144">
        <v>41.579000000000001</v>
      </c>
      <c r="CZ44" s="144">
        <v>41.624000000000002</v>
      </c>
      <c r="DA44" s="144">
        <v>41.656999999999996</v>
      </c>
      <c r="DB44" s="144">
        <v>41.682000000000002</v>
      </c>
      <c r="DC44" s="144">
        <v>41.682000000000002</v>
      </c>
      <c r="DD44" s="144">
        <v>41.682000000000002</v>
      </c>
      <c r="DE44" s="144">
        <v>41.682000000000002</v>
      </c>
      <c r="DF44" s="144">
        <v>41.682000000000002</v>
      </c>
      <c r="DG44" s="144">
        <v>41.682000000000002</v>
      </c>
      <c r="DH44" s="144">
        <v>41.682000000000002</v>
      </c>
      <c r="DI44" s="144">
        <v>41.682000000000002</v>
      </c>
      <c r="DJ44" s="144">
        <v>41.682000000000002</v>
      </c>
      <c r="DK44" s="144">
        <v>41.682000000000002</v>
      </c>
      <c r="DL44" s="144">
        <v>41.682000000000002</v>
      </c>
      <c r="DM44" s="144">
        <v>41.682000000000002</v>
      </c>
      <c r="DN44" s="144">
        <v>41.682000000000002</v>
      </c>
      <c r="DO44" s="144">
        <v>41.682000000000002</v>
      </c>
      <c r="DP44" s="144">
        <v>41.682000000000002</v>
      </c>
      <c r="DQ44" s="144">
        <v>41.682000000000002</v>
      </c>
      <c r="DR44" s="144">
        <v>41.682000000000002</v>
      </c>
      <c r="DS44" s="144">
        <v>41.682000000000002</v>
      </c>
      <c r="DT44" s="144">
        <v>41.682000000000002</v>
      </c>
      <c r="DU44" s="144">
        <v>41.682000000000002</v>
      </c>
      <c r="DV44" s="144">
        <v>41.682000000000002</v>
      </c>
      <c r="DW44" s="144">
        <v>41.682000000000002</v>
      </c>
      <c r="DX44" s="144">
        <v>41.682000000000002</v>
      </c>
      <c r="DY44" s="144">
        <v>41.682000000000002</v>
      </c>
      <c r="DZ44" s="144">
        <v>41.682000000000002</v>
      </c>
      <c r="EA44" s="144">
        <v>41.682000000000002</v>
      </c>
    </row>
    <row r="45" spans="1:131" ht="15" customHeight="1" x14ac:dyDescent="0.25">
      <c r="A45" s="43">
        <v>43</v>
      </c>
      <c r="B45" s="144"/>
      <c r="C45" s="144"/>
      <c r="D45" s="144"/>
      <c r="E45" s="144"/>
      <c r="F45" s="144"/>
      <c r="G45" s="144"/>
      <c r="H45" s="144"/>
      <c r="I45" s="144"/>
      <c r="J45" s="144"/>
      <c r="K45" s="144"/>
      <c r="L45" s="144"/>
      <c r="M45" s="144"/>
      <c r="N45" s="144"/>
      <c r="O45" s="144"/>
      <c r="P45" s="144"/>
      <c r="Q45" s="144"/>
      <c r="R45" s="144"/>
      <c r="S45" s="144"/>
      <c r="T45" s="144"/>
      <c r="U45" s="144"/>
      <c r="V45" s="144"/>
      <c r="W45" s="144"/>
      <c r="X45" s="144"/>
      <c r="Y45" s="144"/>
      <c r="Z45" s="144"/>
      <c r="AA45" s="144"/>
      <c r="AB45" s="144"/>
      <c r="AC45" s="144"/>
      <c r="AD45" s="144"/>
      <c r="AE45" s="144"/>
      <c r="AF45" s="144"/>
      <c r="AG45" s="144"/>
      <c r="AH45" s="144"/>
      <c r="AI45" s="144"/>
      <c r="AJ45" s="144"/>
      <c r="AK45" s="144"/>
      <c r="AL45" s="144"/>
      <c r="AM45" s="144"/>
      <c r="AN45" s="144"/>
      <c r="AO45" s="144"/>
      <c r="AP45" s="144"/>
      <c r="AQ45" s="144"/>
      <c r="AR45" s="144"/>
      <c r="AS45" s="144">
        <v>0.99399999999999999</v>
      </c>
      <c r="AT45" s="144">
        <v>1.982</v>
      </c>
      <c r="AU45" s="144">
        <v>2.9649999999999999</v>
      </c>
      <c r="AV45" s="144">
        <v>3.9409999999999998</v>
      </c>
      <c r="AW45" s="144">
        <v>4.9109999999999996</v>
      </c>
      <c r="AX45" s="144">
        <v>5.875</v>
      </c>
      <c r="AY45" s="144">
        <v>6.8330000000000002</v>
      </c>
      <c r="AZ45" s="144">
        <v>7.7839999999999998</v>
      </c>
      <c r="BA45" s="144">
        <v>8.7289999999999992</v>
      </c>
      <c r="BB45" s="144">
        <v>9.6679999999999993</v>
      </c>
      <c r="BC45" s="144">
        <v>10.599</v>
      </c>
      <c r="BD45" s="144">
        <v>11.523999999999999</v>
      </c>
      <c r="BE45" s="144">
        <v>12.443</v>
      </c>
      <c r="BF45" s="144">
        <v>13.353999999999999</v>
      </c>
      <c r="BG45" s="144">
        <v>14.259</v>
      </c>
      <c r="BH45" s="144">
        <v>15.156000000000001</v>
      </c>
      <c r="BI45" s="144">
        <v>16.047000000000001</v>
      </c>
      <c r="BJ45" s="144">
        <v>16.93</v>
      </c>
      <c r="BK45" s="144">
        <v>17.805</v>
      </c>
      <c r="BL45" s="144">
        <v>18.672999999999998</v>
      </c>
      <c r="BM45" s="144">
        <v>19.533999999999999</v>
      </c>
      <c r="BN45" s="144">
        <v>20.385999999999999</v>
      </c>
      <c r="BO45" s="144">
        <v>21.231000000000002</v>
      </c>
      <c r="BP45" s="144">
        <v>22.068000000000001</v>
      </c>
      <c r="BQ45" s="144">
        <v>22.896000000000001</v>
      </c>
      <c r="BR45" s="144">
        <v>23.716000000000001</v>
      </c>
      <c r="BS45" s="144">
        <v>24.526</v>
      </c>
      <c r="BT45" s="144">
        <v>25.327999999999999</v>
      </c>
      <c r="BU45" s="144">
        <v>26.120999999999999</v>
      </c>
      <c r="BV45" s="144">
        <v>26.902999999999999</v>
      </c>
      <c r="BW45" s="144">
        <v>27.675999999999998</v>
      </c>
      <c r="BX45" s="144">
        <v>28.437000000000001</v>
      </c>
      <c r="BY45" s="144">
        <v>29.187000000000001</v>
      </c>
      <c r="BZ45" s="144">
        <v>29.925999999999998</v>
      </c>
      <c r="CA45" s="144">
        <v>30.652000000000001</v>
      </c>
      <c r="CB45" s="144">
        <v>31.364000000000001</v>
      </c>
      <c r="CC45" s="144">
        <v>32.063000000000002</v>
      </c>
      <c r="CD45" s="144">
        <v>32.747</v>
      </c>
      <c r="CE45" s="144">
        <v>33.414999999999999</v>
      </c>
      <c r="CF45" s="144">
        <v>34.066000000000003</v>
      </c>
      <c r="CG45" s="144">
        <v>34.698999999999998</v>
      </c>
      <c r="CH45" s="144">
        <v>35.311999999999998</v>
      </c>
      <c r="CI45" s="144">
        <v>35.904000000000003</v>
      </c>
      <c r="CJ45" s="144">
        <v>36.472000000000001</v>
      </c>
      <c r="CK45" s="144">
        <v>37.012999999999998</v>
      </c>
      <c r="CL45" s="144">
        <v>37.524000000000001</v>
      </c>
      <c r="CM45" s="144">
        <v>38.002000000000002</v>
      </c>
      <c r="CN45" s="144">
        <v>38.444000000000003</v>
      </c>
      <c r="CO45" s="144">
        <v>38.845999999999997</v>
      </c>
      <c r="CP45" s="144">
        <v>39.207000000000001</v>
      </c>
      <c r="CQ45" s="144">
        <v>39.526000000000003</v>
      </c>
      <c r="CR45" s="144">
        <v>39.799999999999997</v>
      </c>
      <c r="CS45" s="144">
        <v>40.033000000000001</v>
      </c>
      <c r="CT45" s="144">
        <v>40.225999999999999</v>
      </c>
      <c r="CU45" s="144">
        <v>40.384</v>
      </c>
      <c r="CV45" s="144">
        <v>40.51</v>
      </c>
      <c r="CW45" s="144">
        <v>40.61</v>
      </c>
      <c r="CX45" s="144">
        <v>40.686999999999998</v>
      </c>
      <c r="CY45" s="144">
        <v>40.744999999999997</v>
      </c>
      <c r="CZ45" s="144">
        <v>40.789000000000001</v>
      </c>
      <c r="DA45" s="144">
        <v>40.820999999999998</v>
      </c>
      <c r="DB45" s="144">
        <v>40.844999999999999</v>
      </c>
      <c r="DC45" s="144">
        <v>40.844999999999999</v>
      </c>
      <c r="DD45" s="144">
        <v>40.844999999999999</v>
      </c>
      <c r="DE45" s="144">
        <v>40.844999999999999</v>
      </c>
      <c r="DF45" s="144">
        <v>40.844999999999999</v>
      </c>
      <c r="DG45" s="144">
        <v>40.844999999999999</v>
      </c>
      <c r="DH45" s="144">
        <v>40.844999999999999</v>
      </c>
      <c r="DI45" s="144">
        <v>40.844999999999999</v>
      </c>
      <c r="DJ45" s="144">
        <v>40.844999999999999</v>
      </c>
      <c r="DK45" s="144">
        <v>40.844999999999999</v>
      </c>
      <c r="DL45" s="144">
        <v>40.844999999999999</v>
      </c>
      <c r="DM45" s="144">
        <v>40.844999999999999</v>
      </c>
      <c r="DN45" s="144">
        <v>40.844999999999999</v>
      </c>
      <c r="DO45" s="144">
        <v>40.844999999999999</v>
      </c>
      <c r="DP45" s="144">
        <v>40.844999999999999</v>
      </c>
      <c r="DQ45" s="144">
        <v>40.844999999999999</v>
      </c>
      <c r="DR45" s="144">
        <v>40.844999999999999</v>
      </c>
      <c r="DS45" s="144">
        <v>40.844999999999999</v>
      </c>
      <c r="DT45" s="144">
        <v>40.844999999999999</v>
      </c>
      <c r="DU45" s="144">
        <v>40.844999999999999</v>
      </c>
      <c r="DV45" s="144">
        <v>40.844999999999999</v>
      </c>
      <c r="DW45" s="144">
        <v>40.844999999999999</v>
      </c>
      <c r="DX45" s="144">
        <v>40.844999999999999</v>
      </c>
      <c r="DY45" s="144">
        <v>40.844999999999999</v>
      </c>
      <c r="DZ45" s="144">
        <v>40.844999999999999</v>
      </c>
      <c r="EA45" s="144">
        <v>40.844999999999999</v>
      </c>
    </row>
    <row r="46" spans="1:131" ht="15" customHeight="1" x14ac:dyDescent="0.25">
      <c r="A46" s="43">
        <v>44</v>
      </c>
      <c r="B46" s="144"/>
      <c r="C46" s="144"/>
      <c r="D46" s="144"/>
      <c r="E46" s="144"/>
      <c r="F46" s="144"/>
      <c r="G46" s="144"/>
      <c r="H46" s="144"/>
      <c r="I46" s="144"/>
      <c r="J46" s="144"/>
      <c r="K46" s="144"/>
      <c r="L46" s="144"/>
      <c r="M46" s="144"/>
      <c r="N46" s="144"/>
      <c r="O46" s="144"/>
      <c r="P46" s="144"/>
      <c r="Q46" s="144"/>
      <c r="R46" s="144"/>
      <c r="S46" s="144"/>
      <c r="T46" s="144"/>
      <c r="U46" s="144"/>
      <c r="V46" s="144"/>
      <c r="W46" s="144"/>
      <c r="X46" s="144"/>
      <c r="Y46" s="144"/>
      <c r="Z46" s="144"/>
      <c r="AA46" s="144"/>
      <c r="AB46" s="144"/>
      <c r="AC46" s="144"/>
      <c r="AD46" s="144"/>
      <c r="AE46" s="144"/>
      <c r="AF46" s="144"/>
      <c r="AG46" s="144"/>
      <c r="AH46" s="144"/>
      <c r="AI46" s="144"/>
      <c r="AJ46" s="144"/>
      <c r="AK46" s="144"/>
      <c r="AL46" s="144"/>
      <c r="AM46" s="144"/>
      <c r="AN46" s="144"/>
      <c r="AO46" s="144"/>
      <c r="AP46" s="144"/>
      <c r="AQ46" s="144"/>
      <c r="AR46" s="144"/>
      <c r="AS46" s="144"/>
      <c r="AT46" s="144">
        <v>0.99399999999999999</v>
      </c>
      <c r="AU46" s="144">
        <v>1.982</v>
      </c>
      <c r="AV46" s="144">
        <v>2.964</v>
      </c>
      <c r="AW46" s="144">
        <v>3.94</v>
      </c>
      <c r="AX46" s="144">
        <v>4.91</v>
      </c>
      <c r="AY46" s="144">
        <v>5.8730000000000002</v>
      </c>
      <c r="AZ46" s="144">
        <v>6.83</v>
      </c>
      <c r="BA46" s="144">
        <v>7.78</v>
      </c>
      <c r="BB46" s="144">
        <v>8.7240000000000002</v>
      </c>
      <c r="BC46" s="144">
        <v>9.6609999999999996</v>
      </c>
      <c r="BD46" s="144">
        <v>10.590999999999999</v>
      </c>
      <c r="BE46" s="144">
        <v>11.515000000000001</v>
      </c>
      <c r="BF46" s="144">
        <v>12.430999999999999</v>
      </c>
      <c r="BG46" s="144">
        <v>13.340999999999999</v>
      </c>
      <c r="BH46" s="144">
        <v>14.244</v>
      </c>
      <c r="BI46" s="144">
        <v>15.138999999999999</v>
      </c>
      <c r="BJ46" s="144">
        <v>16.027000000000001</v>
      </c>
      <c r="BK46" s="144">
        <v>16.907</v>
      </c>
      <c r="BL46" s="144">
        <v>17.78</v>
      </c>
      <c r="BM46" s="144">
        <v>18.645</v>
      </c>
      <c r="BN46" s="144">
        <v>19.501999999999999</v>
      </c>
      <c r="BO46" s="144">
        <v>20.350999999999999</v>
      </c>
      <c r="BP46" s="144">
        <v>21.192</v>
      </c>
      <c r="BQ46" s="144">
        <v>22.024000000000001</v>
      </c>
      <c r="BR46" s="144">
        <v>22.847999999999999</v>
      </c>
      <c r="BS46" s="144">
        <v>23.663</v>
      </c>
      <c r="BT46" s="144">
        <v>24.469000000000001</v>
      </c>
      <c r="BU46" s="144">
        <v>25.265000000000001</v>
      </c>
      <c r="BV46" s="144">
        <v>26.050999999999998</v>
      </c>
      <c r="BW46" s="144">
        <v>26.827000000000002</v>
      </c>
      <c r="BX46" s="144">
        <v>27.591999999999999</v>
      </c>
      <c r="BY46" s="144">
        <v>28.344999999999999</v>
      </c>
      <c r="BZ46" s="144">
        <v>29.087</v>
      </c>
      <c r="CA46" s="144">
        <v>29.815999999999999</v>
      </c>
      <c r="CB46" s="144">
        <v>30.530999999999999</v>
      </c>
      <c r="CC46" s="144">
        <v>31.231999999999999</v>
      </c>
      <c r="CD46" s="144">
        <v>31.917999999999999</v>
      </c>
      <c r="CE46" s="144">
        <v>32.588000000000001</v>
      </c>
      <c r="CF46" s="144">
        <v>33.241</v>
      </c>
      <c r="CG46" s="144">
        <v>33.875999999999998</v>
      </c>
      <c r="CH46" s="144">
        <v>34.491</v>
      </c>
      <c r="CI46" s="144">
        <v>35.082999999999998</v>
      </c>
      <c r="CJ46" s="144">
        <v>35.652000000000001</v>
      </c>
      <c r="CK46" s="144">
        <v>36.192999999999998</v>
      </c>
      <c r="CL46" s="144">
        <v>36.704000000000001</v>
      </c>
      <c r="CM46" s="144">
        <v>37.180999999999997</v>
      </c>
      <c r="CN46" s="144">
        <v>37.622</v>
      </c>
      <c r="CO46" s="144">
        <v>38.024000000000001</v>
      </c>
      <c r="CP46" s="144">
        <v>38.384</v>
      </c>
      <c r="CQ46" s="144">
        <v>38.701000000000001</v>
      </c>
      <c r="CR46" s="144">
        <v>38.973999999999997</v>
      </c>
      <c r="CS46" s="144">
        <v>39.204999999999998</v>
      </c>
      <c r="CT46" s="144">
        <v>39.396000000000001</v>
      </c>
      <c r="CU46" s="144">
        <v>39.552999999999997</v>
      </c>
      <c r="CV46" s="144">
        <v>39.677999999999997</v>
      </c>
      <c r="CW46" s="144">
        <v>39.777000000000001</v>
      </c>
      <c r="CX46" s="144">
        <v>39.853000000000002</v>
      </c>
      <c r="CY46" s="144">
        <v>39.909999999999997</v>
      </c>
      <c r="CZ46" s="144">
        <v>39.953000000000003</v>
      </c>
      <c r="DA46" s="144">
        <v>39.984999999999999</v>
      </c>
      <c r="DB46" s="144">
        <v>40.008000000000003</v>
      </c>
      <c r="DC46" s="144">
        <v>40.008000000000003</v>
      </c>
      <c r="DD46" s="144">
        <v>40.008000000000003</v>
      </c>
      <c r="DE46" s="144">
        <v>40.008000000000003</v>
      </c>
      <c r="DF46" s="144">
        <v>40.008000000000003</v>
      </c>
      <c r="DG46" s="144">
        <v>40.008000000000003</v>
      </c>
      <c r="DH46" s="144">
        <v>40.008000000000003</v>
      </c>
      <c r="DI46" s="144">
        <v>40.008000000000003</v>
      </c>
      <c r="DJ46" s="144">
        <v>40.008000000000003</v>
      </c>
      <c r="DK46" s="144">
        <v>40.008000000000003</v>
      </c>
      <c r="DL46" s="144">
        <v>40.008000000000003</v>
      </c>
      <c r="DM46" s="144">
        <v>40.008000000000003</v>
      </c>
      <c r="DN46" s="144">
        <v>40.008000000000003</v>
      </c>
      <c r="DO46" s="144">
        <v>40.008000000000003</v>
      </c>
      <c r="DP46" s="144">
        <v>40.008000000000003</v>
      </c>
      <c r="DQ46" s="144">
        <v>40.008000000000003</v>
      </c>
      <c r="DR46" s="144">
        <v>40.008000000000003</v>
      </c>
      <c r="DS46" s="144">
        <v>40.008000000000003</v>
      </c>
      <c r="DT46" s="144">
        <v>40.008000000000003</v>
      </c>
      <c r="DU46" s="144">
        <v>40.008000000000003</v>
      </c>
      <c r="DV46" s="144">
        <v>40.008000000000003</v>
      </c>
      <c r="DW46" s="144">
        <v>40.008000000000003</v>
      </c>
      <c r="DX46" s="144">
        <v>40.008000000000003</v>
      </c>
      <c r="DY46" s="144">
        <v>40.008000000000003</v>
      </c>
      <c r="DZ46" s="144">
        <v>40.008000000000003</v>
      </c>
      <c r="EA46" s="144">
        <v>40.008000000000003</v>
      </c>
    </row>
    <row r="47" spans="1:131" ht="15" customHeight="1" x14ac:dyDescent="0.25">
      <c r="A47" s="43">
        <v>45</v>
      </c>
      <c r="B47" s="144"/>
      <c r="C47" s="144"/>
      <c r="D47" s="144"/>
      <c r="E47" s="144"/>
      <c r="F47" s="144"/>
      <c r="G47" s="144"/>
      <c r="H47" s="144"/>
      <c r="I47" s="144"/>
      <c r="J47" s="144"/>
      <c r="K47" s="144"/>
      <c r="L47" s="144"/>
      <c r="M47" s="144"/>
      <c r="N47" s="144"/>
      <c r="O47" s="144"/>
      <c r="P47" s="144"/>
      <c r="Q47" s="144"/>
      <c r="R47" s="144"/>
      <c r="S47" s="144"/>
      <c r="T47" s="144"/>
      <c r="U47" s="144"/>
      <c r="V47" s="144"/>
      <c r="W47" s="144"/>
      <c r="X47" s="144"/>
      <c r="Y47" s="144"/>
      <c r="Z47" s="144"/>
      <c r="AA47" s="144"/>
      <c r="AB47" s="144"/>
      <c r="AC47" s="144"/>
      <c r="AD47" s="144"/>
      <c r="AE47" s="144"/>
      <c r="AF47" s="144"/>
      <c r="AG47" s="144"/>
      <c r="AH47" s="144"/>
      <c r="AI47" s="144"/>
      <c r="AJ47" s="144"/>
      <c r="AK47" s="144"/>
      <c r="AL47" s="144"/>
      <c r="AM47" s="144"/>
      <c r="AN47" s="144"/>
      <c r="AO47" s="144"/>
      <c r="AP47" s="144"/>
      <c r="AQ47" s="144"/>
      <c r="AR47" s="144"/>
      <c r="AS47" s="144"/>
      <c r="AT47" s="144"/>
      <c r="AU47" s="144">
        <v>0.99399999999999999</v>
      </c>
      <c r="AV47" s="144">
        <v>1.982</v>
      </c>
      <c r="AW47" s="144">
        <v>2.9630000000000001</v>
      </c>
      <c r="AX47" s="144">
        <v>3.9390000000000001</v>
      </c>
      <c r="AY47" s="144">
        <v>4.9080000000000004</v>
      </c>
      <c r="AZ47" s="144">
        <v>5.87</v>
      </c>
      <c r="BA47" s="144">
        <v>6.8259999999999996</v>
      </c>
      <c r="BB47" s="144">
        <v>7.7750000000000004</v>
      </c>
      <c r="BC47" s="144">
        <v>8.7170000000000005</v>
      </c>
      <c r="BD47" s="144">
        <v>9.6530000000000005</v>
      </c>
      <c r="BE47" s="144">
        <v>10.582000000000001</v>
      </c>
      <c r="BF47" s="144">
        <v>11.504</v>
      </c>
      <c r="BG47" s="144">
        <v>12.419</v>
      </c>
      <c r="BH47" s="144">
        <v>13.326000000000001</v>
      </c>
      <c r="BI47" s="144">
        <v>14.226000000000001</v>
      </c>
      <c r="BJ47" s="144">
        <v>15.119</v>
      </c>
      <c r="BK47" s="144">
        <v>16.004000000000001</v>
      </c>
      <c r="BL47" s="144">
        <v>16.882000000000001</v>
      </c>
      <c r="BM47" s="144">
        <v>17.751000000000001</v>
      </c>
      <c r="BN47" s="144">
        <v>18.613</v>
      </c>
      <c r="BO47" s="144">
        <v>19.466999999999999</v>
      </c>
      <c r="BP47" s="144">
        <v>20.312000000000001</v>
      </c>
      <c r="BQ47" s="144">
        <v>21.149000000000001</v>
      </c>
      <c r="BR47" s="144">
        <v>21.977</v>
      </c>
      <c r="BS47" s="144">
        <v>22.795999999999999</v>
      </c>
      <c r="BT47" s="144">
        <v>23.605</v>
      </c>
      <c r="BU47" s="144">
        <v>24.405000000000001</v>
      </c>
      <c r="BV47" s="144">
        <v>25.195</v>
      </c>
      <c r="BW47" s="144">
        <v>25.975000000000001</v>
      </c>
      <c r="BX47" s="144">
        <v>26.742999999999999</v>
      </c>
      <c r="BY47" s="144">
        <v>27.5</v>
      </c>
      <c r="BZ47" s="144">
        <v>28.245000000000001</v>
      </c>
      <c r="CA47" s="144">
        <v>28.975999999999999</v>
      </c>
      <c r="CB47" s="144">
        <v>29.695</v>
      </c>
      <c r="CC47" s="144">
        <v>30.398</v>
      </c>
      <c r="CD47" s="144">
        <v>31.087</v>
      </c>
      <c r="CE47" s="144">
        <v>31.759</v>
      </c>
      <c r="CF47" s="144">
        <v>32.414000000000001</v>
      </c>
      <c r="CG47" s="144">
        <v>33.049999999999997</v>
      </c>
      <c r="CH47" s="144">
        <v>33.665999999999997</v>
      </c>
      <c r="CI47" s="144">
        <v>34.259</v>
      </c>
      <c r="CJ47" s="144">
        <v>34.828000000000003</v>
      </c>
      <c r="CK47" s="144">
        <v>35.369999999999997</v>
      </c>
      <c r="CL47" s="144">
        <v>35.880000000000003</v>
      </c>
      <c r="CM47" s="144">
        <v>36.356999999999999</v>
      </c>
      <c r="CN47" s="144">
        <v>36.798000000000002</v>
      </c>
      <c r="CO47" s="144">
        <v>37.198</v>
      </c>
      <c r="CP47" s="144">
        <v>37.557000000000002</v>
      </c>
      <c r="CQ47" s="144">
        <v>37.872</v>
      </c>
      <c r="CR47" s="144">
        <v>38.143999999999998</v>
      </c>
      <c r="CS47" s="144">
        <v>38.374000000000002</v>
      </c>
      <c r="CT47" s="144">
        <v>38.564</v>
      </c>
      <c r="CU47" s="144">
        <v>38.719000000000001</v>
      </c>
      <c r="CV47" s="144">
        <v>38.843000000000004</v>
      </c>
      <c r="CW47" s="144">
        <v>38.94</v>
      </c>
      <c r="CX47" s="144">
        <v>39.015000000000001</v>
      </c>
      <c r="CY47" s="144">
        <v>39.072000000000003</v>
      </c>
      <c r="CZ47" s="144">
        <v>39.113999999999997</v>
      </c>
      <c r="DA47" s="144">
        <v>39.146000000000001</v>
      </c>
      <c r="DB47" s="144">
        <v>39.168999999999997</v>
      </c>
      <c r="DC47" s="144">
        <v>39.168999999999997</v>
      </c>
      <c r="DD47" s="144">
        <v>39.168999999999997</v>
      </c>
      <c r="DE47" s="144">
        <v>39.168999999999997</v>
      </c>
      <c r="DF47" s="144">
        <v>39.168999999999997</v>
      </c>
      <c r="DG47" s="144">
        <v>39.168999999999997</v>
      </c>
      <c r="DH47" s="144">
        <v>39.168999999999997</v>
      </c>
      <c r="DI47" s="144">
        <v>39.168999999999997</v>
      </c>
      <c r="DJ47" s="144">
        <v>39.168999999999997</v>
      </c>
      <c r="DK47" s="144">
        <v>39.168999999999997</v>
      </c>
      <c r="DL47" s="144">
        <v>39.168999999999997</v>
      </c>
      <c r="DM47" s="144">
        <v>39.168999999999997</v>
      </c>
      <c r="DN47" s="144">
        <v>39.168999999999997</v>
      </c>
      <c r="DO47" s="144">
        <v>39.168999999999997</v>
      </c>
      <c r="DP47" s="144">
        <v>39.168999999999997</v>
      </c>
      <c r="DQ47" s="144">
        <v>39.168999999999997</v>
      </c>
      <c r="DR47" s="144">
        <v>39.168999999999997</v>
      </c>
      <c r="DS47" s="144">
        <v>39.168999999999997</v>
      </c>
      <c r="DT47" s="144">
        <v>39.168999999999997</v>
      </c>
      <c r="DU47" s="144">
        <v>39.168999999999997</v>
      </c>
      <c r="DV47" s="144">
        <v>39.168999999999997</v>
      </c>
      <c r="DW47" s="144">
        <v>39.168999999999997</v>
      </c>
      <c r="DX47" s="144">
        <v>39.168999999999997</v>
      </c>
      <c r="DY47" s="144">
        <v>39.168999999999997</v>
      </c>
      <c r="DZ47" s="144">
        <v>39.168999999999997</v>
      </c>
      <c r="EA47" s="144">
        <v>39.168999999999997</v>
      </c>
    </row>
    <row r="48" spans="1:131" ht="15" customHeight="1" x14ac:dyDescent="0.25">
      <c r="A48" s="43">
        <v>46</v>
      </c>
      <c r="B48" s="144"/>
      <c r="C48" s="144"/>
      <c r="D48" s="144"/>
      <c r="E48" s="144"/>
      <c r="F48" s="144"/>
      <c r="G48" s="144"/>
      <c r="H48" s="144"/>
      <c r="I48" s="144"/>
      <c r="J48" s="144"/>
      <c r="K48" s="144"/>
      <c r="L48" s="144"/>
      <c r="M48" s="144"/>
      <c r="N48" s="144"/>
      <c r="O48" s="144"/>
      <c r="P48" s="144"/>
      <c r="Q48" s="144"/>
      <c r="R48" s="144"/>
      <c r="S48" s="144"/>
      <c r="T48" s="144"/>
      <c r="U48" s="144"/>
      <c r="V48" s="144"/>
      <c r="W48" s="144"/>
      <c r="X48" s="144"/>
      <c r="Y48" s="144"/>
      <c r="Z48" s="144"/>
      <c r="AA48" s="144"/>
      <c r="AB48" s="144"/>
      <c r="AC48" s="144"/>
      <c r="AD48" s="144"/>
      <c r="AE48" s="144"/>
      <c r="AF48" s="144"/>
      <c r="AG48" s="144"/>
      <c r="AH48" s="144"/>
      <c r="AI48" s="144"/>
      <c r="AJ48" s="144"/>
      <c r="AK48" s="144"/>
      <c r="AL48" s="144"/>
      <c r="AM48" s="144"/>
      <c r="AN48" s="144"/>
      <c r="AO48" s="144"/>
      <c r="AP48" s="144"/>
      <c r="AQ48" s="144"/>
      <c r="AR48" s="144"/>
      <c r="AS48" s="144"/>
      <c r="AT48" s="144"/>
      <c r="AU48" s="144"/>
      <c r="AV48" s="144">
        <v>0.99399999999999999</v>
      </c>
      <c r="AW48" s="144">
        <v>1.9810000000000001</v>
      </c>
      <c r="AX48" s="144">
        <v>2.9630000000000001</v>
      </c>
      <c r="AY48" s="144">
        <v>3.9369999999999998</v>
      </c>
      <c r="AZ48" s="144">
        <v>4.9050000000000002</v>
      </c>
      <c r="BA48" s="144">
        <v>5.867</v>
      </c>
      <c r="BB48" s="144">
        <v>6.8220000000000001</v>
      </c>
      <c r="BC48" s="144">
        <v>7.77</v>
      </c>
      <c r="BD48" s="144">
        <v>8.7110000000000003</v>
      </c>
      <c r="BE48" s="144">
        <v>9.6449999999999996</v>
      </c>
      <c r="BF48" s="144">
        <v>10.573</v>
      </c>
      <c r="BG48" s="144">
        <v>11.493</v>
      </c>
      <c r="BH48" s="144">
        <v>12.404999999999999</v>
      </c>
      <c r="BI48" s="144">
        <v>13.311</v>
      </c>
      <c r="BJ48" s="144">
        <v>14.209</v>
      </c>
      <c r="BK48" s="144">
        <v>15.099</v>
      </c>
      <c r="BL48" s="144">
        <v>15.981</v>
      </c>
      <c r="BM48" s="144">
        <v>16.855</v>
      </c>
      <c r="BN48" s="144">
        <v>17.722000000000001</v>
      </c>
      <c r="BO48" s="144">
        <v>18.579999999999998</v>
      </c>
      <c r="BP48" s="144">
        <v>19.43</v>
      </c>
      <c r="BQ48" s="144">
        <v>20.271000000000001</v>
      </c>
      <c r="BR48" s="144">
        <v>21.103000000000002</v>
      </c>
      <c r="BS48" s="144">
        <v>21.927</v>
      </c>
      <c r="BT48" s="144">
        <v>22.74</v>
      </c>
      <c r="BU48" s="144">
        <v>23.544</v>
      </c>
      <c r="BV48" s="144">
        <v>24.338000000000001</v>
      </c>
      <c r="BW48" s="144">
        <v>25.120999999999999</v>
      </c>
      <c r="BX48" s="144">
        <v>25.893000000000001</v>
      </c>
      <c r="BY48" s="144">
        <v>26.654</v>
      </c>
      <c r="BZ48" s="144">
        <v>27.401</v>
      </c>
      <c r="CA48" s="144">
        <v>28.135999999999999</v>
      </c>
      <c r="CB48" s="144">
        <v>28.856999999999999</v>
      </c>
      <c r="CC48" s="144">
        <v>29.564</v>
      </c>
      <c r="CD48" s="144">
        <v>30.254999999999999</v>
      </c>
      <c r="CE48" s="144">
        <v>30.928999999999998</v>
      </c>
      <c r="CF48" s="144">
        <v>31.585000000000001</v>
      </c>
      <c r="CG48" s="144">
        <v>32.222999999999999</v>
      </c>
      <c r="CH48" s="144">
        <v>32.841000000000001</v>
      </c>
      <c r="CI48" s="144">
        <v>33.435000000000002</v>
      </c>
      <c r="CJ48" s="144">
        <v>34.005000000000003</v>
      </c>
      <c r="CK48" s="144">
        <v>34.545999999999999</v>
      </c>
      <c r="CL48" s="144">
        <v>35.057000000000002</v>
      </c>
      <c r="CM48" s="144">
        <v>35.533999999999999</v>
      </c>
      <c r="CN48" s="144">
        <v>35.972999999999999</v>
      </c>
      <c r="CO48" s="144">
        <v>36.372999999999998</v>
      </c>
      <c r="CP48" s="144">
        <v>36.729999999999997</v>
      </c>
      <c r="CQ48" s="144">
        <v>37.043999999999997</v>
      </c>
      <c r="CR48" s="144">
        <v>37.314999999999998</v>
      </c>
      <c r="CS48" s="144">
        <v>37.542999999999999</v>
      </c>
      <c r="CT48" s="144">
        <v>37.731999999999999</v>
      </c>
      <c r="CU48" s="144">
        <v>37.884999999999998</v>
      </c>
      <c r="CV48" s="144">
        <v>38.008000000000003</v>
      </c>
      <c r="CW48" s="144">
        <v>38.103999999999999</v>
      </c>
      <c r="CX48" s="144">
        <v>38.177999999999997</v>
      </c>
      <c r="CY48" s="144">
        <v>38.234000000000002</v>
      </c>
      <c r="CZ48" s="144">
        <v>38.276000000000003</v>
      </c>
      <c r="DA48" s="144">
        <v>38.305999999999997</v>
      </c>
      <c r="DB48" s="144">
        <v>38.329000000000001</v>
      </c>
      <c r="DC48" s="144">
        <v>38.329000000000001</v>
      </c>
      <c r="DD48" s="144">
        <v>38.329000000000001</v>
      </c>
      <c r="DE48" s="144">
        <v>38.329000000000001</v>
      </c>
      <c r="DF48" s="144">
        <v>38.329000000000001</v>
      </c>
      <c r="DG48" s="144">
        <v>38.329000000000001</v>
      </c>
      <c r="DH48" s="144">
        <v>38.329000000000001</v>
      </c>
      <c r="DI48" s="144">
        <v>38.329000000000001</v>
      </c>
      <c r="DJ48" s="144">
        <v>38.329000000000001</v>
      </c>
      <c r="DK48" s="144">
        <v>38.329000000000001</v>
      </c>
      <c r="DL48" s="144">
        <v>38.329000000000001</v>
      </c>
      <c r="DM48" s="144">
        <v>38.329000000000001</v>
      </c>
      <c r="DN48" s="144">
        <v>38.329000000000001</v>
      </c>
      <c r="DO48" s="144">
        <v>38.329000000000001</v>
      </c>
      <c r="DP48" s="144">
        <v>38.329000000000001</v>
      </c>
      <c r="DQ48" s="144">
        <v>38.329000000000001</v>
      </c>
      <c r="DR48" s="144">
        <v>38.329000000000001</v>
      </c>
      <c r="DS48" s="144">
        <v>38.329000000000001</v>
      </c>
      <c r="DT48" s="144">
        <v>38.329000000000001</v>
      </c>
      <c r="DU48" s="144">
        <v>38.329000000000001</v>
      </c>
      <c r="DV48" s="144">
        <v>38.329000000000001</v>
      </c>
      <c r="DW48" s="144">
        <v>38.329000000000001</v>
      </c>
      <c r="DX48" s="144">
        <v>38.329000000000001</v>
      </c>
      <c r="DY48" s="144">
        <v>38.329000000000001</v>
      </c>
      <c r="DZ48" s="144">
        <v>38.329000000000001</v>
      </c>
      <c r="EA48" s="144">
        <v>38.329000000000001</v>
      </c>
    </row>
    <row r="49" spans="1:131" ht="15" customHeight="1" x14ac:dyDescent="0.25">
      <c r="A49" s="43">
        <v>47</v>
      </c>
      <c r="B49" s="144"/>
      <c r="C49" s="144"/>
      <c r="D49" s="144"/>
      <c r="E49" s="144"/>
      <c r="F49" s="144"/>
      <c r="G49" s="144"/>
      <c r="H49" s="144"/>
      <c r="I49" s="144"/>
      <c r="J49" s="144"/>
      <c r="K49" s="144"/>
      <c r="L49" s="144"/>
      <c r="M49" s="144"/>
      <c r="N49" s="144"/>
      <c r="O49" s="144"/>
      <c r="P49" s="144"/>
      <c r="Q49" s="144"/>
      <c r="R49" s="144"/>
      <c r="S49" s="144"/>
      <c r="T49" s="144"/>
      <c r="U49" s="144"/>
      <c r="V49" s="144"/>
      <c r="W49" s="144"/>
      <c r="X49" s="144"/>
      <c r="Y49" s="144"/>
      <c r="Z49" s="144"/>
      <c r="AA49" s="144"/>
      <c r="AB49" s="144"/>
      <c r="AC49" s="144"/>
      <c r="AD49" s="144"/>
      <c r="AE49" s="144"/>
      <c r="AF49" s="144"/>
      <c r="AG49" s="144"/>
      <c r="AH49" s="144"/>
      <c r="AI49" s="144"/>
      <c r="AJ49" s="144"/>
      <c r="AK49" s="144"/>
      <c r="AL49" s="144"/>
      <c r="AM49" s="144"/>
      <c r="AN49" s="144"/>
      <c r="AO49" s="144"/>
      <c r="AP49" s="144"/>
      <c r="AQ49" s="144"/>
      <c r="AR49" s="144"/>
      <c r="AS49" s="144"/>
      <c r="AT49" s="144"/>
      <c r="AU49" s="144"/>
      <c r="AV49" s="144"/>
      <c r="AW49" s="144">
        <v>0.99399999999999999</v>
      </c>
      <c r="AX49" s="144">
        <v>1.9810000000000001</v>
      </c>
      <c r="AY49" s="144">
        <v>2.9620000000000002</v>
      </c>
      <c r="AZ49" s="144">
        <v>3.9359999999999999</v>
      </c>
      <c r="BA49" s="144">
        <v>4.9029999999999996</v>
      </c>
      <c r="BB49" s="144">
        <v>5.8639999999999999</v>
      </c>
      <c r="BC49" s="144">
        <v>6.8179999999999996</v>
      </c>
      <c r="BD49" s="144">
        <v>7.7649999999999997</v>
      </c>
      <c r="BE49" s="144">
        <v>8.7040000000000006</v>
      </c>
      <c r="BF49" s="144">
        <v>9.6370000000000005</v>
      </c>
      <c r="BG49" s="144">
        <v>10.563000000000001</v>
      </c>
      <c r="BH49" s="144">
        <v>11.481</v>
      </c>
      <c r="BI49" s="144">
        <v>12.391999999999999</v>
      </c>
      <c r="BJ49" s="144">
        <v>13.295</v>
      </c>
      <c r="BK49" s="144">
        <v>14.19</v>
      </c>
      <c r="BL49" s="144">
        <v>15.077</v>
      </c>
      <c r="BM49" s="144">
        <v>15.957000000000001</v>
      </c>
      <c r="BN49" s="144">
        <v>16.827999999999999</v>
      </c>
      <c r="BO49" s="144">
        <v>17.690999999999999</v>
      </c>
      <c r="BP49" s="144">
        <v>18.545000000000002</v>
      </c>
      <c r="BQ49" s="144">
        <v>19.390999999999998</v>
      </c>
      <c r="BR49" s="144">
        <v>20.228000000000002</v>
      </c>
      <c r="BS49" s="144">
        <v>21.056000000000001</v>
      </c>
      <c r="BT49" s="144">
        <v>21.873999999999999</v>
      </c>
      <c r="BU49" s="144">
        <v>22.681999999999999</v>
      </c>
      <c r="BV49" s="144">
        <v>23.48</v>
      </c>
      <c r="BW49" s="144">
        <v>24.266999999999999</v>
      </c>
      <c r="BX49" s="144">
        <v>25.042000000000002</v>
      </c>
      <c r="BY49" s="144">
        <v>25.806000000000001</v>
      </c>
      <c r="BZ49" s="144">
        <v>26.556999999999999</v>
      </c>
      <c r="CA49" s="144">
        <v>27.295000000000002</v>
      </c>
      <c r="CB49" s="144">
        <v>28.018999999999998</v>
      </c>
      <c r="CC49" s="144">
        <v>28.728000000000002</v>
      </c>
      <c r="CD49" s="144">
        <v>29.422000000000001</v>
      </c>
      <c r="CE49" s="144">
        <v>30.097999999999999</v>
      </c>
      <c r="CF49" s="144">
        <v>30.757000000000001</v>
      </c>
      <c r="CG49" s="144">
        <v>31.396000000000001</v>
      </c>
      <c r="CH49" s="144">
        <v>32.015000000000001</v>
      </c>
      <c r="CI49" s="144">
        <v>32.610999999999997</v>
      </c>
      <c r="CJ49" s="144">
        <v>33.180999999999997</v>
      </c>
      <c r="CK49" s="144">
        <v>33.722999999999999</v>
      </c>
      <c r="CL49" s="144">
        <v>34.232999999999997</v>
      </c>
      <c r="CM49" s="144">
        <v>34.71</v>
      </c>
      <c r="CN49" s="144">
        <v>35.148000000000003</v>
      </c>
      <c r="CO49" s="144">
        <v>35.546999999999997</v>
      </c>
      <c r="CP49" s="144">
        <v>35.902999999999999</v>
      </c>
      <c r="CQ49" s="144">
        <v>36.216000000000001</v>
      </c>
      <c r="CR49" s="144">
        <v>36.484999999999999</v>
      </c>
      <c r="CS49" s="144">
        <v>36.712000000000003</v>
      </c>
      <c r="CT49" s="144">
        <v>36.899000000000001</v>
      </c>
      <c r="CU49" s="144">
        <v>37.052</v>
      </c>
      <c r="CV49" s="144">
        <v>37.173000000000002</v>
      </c>
      <c r="CW49" s="144">
        <v>37.268000000000001</v>
      </c>
      <c r="CX49" s="144">
        <v>37.341000000000001</v>
      </c>
      <c r="CY49" s="144">
        <v>37.396000000000001</v>
      </c>
      <c r="CZ49" s="144">
        <v>37.436999999999998</v>
      </c>
      <c r="DA49" s="144">
        <v>37.466999999999999</v>
      </c>
      <c r="DB49" s="144">
        <v>37.488999999999997</v>
      </c>
      <c r="DC49" s="144">
        <v>37.488999999999997</v>
      </c>
      <c r="DD49" s="144">
        <v>37.488999999999997</v>
      </c>
      <c r="DE49" s="144">
        <v>37.488999999999997</v>
      </c>
      <c r="DF49" s="144">
        <v>37.488999999999997</v>
      </c>
      <c r="DG49" s="144">
        <v>37.488999999999997</v>
      </c>
      <c r="DH49" s="144">
        <v>37.488999999999997</v>
      </c>
      <c r="DI49" s="144">
        <v>37.488999999999997</v>
      </c>
      <c r="DJ49" s="144">
        <v>37.488999999999997</v>
      </c>
      <c r="DK49" s="144">
        <v>37.488999999999997</v>
      </c>
      <c r="DL49" s="144">
        <v>37.488999999999997</v>
      </c>
      <c r="DM49" s="144">
        <v>37.488999999999997</v>
      </c>
      <c r="DN49" s="144">
        <v>37.488999999999997</v>
      </c>
      <c r="DO49" s="144">
        <v>37.488999999999997</v>
      </c>
      <c r="DP49" s="144">
        <v>37.488999999999997</v>
      </c>
      <c r="DQ49" s="144">
        <v>37.488999999999997</v>
      </c>
      <c r="DR49" s="144">
        <v>37.488999999999997</v>
      </c>
      <c r="DS49" s="144">
        <v>37.488999999999997</v>
      </c>
      <c r="DT49" s="144">
        <v>37.488999999999997</v>
      </c>
      <c r="DU49" s="144">
        <v>37.488999999999997</v>
      </c>
      <c r="DV49" s="144">
        <v>37.488999999999997</v>
      </c>
      <c r="DW49" s="144">
        <v>37.488999999999997</v>
      </c>
      <c r="DX49" s="144">
        <v>37.488999999999997</v>
      </c>
      <c r="DY49" s="144">
        <v>37.488999999999997</v>
      </c>
      <c r="DZ49" s="144">
        <v>37.488999999999997</v>
      </c>
      <c r="EA49" s="144">
        <v>37.488999999999997</v>
      </c>
    </row>
    <row r="50" spans="1:131" ht="15" customHeight="1" x14ac:dyDescent="0.25">
      <c r="A50" s="43">
        <v>48</v>
      </c>
      <c r="B50" s="144"/>
      <c r="C50" s="144"/>
      <c r="D50" s="144"/>
      <c r="E50" s="144"/>
      <c r="F50" s="144"/>
      <c r="G50" s="144"/>
      <c r="H50" s="144"/>
      <c r="I50" s="144"/>
      <c r="J50" s="144"/>
      <c r="K50" s="144"/>
      <c r="L50" s="144"/>
      <c r="M50" s="144"/>
      <c r="N50" s="144"/>
      <c r="O50" s="144"/>
      <c r="P50" s="144"/>
      <c r="Q50" s="144"/>
      <c r="R50" s="144"/>
      <c r="S50" s="144"/>
      <c r="T50" s="144"/>
      <c r="U50" s="144"/>
      <c r="V50" s="144"/>
      <c r="W50" s="144"/>
      <c r="X50" s="144"/>
      <c r="Y50" s="144"/>
      <c r="Z50" s="144"/>
      <c r="AA50" s="144"/>
      <c r="AB50" s="144"/>
      <c r="AC50" s="144"/>
      <c r="AD50" s="144"/>
      <c r="AE50" s="144"/>
      <c r="AF50" s="144"/>
      <c r="AG50" s="144"/>
      <c r="AH50" s="144"/>
      <c r="AI50" s="144"/>
      <c r="AJ50" s="144"/>
      <c r="AK50" s="144"/>
      <c r="AL50" s="144"/>
      <c r="AM50" s="144"/>
      <c r="AN50" s="144"/>
      <c r="AO50" s="144"/>
      <c r="AP50" s="144"/>
      <c r="AQ50" s="144"/>
      <c r="AR50" s="144"/>
      <c r="AS50" s="144"/>
      <c r="AT50" s="144"/>
      <c r="AU50" s="144"/>
      <c r="AV50" s="144"/>
      <c r="AW50" s="144"/>
      <c r="AX50" s="144">
        <v>0.99399999999999999</v>
      </c>
      <c r="AY50" s="144">
        <v>1.9810000000000001</v>
      </c>
      <c r="AZ50" s="144">
        <v>2.9609999999999999</v>
      </c>
      <c r="BA50" s="144">
        <v>3.9340000000000002</v>
      </c>
      <c r="BB50" s="144">
        <v>4.9009999999999998</v>
      </c>
      <c r="BC50" s="144">
        <v>5.8609999999999998</v>
      </c>
      <c r="BD50" s="144">
        <v>6.8140000000000001</v>
      </c>
      <c r="BE50" s="144">
        <v>7.7590000000000003</v>
      </c>
      <c r="BF50" s="144">
        <v>8.6980000000000004</v>
      </c>
      <c r="BG50" s="144">
        <v>9.6289999999999996</v>
      </c>
      <c r="BH50" s="144">
        <v>10.553000000000001</v>
      </c>
      <c r="BI50" s="144">
        <v>11.468999999999999</v>
      </c>
      <c r="BJ50" s="144">
        <v>12.377000000000001</v>
      </c>
      <c r="BK50" s="144">
        <v>13.278</v>
      </c>
      <c r="BL50" s="144">
        <v>14.170999999999999</v>
      </c>
      <c r="BM50" s="144">
        <v>15.055</v>
      </c>
      <c r="BN50" s="144">
        <v>15.930999999999999</v>
      </c>
      <c r="BO50" s="144">
        <v>16.798999999999999</v>
      </c>
      <c r="BP50" s="144">
        <v>17.658999999999999</v>
      </c>
      <c r="BQ50" s="144">
        <v>18.509</v>
      </c>
      <c r="BR50" s="144">
        <v>19.350999999999999</v>
      </c>
      <c r="BS50" s="144">
        <v>20.183</v>
      </c>
      <c r="BT50" s="144">
        <v>21.004999999999999</v>
      </c>
      <c r="BU50" s="144">
        <v>21.817</v>
      </c>
      <c r="BV50" s="144">
        <v>22.619</v>
      </c>
      <c r="BW50" s="144">
        <v>23.41</v>
      </c>
      <c r="BX50" s="144">
        <v>24.19</v>
      </c>
      <c r="BY50" s="144">
        <v>24.957000000000001</v>
      </c>
      <c r="BZ50" s="144">
        <v>25.712</v>
      </c>
      <c r="CA50" s="144">
        <v>26.452999999999999</v>
      </c>
      <c r="CB50" s="144">
        <v>27.181000000000001</v>
      </c>
      <c r="CC50" s="144">
        <v>27.893000000000001</v>
      </c>
      <c r="CD50" s="144">
        <v>28.588999999999999</v>
      </c>
      <c r="CE50" s="144">
        <v>29.266999999999999</v>
      </c>
      <c r="CF50" s="144">
        <v>29.928000000000001</v>
      </c>
      <c r="CG50" s="144">
        <v>30.568999999999999</v>
      </c>
      <c r="CH50" s="144">
        <v>31.189</v>
      </c>
      <c r="CI50" s="144">
        <v>31.786000000000001</v>
      </c>
      <c r="CJ50" s="144">
        <v>32.356999999999999</v>
      </c>
      <c r="CK50" s="144">
        <v>32.899000000000001</v>
      </c>
      <c r="CL50" s="144">
        <v>33.409999999999997</v>
      </c>
      <c r="CM50" s="144">
        <v>33.886000000000003</v>
      </c>
      <c r="CN50" s="144">
        <v>34.323999999999998</v>
      </c>
      <c r="CO50" s="144">
        <v>34.720999999999997</v>
      </c>
      <c r="CP50" s="144">
        <v>35.076999999999998</v>
      </c>
      <c r="CQ50" s="144">
        <v>35.387999999999998</v>
      </c>
      <c r="CR50" s="144">
        <v>35.655999999999999</v>
      </c>
      <c r="CS50" s="144">
        <v>35.881</v>
      </c>
      <c r="CT50" s="144">
        <v>36.067</v>
      </c>
      <c r="CU50" s="144">
        <v>36.218000000000004</v>
      </c>
      <c r="CV50" s="144">
        <v>36.338000000000001</v>
      </c>
      <c r="CW50" s="144">
        <v>36.432000000000002</v>
      </c>
      <c r="CX50" s="144">
        <v>36.503999999999998</v>
      </c>
      <c r="CY50" s="144">
        <v>36.558</v>
      </c>
      <c r="CZ50" s="144">
        <v>36.598999999999997</v>
      </c>
      <c r="DA50" s="144">
        <v>36.628</v>
      </c>
      <c r="DB50" s="144">
        <v>36.65</v>
      </c>
      <c r="DC50" s="144">
        <v>36.65</v>
      </c>
      <c r="DD50" s="144">
        <v>36.65</v>
      </c>
      <c r="DE50" s="144">
        <v>36.65</v>
      </c>
      <c r="DF50" s="144">
        <v>36.65</v>
      </c>
      <c r="DG50" s="144">
        <v>36.65</v>
      </c>
      <c r="DH50" s="144">
        <v>36.65</v>
      </c>
      <c r="DI50" s="144">
        <v>36.65</v>
      </c>
      <c r="DJ50" s="144">
        <v>36.65</v>
      </c>
      <c r="DK50" s="144">
        <v>36.65</v>
      </c>
      <c r="DL50" s="144">
        <v>36.65</v>
      </c>
      <c r="DM50" s="144">
        <v>36.65</v>
      </c>
      <c r="DN50" s="144">
        <v>36.65</v>
      </c>
      <c r="DO50" s="144">
        <v>36.65</v>
      </c>
      <c r="DP50" s="144">
        <v>36.65</v>
      </c>
      <c r="DQ50" s="144">
        <v>36.65</v>
      </c>
      <c r="DR50" s="144">
        <v>36.65</v>
      </c>
      <c r="DS50" s="144">
        <v>36.65</v>
      </c>
      <c r="DT50" s="144">
        <v>36.65</v>
      </c>
      <c r="DU50" s="144">
        <v>36.65</v>
      </c>
      <c r="DV50" s="144">
        <v>36.65</v>
      </c>
      <c r="DW50" s="144">
        <v>36.65</v>
      </c>
      <c r="DX50" s="144">
        <v>36.65</v>
      </c>
      <c r="DY50" s="144">
        <v>36.65</v>
      </c>
      <c r="DZ50" s="144">
        <v>36.65</v>
      </c>
      <c r="EA50" s="144">
        <v>36.65</v>
      </c>
    </row>
    <row r="51" spans="1:131" ht="15" customHeight="1" x14ac:dyDescent="0.25">
      <c r="A51" s="43">
        <v>49</v>
      </c>
      <c r="B51" s="144"/>
      <c r="C51" s="144"/>
      <c r="D51" s="144"/>
      <c r="E51" s="144"/>
      <c r="F51" s="144"/>
      <c r="G51" s="144"/>
      <c r="H51" s="144"/>
      <c r="I51" s="144"/>
      <c r="J51" s="144"/>
      <c r="K51" s="144"/>
      <c r="L51" s="144"/>
      <c r="M51" s="144"/>
      <c r="N51" s="144"/>
      <c r="O51" s="144"/>
      <c r="P51" s="144"/>
      <c r="Q51" s="144"/>
      <c r="R51" s="144"/>
      <c r="S51" s="144"/>
      <c r="T51" s="144"/>
      <c r="U51" s="144"/>
      <c r="V51" s="144"/>
      <c r="W51" s="144"/>
      <c r="X51" s="144"/>
      <c r="Y51" s="144"/>
      <c r="Z51" s="144"/>
      <c r="AA51" s="144"/>
      <c r="AB51" s="144"/>
      <c r="AC51" s="144"/>
      <c r="AD51" s="144"/>
      <c r="AE51" s="144"/>
      <c r="AF51" s="144"/>
      <c r="AG51" s="144"/>
      <c r="AH51" s="144"/>
      <c r="AI51" s="144"/>
      <c r="AJ51" s="144"/>
      <c r="AK51" s="144"/>
      <c r="AL51" s="144"/>
      <c r="AM51" s="144"/>
      <c r="AN51" s="144"/>
      <c r="AO51" s="144"/>
      <c r="AP51" s="144"/>
      <c r="AQ51" s="144"/>
      <c r="AR51" s="144"/>
      <c r="AS51" s="144"/>
      <c r="AT51" s="144"/>
      <c r="AU51" s="144"/>
      <c r="AV51" s="144"/>
      <c r="AW51" s="144"/>
      <c r="AX51" s="144"/>
      <c r="AY51" s="144">
        <v>0.99299999999999999</v>
      </c>
      <c r="AZ51" s="144">
        <v>1.98</v>
      </c>
      <c r="BA51" s="144">
        <v>2.96</v>
      </c>
      <c r="BB51" s="144">
        <v>3.9329999999999998</v>
      </c>
      <c r="BC51" s="144">
        <v>4.8979999999999997</v>
      </c>
      <c r="BD51" s="144">
        <v>5.8570000000000002</v>
      </c>
      <c r="BE51" s="144">
        <v>6.8090000000000002</v>
      </c>
      <c r="BF51" s="144">
        <v>7.7530000000000001</v>
      </c>
      <c r="BG51" s="144">
        <v>8.69</v>
      </c>
      <c r="BH51" s="144">
        <v>9.6199999999999992</v>
      </c>
      <c r="BI51" s="144">
        <v>10.542</v>
      </c>
      <c r="BJ51" s="144">
        <v>11.456</v>
      </c>
      <c r="BK51" s="144">
        <v>12.362</v>
      </c>
      <c r="BL51" s="144">
        <v>13.26</v>
      </c>
      <c r="BM51" s="144">
        <v>14.15</v>
      </c>
      <c r="BN51" s="144">
        <v>15.031000000000001</v>
      </c>
      <c r="BO51" s="144">
        <v>15.904</v>
      </c>
      <c r="BP51" s="144">
        <v>16.768000000000001</v>
      </c>
      <c r="BQ51" s="144">
        <v>17.623999999999999</v>
      </c>
      <c r="BR51" s="144">
        <v>18.47</v>
      </c>
      <c r="BS51" s="144">
        <v>19.306999999999999</v>
      </c>
      <c r="BT51" s="144">
        <v>20.134</v>
      </c>
      <c r="BU51" s="144">
        <v>20.95</v>
      </c>
      <c r="BV51" s="144">
        <v>21.757000000000001</v>
      </c>
      <c r="BW51" s="144">
        <v>22.552</v>
      </c>
      <c r="BX51" s="144">
        <v>23.335000000000001</v>
      </c>
      <c r="BY51" s="144">
        <v>24.106000000000002</v>
      </c>
      <c r="BZ51" s="144">
        <v>24.864999999999998</v>
      </c>
      <c r="CA51" s="144">
        <v>25.609000000000002</v>
      </c>
      <c r="CB51" s="144">
        <v>26.34</v>
      </c>
      <c r="CC51" s="144">
        <v>27.055</v>
      </c>
      <c r="CD51" s="144">
        <v>27.753</v>
      </c>
      <c r="CE51" s="144">
        <v>28.434999999999999</v>
      </c>
      <c r="CF51" s="144">
        <v>29.097999999999999</v>
      </c>
      <c r="CG51" s="144">
        <v>29.741</v>
      </c>
      <c r="CH51" s="144">
        <v>30.361999999999998</v>
      </c>
      <c r="CI51" s="144">
        <v>30.96</v>
      </c>
      <c r="CJ51" s="144">
        <v>31.532</v>
      </c>
      <c r="CK51" s="144">
        <v>32.073999999999998</v>
      </c>
      <c r="CL51" s="144">
        <v>32.585000000000001</v>
      </c>
      <c r="CM51" s="144">
        <v>33.06</v>
      </c>
      <c r="CN51" s="144">
        <v>33.497999999999998</v>
      </c>
      <c r="CO51" s="144">
        <v>33.893999999999998</v>
      </c>
      <c r="CP51" s="144">
        <v>34.247999999999998</v>
      </c>
      <c r="CQ51" s="144">
        <v>34.558999999999997</v>
      </c>
      <c r="CR51" s="144">
        <v>34.825000000000003</v>
      </c>
      <c r="CS51" s="144">
        <v>35.048999999999999</v>
      </c>
      <c r="CT51" s="144">
        <v>35.232999999999997</v>
      </c>
      <c r="CU51" s="144">
        <v>35.383000000000003</v>
      </c>
      <c r="CV51" s="144">
        <v>35.502000000000002</v>
      </c>
      <c r="CW51" s="144">
        <v>35.594999999999999</v>
      </c>
      <c r="CX51" s="144">
        <v>35.665999999999997</v>
      </c>
      <c r="CY51" s="144">
        <v>35.719000000000001</v>
      </c>
      <c r="CZ51" s="144">
        <v>35.759</v>
      </c>
      <c r="DA51" s="144">
        <v>35.787999999999997</v>
      </c>
      <c r="DB51" s="144">
        <v>35.808999999999997</v>
      </c>
      <c r="DC51" s="144">
        <v>35.808999999999997</v>
      </c>
      <c r="DD51" s="144">
        <v>35.808999999999997</v>
      </c>
      <c r="DE51" s="144">
        <v>35.808999999999997</v>
      </c>
      <c r="DF51" s="144">
        <v>35.808999999999997</v>
      </c>
      <c r="DG51" s="144">
        <v>35.808999999999997</v>
      </c>
      <c r="DH51" s="144">
        <v>35.808999999999997</v>
      </c>
      <c r="DI51" s="144">
        <v>35.808999999999997</v>
      </c>
      <c r="DJ51" s="144">
        <v>35.808999999999997</v>
      </c>
      <c r="DK51" s="144">
        <v>35.808999999999997</v>
      </c>
      <c r="DL51" s="144">
        <v>35.808999999999997</v>
      </c>
      <c r="DM51" s="144">
        <v>35.808999999999997</v>
      </c>
      <c r="DN51" s="144">
        <v>35.808999999999997</v>
      </c>
      <c r="DO51" s="144">
        <v>35.808999999999997</v>
      </c>
      <c r="DP51" s="144">
        <v>35.808999999999997</v>
      </c>
      <c r="DQ51" s="144">
        <v>35.808999999999997</v>
      </c>
      <c r="DR51" s="144">
        <v>35.808999999999997</v>
      </c>
      <c r="DS51" s="144">
        <v>35.808999999999997</v>
      </c>
      <c r="DT51" s="144">
        <v>35.808999999999997</v>
      </c>
      <c r="DU51" s="144">
        <v>35.808999999999997</v>
      </c>
      <c r="DV51" s="144">
        <v>35.808999999999997</v>
      </c>
      <c r="DW51" s="144">
        <v>35.808999999999997</v>
      </c>
      <c r="DX51" s="144">
        <v>35.808999999999997</v>
      </c>
      <c r="DY51" s="144">
        <v>35.808999999999997</v>
      </c>
      <c r="DZ51" s="144">
        <v>35.808999999999997</v>
      </c>
      <c r="EA51" s="144">
        <v>35.808999999999997</v>
      </c>
    </row>
    <row r="52" spans="1:131" ht="15" customHeight="1" x14ac:dyDescent="0.25">
      <c r="A52" s="43">
        <v>50</v>
      </c>
      <c r="B52" s="144"/>
      <c r="C52" s="144"/>
      <c r="D52" s="144"/>
      <c r="E52" s="144"/>
      <c r="F52" s="144"/>
      <c r="G52" s="144"/>
      <c r="H52" s="144"/>
      <c r="I52" s="144"/>
      <c r="J52" s="144"/>
      <c r="K52" s="144"/>
      <c r="L52" s="144"/>
      <c r="M52" s="144"/>
      <c r="N52" s="144"/>
      <c r="O52" s="144"/>
      <c r="P52" s="144"/>
      <c r="Q52" s="144"/>
      <c r="R52" s="144"/>
      <c r="S52" s="144"/>
      <c r="T52" s="144"/>
      <c r="U52" s="144"/>
      <c r="V52" s="144"/>
      <c r="W52" s="144"/>
      <c r="X52" s="144"/>
      <c r="Y52" s="144"/>
      <c r="Z52" s="144"/>
      <c r="AA52" s="144"/>
      <c r="AB52" s="144"/>
      <c r="AC52" s="144"/>
      <c r="AD52" s="144"/>
      <c r="AE52" s="144"/>
      <c r="AF52" s="144"/>
      <c r="AG52" s="144"/>
      <c r="AH52" s="144"/>
      <c r="AI52" s="144"/>
      <c r="AJ52" s="144"/>
      <c r="AK52" s="144"/>
      <c r="AL52" s="144"/>
      <c r="AM52" s="144"/>
      <c r="AN52" s="144"/>
      <c r="AO52" s="144"/>
      <c r="AP52" s="144"/>
      <c r="AQ52" s="144"/>
      <c r="AR52" s="144"/>
      <c r="AS52" s="144"/>
      <c r="AT52" s="144"/>
      <c r="AU52" s="144"/>
      <c r="AV52" s="144"/>
      <c r="AW52" s="144"/>
      <c r="AX52" s="144"/>
      <c r="AY52" s="144"/>
      <c r="AZ52" s="144">
        <v>0.99299999999999999</v>
      </c>
      <c r="BA52" s="144">
        <v>1.9790000000000001</v>
      </c>
      <c r="BB52" s="144">
        <v>2.9590000000000001</v>
      </c>
      <c r="BC52" s="144">
        <v>3.931</v>
      </c>
      <c r="BD52" s="144">
        <v>4.8959999999999999</v>
      </c>
      <c r="BE52" s="144">
        <v>5.8540000000000001</v>
      </c>
      <c r="BF52" s="144">
        <v>6.8040000000000003</v>
      </c>
      <c r="BG52" s="144">
        <v>7.7469999999999999</v>
      </c>
      <c r="BH52" s="144">
        <v>8.6829999999999998</v>
      </c>
      <c r="BI52" s="144">
        <v>9.6110000000000007</v>
      </c>
      <c r="BJ52" s="144">
        <v>10.53</v>
      </c>
      <c r="BK52" s="144">
        <v>11.442</v>
      </c>
      <c r="BL52" s="144">
        <v>12.346</v>
      </c>
      <c r="BM52" s="144">
        <v>13.241</v>
      </c>
      <c r="BN52" s="144">
        <v>14.128</v>
      </c>
      <c r="BO52" s="144">
        <v>15.006</v>
      </c>
      <c r="BP52" s="144">
        <v>15.875</v>
      </c>
      <c r="BQ52" s="144">
        <v>16.736000000000001</v>
      </c>
      <c r="BR52" s="144">
        <v>17.587</v>
      </c>
      <c r="BS52" s="144">
        <v>18.428000000000001</v>
      </c>
      <c r="BT52" s="144">
        <v>19.260000000000002</v>
      </c>
      <c r="BU52" s="144">
        <v>20.081</v>
      </c>
      <c r="BV52" s="144">
        <v>20.891999999999999</v>
      </c>
      <c r="BW52" s="144">
        <v>21.690999999999999</v>
      </c>
      <c r="BX52" s="144">
        <v>22.478999999999999</v>
      </c>
      <c r="BY52" s="144">
        <v>23.254000000000001</v>
      </c>
      <c r="BZ52" s="144">
        <v>24.015999999999998</v>
      </c>
      <c r="CA52" s="144">
        <v>24.763999999999999</v>
      </c>
      <c r="CB52" s="144">
        <v>25.498000000000001</v>
      </c>
      <c r="CC52" s="144">
        <v>26.216000000000001</v>
      </c>
      <c r="CD52" s="144">
        <v>26.917999999999999</v>
      </c>
      <c r="CE52" s="144">
        <v>27.600999999999999</v>
      </c>
      <c r="CF52" s="144">
        <v>28.266999999999999</v>
      </c>
      <c r="CG52" s="144">
        <v>28.911999999999999</v>
      </c>
      <c r="CH52" s="144">
        <v>29.535</v>
      </c>
      <c r="CI52" s="144">
        <v>30.134</v>
      </c>
      <c r="CJ52" s="144">
        <v>30.706</v>
      </c>
      <c r="CK52" s="144">
        <v>31.248999999999999</v>
      </c>
      <c r="CL52" s="144">
        <v>31.76</v>
      </c>
      <c r="CM52" s="144">
        <v>32.234999999999999</v>
      </c>
      <c r="CN52" s="144">
        <v>32.671999999999997</v>
      </c>
      <c r="CO52" s="144">
        <v>33.067999999999998</v>
      </c>
      <c r="CP52" s="144">
        <v>33.420999999999999</v>
      </c>
      <c r="CQ52" s="144">
        <v>33.728999999999999</v>
      </c>
      <c r="CR52" s="144">
        <v>33.994</v>
      </c>
      <c r="CS52" s="144">
        <v>34.216999999999999</v>
      </c>
      <c r="CT52" s="144">
        <v>34.4</v>
      </c>
      <c r="CU52" s="144">
        <v>34.548999999999999</v>
      </c>
      <c r="CV52" s="144">
        <v>34.665999999999997</v>
      </c>
      <c r="CW52" s="144">
        <v>34.758000000000003</v>
      </c>
      <c r="CX52" s="144">
        <v>34.828000000000003</v>
      </c>
      <c r="CY52" s="144">
        <v>34.881</v>
      </c>
      <c r="CZ52" s="144">
        <v>34.918999999999997</v>
      </c>
      <c r="DA52" s="144">
        <v>34.948</v>
      </c>
      <c r="DB52" s="144">
        <v>34.968000000000004</v>
      </c>
      <c r="DC52" s="144">
        <v>34.968000000000004</v>
      </c>
      <c r="DD52" s="144">
        <v>34.968000000000004</v>
      </c>
      <c r="DE52" s="144">
        <v>34.968000000000004</v>
      </c>
      <c r="DF52" s="144">
        <v>34.968000000000004</v>
      </c>
      <c r="DG52" s="144">
        <v>34.968000000000004</v>
      </c>
      <c r="DH52" s="144">
        <v>34.968000000000004</v>
      </c>
      <c r="DI52" s="144">
        <v>34.968000000000004</v>
      </c>
      <c r="DJ52" s="144">
        <v>34.968000000000004</v>
      </c>
      <c r="DK52" s="144">
        <v>34.968000000000004</v>
      </c>
      <c r="DL52" s="144">
        <v>34.968000000000004</v>
      </c>
      <c r="DM52" s="144">
        <v>34.968000000000004</v>
      </c>
      <c r="DN52" s="144">
        <v>34.968000000000004</v>
      </c>
      <c r="DO52" s="144">
        <v>34.968000000000004</v>
      </c>
      <c r="DP52" s="144">
        <v>34.968000000000004</v>
      </c>
      <c r="DQ52" s="144">
        <v>34.968000000000004</v>
      </c>
      <c r="DR52" s="144">
        <v>34.968000000000004</v>
      </c>
      <c r="DS52" s="144">
        <v>34.968000000000004</v>
      </c>
      <c r="DT52" s="144">
        <v>34.968000000000004</v>
      </c>
      <c r="DU52" s="144">
        <v>34.968000000000004</v>
      </c>
      <c r="DV52" s="144">
        <v>34.968000000000004</v>
      </c>
      <c r="DW52" s="144">
        <v>34.968000000000004</v>
      </c>
      <c r="DX52" s="144">
        <v>34.968000000000004</v>
      </c>
      <c r="DY52" s="144">
        <v>34.968000000000004</v>
      </c>
      <c r="DZ52" s="144">
        <v>34.968000000000004</v>
      </c>
      <c r="EA52" s="144">
        <v>34.968000000000004</v>
      </c>
    </row>
    <row r="53" spans="1:131" ht="15" customHeight="1" x14ac:dyDescent="0.25">
      <c r="A53" s="43">
        <v>51</v>
      </c>
      <c r="B53" s="144"/>
      <c r="C53" s="144"/>
      <c r="D53" s="144"/>
      <c r="E53" s="144"/>
      <c r="F53" s="144"/>
      <c r="G53" s="144"/>
      <c r="H53" s="144"/>
      <c r="I53" s="144"/>
      <c r="J53" s="144"/>
      <c r="K53" s="144"/>
      <c r="L53" s="144"/>
      <c r="M53" s="144"/>
      <c r="N53" s="144"/>
      <c r="O53" s="144"/>
      <c r="P53" s="144"/>
      <c r="Q53" s="144"/>
      <c r="R53" s="144"/>
      <c r="S53" s="144"/>
      <c r="T53" s="144"/>
      <c r="U53" s="144"/>
      <c r="V53" s="144"/>
      <c r="W53" s="144"/>
      <c r="X53" s="144"/>
      <c r="Y53" s="144"/>
      <c r="Z53" s="144"/>
      <c r="AA53" s="144"/>
      <c r="AB53" s="144"/>
      <c r="AC53" s="144"/>
      <c r="AD53" s="144"/>
      <c r="AE53" s="144"/>
      <c r="AF53" s="144"/>
      <c r="AG53" s="144"/>
      <c r="AH53" s="144"/>
      <c r="AI53" s="144"/>
      <c r="AJ53" s="144"/>
      <c r="AK53" s="144"/>
      <c r="AL53" s="144"/>
      <c r="AM53" s="144"/>
      <c r="AN53" s="144"/>
      <c r="AO53" s="144"/>
      <c r="AP53" s="144"/>
      <c r="AQ53" s="144"/>
      <c r="AR53" s="144"/>
      <c r="AS53" s="144"/>
      <c r="AT53" s="144"/>
      <c r="AU53" s="144"/>
      <c r="AV53" s="144"/>
      <c r="AW53" s="144"/>
      <c r="AX53" s="144"/>
      <c r="AY53" s="144"/>
      <c r="AZ53" s="144"/>
      <c r="BA53" s="144">
        <v>0.99299999999999999</v>
      </c>
      <c r="BB53" s="144">
        <v>1.9790000000000001</v>
      </c>
      <c r="BC53" s="144">
        <v>2.9580000000000002</v>
      </c>
      <c r="BD53" s="144">
        <v>3.9289999999999998</v>
      </c>
      <c r="BE53" s="144">
        <v>4.8940000000000001</v>
      </c>
      <c r="BF53" s="144">
        <v>5.85</v>
      </c>
      <c r="BG53" s="144">
        <v>6.8</v>
      </c>
      <c r="BH53" s="144">
        <v>7.7409999999999997</v>
      </c>
      <c r="BI53" s="144">
        <v>8.6750000000000007</v>
      </c>
      <c r="BJ53" s="144">
        <v>9.6010000000000009</v>
      </c>
      <c r="BK53" s="144">
        <v>10.518000000000001</v>
      </c>
      <c r="BL53" s="144">
        <v>11.428000000000001</v>
      </c>
      <c r="BM53" s="144">
        <v>12.329000000000001</v>
      </c>
      <c r="BN53" s="144">
        <v>13.221</v>
      </c>
      <c r="BO53" s="144">
        <v>14.105</v>
      </c>
      <c r="BP53" s="144">
        <v>14.98</v>
      </c>
      <c r="BQ53" s="144">
        <v>15.845000000000001</v>
      </c>
      <c r="BR53" s="144">
        <v>16.702000000000002</v>
      </c>
      <c r="BS53" s="144">
        <v>17.547999999999998</v>
      </c>
      <c r="BT53" s="144">
        <v>18.385000000000002</v>
      </c>
      <c r="BU53" s="144">
        <v>19.210999999999999</v>
      </c>
      <c r="BV53" s="144">
        <v>20.026</v>
      </c>
      <c r="BW53" s="144">
        <v>20.83</v>
      </c>
      <c r="BX53" s="144">
        <v>21.622</v>
      </c>
      <c r="BY53" s="144">
        <v>22.401</v>
      </c>
      <c r="BZ53" s="144">
        <v>23.167000000000002</v>
      </c>
      <c r="CA53" s="144">
        <v>23.919</v>
      </c>
      <c r="CB53" s="144">
        <v>24.655999999999999</v>
      </c>
      <c r="CC53" s="144">
        <v>25.376999999999999</v>
      </c>
      <c r="CD53" s="144">
        <v>26.082000000000001</v>
      </c>
      <c r="CE53" s="144">
        <v>26.768000000000001</v>
      </c>
      <c r="CF53" s="144">
        <v>27.436</v>
      </c>
      <c r="CG53" s="144">
        <v>28.082999999999998</v>
      </c>
      <c r="CH53" s="144">
        <v>28.707000000000001</v>
      </c>
      <c r="CI53" s="144">
        <v>29.308</v>
      </c>
      <c r="CJ53" s="144">
        <v>29.881</v>
      </c>
      <c r="CK53" s="144">
        <v>30.425000000000001</v>
      </c>
      <c r="CL53" s="144">
        <v>30.934999999999999</v>
      </c>
      <c r="CM53" s="144">
        <v>31.41</v>
      </c>
      <c r="CN53" s="144">
        <v>31.847000000000001</v>
      </c>
      <c r="CO53" s="144">
        <v>32.241</v>
      </c>
      <c r="CP53" s="144">
        <v>32.593000000000004</v>
      </c>
      <c r="CQ53" s="144">
        <v>32.901000000000003</v>
      </c>
      <c r="CR53" s="144">
        <v>33.164000000000001</v>
      </c>
      <c r="CS53" s="144">
        <v>33.386000000000003</v>
      </c>
      <c r="CT53" s="144">
        <v>33.567</v>
      </c>
      <c r="CU53" s="144">
        <v>33.715000000000003</v>
      </c>
      <c r="CV53" s="144">
        <v>33.831000000000003</v>
      </c>
      <c r="CW53" s="144">
        <v>33.921999999999997</v>
      </c>
      <c r="CX53" s="144">
        <v>33.991</v>
      </c>
      <c r="CY53" s="144">
        <v>34.042999999999999</v>
      </c>
      <c r="CZ53" s="144">
        <v>34.081000000000003</v>
      </c>
      <c r="DA53" s="144">
        <v>34.109000000000002</v>
      </c>
      <c r="DB53" s="144">
        <v>34.128999999999998</v>
      </c>
      <c r="DC53" s="144">
        <v>34.128999999999998</v>
      </c>
      <c r="DD53" s="144">
        <v>34.128999999999998</v>
      </c>
      <c r="DE53" s="144">
        <v>34.128999999999998</v>
      </c>
      <c r="DF53" s="144">
        <v>34.128999999999998</v>
      </c>
      <c r="DG53" s="144">
        <v>34.128999999999998</v>
      </c>
      <c r="DH53" s="144">
        <v>34.128999999999998</v>
      </c>
      <c r="DI53" s="144">
        <v>34.128999999999998</v>
      </c>
      <c r="DJ53" s="144">
        <v>34.128999999999998</v>
      </c>
      <c r="DK53" s="144">
        <v>34.128999999999998</v>
      </c>
      <c r="DL53" s="144">
        <v>34.128999999999998</v>
      </c>
      <c r="DM53" s="144">
        <v>34.128999999999998</v>
      </c>
      <c r="DN53" s="144">
        <v>34.128999999999998</v>
      </c>
      <c r="DO53" s="144">
        <v>34.128999999999998</v>
      </c>
      <c r="DP53" s="144">
        <v>34.128999999999998</v>
      </c>
      <c r="DQ53" s="144">
        <v>34.128999999999998</v>
      </c>
      <c r="DR53" s="144">
        <v>34.128999999999998</v>
      </c>
      <c r="DS53" s="144">
        <v>34.128999999999998</v>
      </c>
      <c r="DT53" s="144">
        <v>34.128999999999998</v>
      </c>
      <c r="DU53" s="144">
        <v>34.128999999999998</v>
      </c>
      <c r="DV53" s="144">
        <v>34.128999999999998</v>
      </c>
      <c r="DW53" s="144">
        <v>34.128999999999998</v>
      </c>
      <c r="DX53" s="144">
        <v>34.128999999999998</v>
      </c>
      <c r="DY53" s="144">
        <v>34.128999999999998</v>
      </c>
      <c r="DZ53" s="144">
        <v>34.128999999999998</v>
      </c>
      <c r="EA53" s="144">
        <v>34.128999999999998</v>
      </c>
    </row>
    <row r="54" spans="1:131" ht="15" customHeight="1" x14ac:dyDescent="0.25">
      <c r="A54" s="43">
        <v>52</v>
      </c>
      <c r="B54" s="144"/>
      <c r="C54" s="144"/>
      <c r="D54" s="144"/>
      <c r="E54" s="144"/>
      <c r="F54" s="144"/>
      <c r="G54" s="144"/>
      <c r="H54" s="144"/>
      <c r="I54" s="144"/>
      <c r="J54" s="144"/>
      <c r="K54" s="144"/>
      <c r="L54" s="144"/>
      <c r="M54" s="144"/>
      <c r="N54" s="144"/>
      <c r="O54" s="144"/>
      <c r="P54" s="144"/>
      <c r="Q54" s="144"/>
      <c r="R54" s="144"/>
      <c r="S54" s="144"/>
      <c r="T54" s="144"/>
      <c r="U54" s="144"/>
      <c r="V54" s="144"/>
      <c r="W54" s="144"/>
      <c r="X54" s="144"/>
      <c r="Y54" s="144"/>
      <c r="Z54" s="144"/>
      <c r="AA54" s="144"/>
      <c r="AB54" s="144"/>
      <c r="AC54" s="144"/>
      <c r="AD54" s="144"/>
      <c r="AE54" s="144"/>
      <c r="AF54" s="144"/>
      <c r="AG54" s="144"/>
      <c r="AH54" s="144"/>
      <c r="AI54" s="144"/>
      <c r="AJ54" s="144"/>
      <c r="AK54" s="144"/>
      <c r="AL54" s="144"/>
      <c r="AM54" s="144"/>
      <c r="AN54" s="144"/>
      <c r="AO54" s="144"/>
      <c r="AP54" s="144"/>
      <c r="AQ54" s="144"/>
      <c r="AR54" s="144"/>
      <c r="AS54" s="144"/>
      <c r="AT54" s="144"/>
      <c r="AU54" s="144"/>
      <c r="AV54" s="144"/>
      <c r="AW54" s="144"/>
      <c r="AX54" s="144"/>
      <c r="AY54" s="144"/>
      <c r="AZ54" s="144"/>
      <c r="BA54" s="144"/>
      <c r="BB54" s="144">
        <v>0.99299999999999999</v>
      </c>
      <c r="BC54" s="144">
        <v>1.978</v>
      </c>
      <c r="BD54" s="144">
        <v>2.9569999999999999</v>
      </c>
      <c r="BE54" s="144">
        <v>3.9279999999999999</v>
      </c>
      <c r="BF54" s="144">
        <v>4.891</v>
      </c>
      <c r="BG54" s="144">
        <v>5.8470000000000004</v>
      </c>
      <c r="BH54" s="144">
        <v>6.7949999999999999</v>
      </c>
      <c r="BI54" s="144">
        <v>7.7350000000000003</v>
      </c>
      <c r="BJ54" s="144">
        <v>8.6669999999999998</v>
      </c>
      <c r="BK54" s="144">
        <v>9.5909999999999993</v>
      </c>
      <c r="BL54" s="144">
        <v>10.506</v>
      </c>
      <c r="BM54" s="144">
        <v>11.413</v>
      </c>
      <c r="BN54" s="144">
        <v>12.311</v>
      </c>
      <c r="BO54" s="144">
        <v>13.201000000000001</v>
      </c>
      <c r="BP54" s="144">
        <v>14.081</v>
      </c>
      <c r="BQ54" s="144">
        <v>14.952</v>
      </c>
      <c r="BR54" s="144">
        <v>15.814</v>
      </c>
      <c r="BS54" s="144">
        <v>16.666</v>
      </c>
      <c r="BT54" s="144">
        <v>17.507000000000001</v>
      </c>
      <c r="BU54" s="144">
        <v>18.338000000000001</v>
      </c>
      <c r="BV54" s="144">
        <v>19.158000000000001</v>
      </c>
      <c r="BW54" s="144">
        <v>19.966999999999999</v>
      </c>
      <c r="BX54" s="144">
        <v>20.763000000000002</v>
      </c>
      <c r="BY54" s="144">
        <v>21.547000000000001</v>
      </c>
      <c r="BZ54" s="144">
        <v>22.317</v>
      </c>
      <c r="CA54" s="144">
        <v>23.071999999999999</v>
      </c>
      <c r="CB54" s="144">
        <v>23.812999999999999</v>
      </c>
      <c r="CC54" s="144">
        <v>24.538</v>
      </c>
      <c r="CD54" s="144">
        <v>25.245999999999999</v>
      </c>
      <c r="CE54" s="144">
        <v>25.934999999999999</v>
      </c>
      <c r="CF54" s="144">
        <v>26.605</v>
      </c>
      <c r="CG54" s="144">
        <v>27.254000000000001</v>
      </c>
      <c r="CH54" s="144">
        <v>27.88</v>
      </c>
      <c r="CI54" s="144">
        <v>28.481999999999999</v>
      </c>
      <c r="CJ54" s="144">
        <v>29.056000000000001</v>
      </c>
      <c r="CK54" s="144">
        <v>29.6</v>
      </c>
      <c r="CL54" s="144">
        <v>30.111000000000001</v>
      </c>
      <c r="CM54" s="144">
        <v>30.585999999999999</v>
      </c>
      <c r="CN54" s="144">
        <v>31.021999999999998</v>
      </c>
      <c r="CO54" s="144">
        <v>31.416</v>
      </c>
      <c r="CP54" s="144">
        <v>31.766999999999999</v>
      </c>
      <c r="CQ54" s="144">
        <v>32.073</v>
      </c>
      <c r="CR54" s="144">
        <v>32.335000000000001</v>
      </c>
      <c r="CS54" s="144">
        <v>32.555</v>
      </c>
      <c r="CT54" s="144">
        <v>32.735999999999997</v>
      </c>
      <c r="CU54" s="144">
        <v>32.881999999999998</v>
      </c>
      <c r="CV54" s="144">
        <v>32.997</v>
      </c>
      <c r="CW54" s="144">
        <v>33.087000000000003</v>
      </c>
      <c r="CX54" s="144">
        <v>33.155000000000001</v>
      </c>
      <c r="CY54" s="144">
        <v>33.206000000000003</v>
      </c>
      <c r="CZ54" s="144">
        <v>33.243000000000002</v>
      </c>
      <c r="DA54" s="144">
        <v>33.271000000000001</v>
      </c>
      <c r="DB54" s="144">
        <v>33.29</v>
      </c>
      <c r="DC54" s="144">
        <v>33.29</v>
      </c>
      <c r="DD54" s="144">
        <v>33.29</v>
      </c>
      <c r="DE54" s="144">
        <v>33.29</v>
      </c>
      <c r="DF54" s="144">
        <v>33.29</v>
      </c>
      <c r="DG54" s="144">
        <v>33.29</v>
      </c>
      <c r="DH54" s="144">
        <v>33.29</v>
      </c>
      <c r="DI54" s="144">
        <v>33.29</v>
      </c>
      <c r="DJ54" s="144">
        <v>33.29</v>
      </c>
      <c r="DK54" s="144">
        <v>33.29</v>
      </c>
      <c r="DL54" s="144">
        <v>33.29</v>
      </c>
      <c r="DM54" s="144">
        <v>33.29</v>
      </c>
      <c r="DN54" s="144">
        <v>33.29</v>
      </c>
      <c r="DO54" s="144">
        <v>33.29</v>
      </c>
      <c r="DP54" s="144">
        <v>33.29</v>
      </c>
      <c r="DQ54" s="144">
        <v>33.29</v>
      </c>
      <c r="DR54" s="144">
        <v>33.29</v>
      </c>
      <c r="DS54" s="144">
        <v>33.29</v>
      </c>
      <c r="DT54" s="144">
        <v>33.29</v>
      </c>
      <c r="DU54" s="144">
        <v>33.29</v>
      </c>
      <c r="DV54" s="144">
        <v>33.29</v>
      </c>
      <c r="DW54" s="144">
        <v>33.29</v>
      </c>
      <c r="DX54" s="144">
        <v>33.29</v>
      </c>
      <c r="DY54" s="144">
        <v>33.29</v>
      </c>
      <c r="DZ54" s="144">
        <v>33.29</v>
      </c>
      <c r="EA54" s="144">
        <v>33.29</v>
      </c>
    </row>
    <row r="55" spans="1:131" ht="15" customHeight="1" x14ac:dyDescent="0.25">
      <c r="A55" s="43">
        <v>53</v>
      </c>
      <c r="B55" s="144"/>
      <c r="C55" s="144"/>
      <c r="D55" s="144"/>
      <c r="E55" s="144"/>
      <c r="F55" s="144"/>
      <c r="G55" s="144"/>
      <c r="H55" s="144"/>
      <c r="I55" s="144"/>
      <c r="J55" s="144"/>
      <c r="K55" s="144"/>
      <c r="L55" s="144"/>
      <c r="M55" s="144"/>
      <c r="N55" s="144"/>
      <c r="O55" s="144"/>
      <c r="P55" s="144"/>
      <c r="Q55" s="144"/>
      <c r="R55" s="144"/>
      <c r="S55" s="144"/>
      <c r="T55" s="144"/>
      <c r="U55" s="144"/>
      <c r="V55" s="144"/>
      <c r="W55" s="144"/>
      <c r="X55" s="144"/>
      <c r="Y55" s="144"/>
      <c r="Z55" s="144"/>
      <c r="AA55" s="144"/>
      <c r="AB55" s="144"/>
      <c r="AC55" s="144"/>
      <c r="AD55" s="144"/>
      <c r="AE55" s="144"/>
      <c r="AF55" s="144"/>
      <c r="AG55" s="144"/>
      <c r="AH55" s="144"/>
      <c r="AI55" s="144"/>
      <c r="AJ55" s="144"/>
      <c r="AK55" s="144"/>
      <c r="AL55" s="144"/>
      <c r="AM55" s="144"/>
      <c r="AN55" s="144"/>
      <c r="AO55" s="144"/>
      <c r="AP55" s="144"/>
      <c r="AQ55" s="144"/>
      <c r="AR55" s="144"/>
      <c r="AS55" s="144"/>
      <c r="AT55" s="144"/>
      <c r="AU55" s="144"/>
      <c r="AV55" s="144"/>
      <c r="AW55" s="144"/>
      <c r="AX55" s="144"/>
      <c r="AY55" s="144"/>
      <c r="AZ55" s="144"/>
      <c r="BA55" s="144"/>
      <c r="BB55" s="144"/>
      <c r="BC55" s="144">
        <v>0.99299999999999999</v>
      </c>
      <c r="BD55" s="144">
        <v>1.978</v>
      </c>
      <c r="BE55" s="144">
        <v>2.956</v>
      </c>
      <c r="BF55" s="144">
        <v>3.9260000000000002</v>
      </c>
      <c r="BG55" s="144">
        <v>4.8890000000000002</v>
      </c>
      <c r="BH55" s="144">
        <v>5.843</v>
      </c>
      <c r="BI55" s="144">
        <v>6.79</v>
      </c>
      <c r="BJ55" s="144">
        <v>7.7279999999999998</v>
      </c>
      <c r="BK55" s="144">
        <v>8.6590000000000007</v>
      </c>
      <c r="BL55" s="144">
        <v>9.58</v>
      </c>
      <c r="BM55" s="144">
        <v>10.493</v>
      </c>
      <c r="BN55" s="144">
        <v>11.397</v>
      </c>
      <c r="BO55" s="144">
        <v>12.292999999999999</v>
      </c>
      <c r="BP55" s="144">
        <v>13.179</v>
      </c>
      <c r="BQ55" s="144">
        <v>14.055999999999999</v>
      </c>
      <c r="BR55" s="144">
        <v>14.923</v>
      </c>
      <c r="BS55" s="144">
        <v>15.78</v>
      </c>
      <c r="BT55" s="144">
        <v>16.626999999999999</v>
      </c>
      <c r="BU55" s="144">
        <v>17.463000000000001</v>
      </c>
      <c r="BV55" s="144">
        <v>18.288</v>
      </c>
      <c r="BW55" s="144">
        <v>19.100999999999999</v>
      </c>
      <c r="BX55" s="144">
        <v>19.902000000000001</v>
      </c>
      <c r="BY55" s="144">
        <v>20.69</v>
      </c>
      <c r="BZ55" s="144">
        <v>21.463999999999999</v>
      </c>
      <c r="CA55" s="144">
        <v>22.224</v>
      </c>
      <c r="CB55" s="144">
        <v>22.969000000000001</v>
      </c>
      <c r="CC55" s="144">
        <v>23.696999999999999</v>
      </c>
      <c r="CD55" s="144">
        <v>24.408000000000001</v>
      </c>
      <c r="CE55" s="144">
        <v>25.1</v>
      </c>
      <c r="CF55" s="144">
        <v>25.771999999999998</v>
      </c>
      <c r="CG55" s="144">
        <v>26.423999999999999</v>
      </c>
      <c r="CH55" s="144">
        <v>27.052</v>
      </c>
      <c r="CI55" s="144">
        <v>27.655000000000001</v>
      </c>
      <c r="CJ55" s="144">
        <v>28.231000000000002</v>
      </c>
      <c r="CK55" s="144">
        <v>28.774999999999999</v>
      </c>
      <c r="CL55" s="144">
        <v>29.286000000000001</v>
      </c>
      <c r="CM55" s="144">
        <v>29.760999999999999</v>
      </c>
      <c r="CN55" s="144">
        <v>30.196000000000002</v>
      </c>
      <c r="CO55" s="144">
        <v>30.59</v>
      </c>
      <c r="CP55" s="144">
        <v>30.939</v>
      </c>
      <c r="CQ55" s="144">
        <v>31.245000000000001</v>
      </c>
      <c r="CR55" s="144">
        <v>31.504999999999999</v>
      </c>
      <c r="CS55" s="144">
        <v>31.724</v>
      </c>
      <c r="CT55" s="144">
        <v>31.902999999999999</v>
      </c>
      <c r="CU55" s="144">
        <v>32.048000000000002</v>
      </c>
      <c r="CV55" s="144">
        <v>32.161999999999999</v>
      </c>
      <c r="CW55" s="144">
        <v>32.250999999999998</v>
      </c>
      <c r="CX55" s="144">
        <v>32.317999999999998</v>
      </c>
      <c r="CY55" s="144">
        <v>32.368000000000002</v>
      </c>
      <c r="CZ55" s="144">
        <v>32.405000000000001</v>
      </c>
      <c r="DA55" s="144">
        <v>32.432000000000002</v>
      </c>
      <c r="DB55" s="144">
        <v>32.451000000000001</v>
      </c>
      <c r="DC55" s="144">
        <v>32.451000000000001</v>
      </c>
      <c r="DD55" s="144">
        <v>32.451000000000001</v>
      </c>
      <c r="DE55" s="144">
        <v>32.451000000000001</v>
      </c>
      <c r="DF55" s="144">
        <v>32.451000000000001</v>
      </c>
      <c r="DG55" s="144">
        <v>32.451000000000001</v>
      </c>
      <c r="DH55" s="144">
        <v>32.451000000000001</v>
      </c>
      <c r="DI55" s="144">
        <v>32.451000000000001</v>
      </c>
      <c r="DJ55" s="144">
        <v>32.451000000000001</v>
      </c>
      <c r="DK55" s="144">
        <v>32.451000000000001</v>
      </c>
      <c r="DL55" s="144">
        <v>32.451000000000001</v>
      </c>
      <c r="DM55" s="144">
        <v>32.451000000000001</v>
      </c>
      <c r="DN55" s="144">
        <v>32.451000000000001</v>
      </c>
      <c r="DO55" s="144">
        <v>32.451000000000001</v>
      </c>
      <c r="DP55" s="144">
        <v>32.451000000000001</v>
      </c>
      <c r="DQ55" s="144">
        <v>32.451000000000001</v>
      </c>
      <c r="DR55" s="144">
        <v>32.451000000000001</v>
      </c>
      <c r="DS55" s="144">
        <v>32.451000000000001</v>
      </c>
      <c r="DT55" s="144">
        <v>32.451000000000001</v>
      </c>
      <c r="DU55" s="144">
        <v>32.451000000000001</v>
      </c>
      <c r="DV55" s="144">
        <v>32.451000000000001</v>
      </c>
      <c r="DW55" s="144">
        <v>32.451000000000001</v>
      </c>
      <c r="DX55" s="144">
        <v>32.451000000000001</v>
      </c>
      <c r="DY55" s="144">
        <v>32.451000000000001</v>
      </c>
      <c r="DZ55" s="144">
        <v>32.451000000000001</v>
      </c>
      <c r="EA55" s="144">
        <v>32.451000000000001</v>
      </c>
    </row>
    <row r="56" spans="1:131" ht="15" customHeight="1" x14ac:dyDescent="0.25">
      <c r="A56" s="43">
        <v>54</v>
      </c>
      <c r="B56" s="144"/>
      <c r="C56" s="144"/>
      <c r="D56" s="144"/>
      <c r="E56" s="144"/>
      <c r="F56" s="144"/>
      <c r="G56" s="144"/>
      <c r="H56" s="144"/>
      <c r="I56" s="144"/>
      <c r="J56" s="144"/>
      <c r="K56" s="144"/>
      <c r="L56" s="144"/>
      <c r="M56" s="144"/>
      <c r="N56" s="144"/>
      <c r="O56" s="144"/>
      <c r="P56" s="144"/>
      <c r="Q56" s="144"/>
      <c r="R56" s="144"/>
      <c r="S56" s="144"/>
      <c r="T56" s="144"/>
      <c r="U56" s="144"/>
      <c r="V56" s="144"/>
      <c r="W56" s="144"/>
      <c r="X56" s="144"/>
      <c r="Y56" s="144"/>
      <c r="Z56" s="144"/>
      <c r="AA56" s="144"/>
      <c r="AB56" s="144"/>
      <c r="AC56" s="144"/>
      <c r="AD56" s="144"/>
      <c r="AE56" s="144"/>
      <c r="AF56" s="144"/>
      <c r="AG56" s="144"/>
      <c r="AH56" s="144"/>
      <c r="AI56" s="144"/>
      <c r="AJ56" s="144"/>
      <c r="AK56" s="144"/>
      <c r="AL56" s="144"/>
      <c r="AM56" s="144"/>
      <c r="AN56" s="144"/>
      <c r="AO56" s="144"/>
      <c r="AP56" s="144"/>
      <c r="AQ56" s="144"/>
      <c r="AR56" s="144"/>
      <c r="AS56" s="144"/>
      <c r="AT56" s="144"/>
      <c r="AU56" s="144"/>
      <c r="AV56" s="144"/>
      <c r="AW56" s="144"/>
      <c r="AX56" s="144"/>
      <c r="AY56" s="144"/>
      <c r="AZ56" s="144"/>
      <c r="BA56" s="144"/>
      <c r="BB56" s="144"/>
      <c r="BC56" s="144"/>
      <c r="BD56" s="144">
        <v>0.99299999999999999</v>
      </c>
      <c r="BE56" s="144">
        <v>1.978</v>
      </c>
      <c r="BF56" s="144">
        <v>2.9550000000000001</v>
      </c>
      <c r="BG56" s="144">
        <v>3.9239999999999999</v>
      </c>
      <c r="BH56" s="144">
        <v>4.8860000000000001</v>
      </c>
      <c r="BI56" s="144">
        <v>5.8390000000000004</v>
      </c>
      <c r="BJ56" s="144">
        <v>6.7839999999999998</v>
      </c>
      <c r="BK56" s="144">
        <v>7.7210000000000001</v>
      </c>
      <c r="BL56" s="144">
        <v>8.6489999999999991</v>
      </c>
      <c r="BM56" s="144">
        <v>9.5679999999999996</v>
      </c>
      <c r="BN56" s="144">
        <v>10.478999999999999</v>
      </c>
      <c r="BO56" s="144">
        <v>11.38</v>
      </c>
      <c r="BP56" s="144">
        <v>12.273</v>
      </c>
      <c r="BQ56" s="144">
        <v>13.154999999999999</v>
      </c>
      <c r="BR56" s="144">
        <v>14.028</v>
      </c>
      <c r="BS56" s="144">
        <v>14.891</v>
      </c>
      <c r="BT56" s="144">
        <v>15.743</v>
      </c>
      <c r="BU56" s="144">
        <v>16.584</v>
      </c>
      <c r="BV56" s="144">
        <v>17.414999999999999</v>
      </c>
      <c r="BW56" s="144">
        <v>18.233000000000001</v>
      </c>
      <c r="BX56" s="144">
        <v>19.038</v>
      </c>
      <c r="BY56" s="144">
        <v>19.831</v>
      </c>
      <c r="BZ56" s="144">
        <v>20.609000000000002</v>
      </c>
      <c r="CA56" s="144">
        <v>21.373000000000001</v>
      </c>
      <c r="CB56" s="144">
        <v>22.122</v>
      </c>
      <c r="CC56" s="144">
        <v>22.853999999999999</v>
      </c>
      <c r="CD56" s="144">
        <v>23.568000000000001</v>
      </c>
      <c r="CE56" s="144">
        <v>24.263000000000002</v>
      </c>
      <c r="CF56" s="144">
        <v>24.937999999999999</v>
      </c>
      <c r="CG56" s="144">
        <v>25.591999999999999</v>
      </c>
      <c r="CH56" s="144">
        <v>26.222000000000001</v>
      </c>
      <c r="CI56" s="144">
        <v>26.827000000000002</v>
      </c>
      <c r="CJ56" s="144">
        <v>27.402999999999999</v>
      </c>
      <c r="CK56" s="144">
        <v>27.949000000000002</v>
      </c>
      <c r="CL56" s="144">
        <v>28.46</v>
      </c>
      <c r="CM56" s="144">
        <v>28.934999999999999</v>
      </c>
      <c r="CN56" s="144">
        <v>29.37</v>
      </c>
      <c r="CO56" s="144">
        <v>29.762</v>
      </c>
      <c r="CP56" s="144">
        <v>30.111000000000001</v>
      </c>
      <c r="CQ56" s="144">
        <v>30.414999999999999</v>
      </c>
      <c r="CR56" s="144">
        <v>30.673999999999999</v>
      </c>
      <c r="CS56" s="144">
        <v>30.891999999999999</v>
      </c>
      <c r="CT56" s="144">
        <v>31.07</v>
      </c>
      <c r="CU56" s="144">
        <v>31.213000000000001</v>
      </c>
      <c r="CV56" s="144">
        <v>31.326000000000001</v>
      </c>
      <c r="CW56" s="144">
        <v>31.414000000000001</v>
      </c>
      <c r="CX56" s="144">
        <v>31.48</v>
      </c>
      <c r="CY56" s="144">
        <v>31.529</v>
      </c>
      <c r="CZ56" s="144">
        <v>31.565000000000001</v>
      </c>
      <c r="DA56" s="144">
        <v>31.591999999999999</v>
      </c>
      <c r="DB56" s="144">
        <v>31.611000000000001</v>
      </c>
      <c r="DC56" s="144">
        <v>31.611000000000001</v>
      </c>
      <c r="DD56" s="144">
        <v>31.611000000000001</v>
      </c>
      <c r="DE56" s="144">
        <v>31.611000000000001</v>
      </c>
      <c r="DF56" s="144">
        <v>31.611000000000001</v>
      </c>
      <c r="DG56" s="144">
        <v>31.611000000000001</v>
      </c>
      <c r="DH56" s="144">
        <v>31.611000000000001</v>
      </c>
      <c r="DI56" s="144">
        <v>31.611000000000001</v>
      </c>
      <c r="DJ56" s="144">
        <v>31.611000000000001</v>
      </c>
      <c r="DK56" s="144">
        <v>31.611000000000001</v>
      </c>
      <c r="DL56" s="144">
        <v>31.611000000000001</v>
      </c>
      <c r="DM56" s="144">
        <v>31.611000000000001</v>
      </c>
      <c r="DN56" s="144">
        <v>31.611000000000001</v>
      </c>
      <c r="DO56" s="144">
        <v>31.611000000000001</v>
      </c>
      <c r="DP56" s="144">
        <v>31.611000000000001</v>
      </c>
      <c r="DQ56" s="144">
        <v>31.611000000000001</v>
      </c>
      <c r="DR56" s="144">
        <v>31.611000000000001</v>
      </c>
      <c r="DS56" s="144">
        <v>31.611000000000001</v>
      </c>
      <c r="DT56" s="144">
        <v>31.611000000000001</v>
      </c>
      <c r="DU56" s="144">
        <v>31.611000000000001</v>
      </c>
      <c r="DV56" s="144">
        <v>31.611000000000001</v>
      </c>
      <c r="DW56" s="144">
        <v>31.611000000000001</v>
      </c>
      <c r="DX56" s="144">
        <v>31.611000000000001</v>
      </c>
      <c r="DY56" s="144">
        <v>31.611000000000001</v>
      </c>
      <c r="DZ56" s="144">
        <v>31.611000000000001</v>
      </c>
      <c r="EA56" s="144">
        <v>31.611000000000001</v>
      </c>
    </row>
    <row r="57" spans="1:131" ht="15" customHeight="1" x14ac:dyDescent="0.25">
      <c r="A57" s="43">
        <v>55</v>
      </c>
      <c r="B57" s="144"/>
      <c r="C57" s="144"/>
      <c r="D57" s="144"/>
      <c r="E57" s="144"/>
      <c r="F57" s="144"/>
      <c r="G57" s="144"/>
      <c r="H57" s="144"/>
      <c r="I57" s="144"/>
      <c r="J57" s="144"/>
      <c r="K57" s="144"/>
      <c r="L57" s="144"/>
      <c r="M57" s="144"/>
      <c r="N57" s="144"/>
      <c r="O57" s="144"/>
      <c r="P57" s="144"/>
      <c r="Q57" s="144"/>
      <c r="R57" s="144"/>
      <c r="S57" s="144"/>
      <c r="T57" s="144"/>
      <c r="U57" s="144"/>
      <c r="V57" s="144"/>
      <c r="W57" s="144"/>
      <c r="X57" s="144"/>
      <c r="Y57" s="144"/>
      <c r="Z57" s="144"/>
      <c r="AA57" s="144"/>
      <c r="AB57" s="144"/>
      <c r="AC57" s="144"/>
      <c r="AD57" s="144"/>
      <c r="AE57" s="144"/>
      <c r="AF57" s="144"/>
      <c r="AG57" s="144"/>
      <c r="AH57" s="144"/>
      <c r="AI57" s="144"/>
      <c r="AJ57" s="144"/>
      <c r="AK57" s="144"/>
      <c r="AL57" s="144"/>
      <c r="AM57" s="144"/>
      <c r="AN57" s="144"/>
      <c r="AO57" s="144"/>
      <c r="AP57" s="144"/>
      <c r="AQ57" s="144"/>
      <c r="AR57" s="144"/>
      <c r="AS57" s="144"/>
      <c r="AT57" s="144"/>
      <c r="AU57" s="144"/>
      <c r="AV57" s="144"/>
      <c r="AW57" s="144"/>
      <c r="AX57" s="144"/>
      <c r="AY57" s="144"/>
      <c r="AZ57" s="144"/>
      <c r="BA57" s="144"/>
      <c r="BB57" s="144"/>
      <c r="BC57" s="144"/>
      <c r="BD57" s="144"/>
      <c r="BE57" s="144">
        <v>0.99199999999999999</v>
      </c>
      <c r="BF57" s="144">
        <v>1.9770000000000001</v>
      </c>
      <c r="BG57" s="144">
        <v>2.9540000000000002</v>
      </c>
      <c r="BH57" s="144">
        <v>3.9220000000000002</v>
      </c>
      <c r="BI57" s="144">
        <v>4.883</v>
      </c>
      <c r="BJ57" s="144">
        <v>5.835</v>
      </c>
      <c r="BK57" s="144">
        <v>6.7779999999999996</v>
      </c>
      <c r="BL57" s="144">
        <v>7.7130000000000001</v>
      </c>
      <c r="BM57" s="144">
        <v>8.6389999999999993</v>
      </c>
      <c r="BN57" s="144">
        <v>9.5549999999999997</v>
      </c>
      <c r="BO57" s="144">
        <v>10.462999999999999</v>
      </c>
      <c r="BP57" s="144">
        <v>11.362</v>
      </c>
      <c r="BQ57" s="144">
        <v>12.25</v>
      </c>
      <c r="BR57" s="144">
        <v>13.129</v>
      </c>
      <c r="BS57" s="144">
        <v>13.997</v>
      </c>
      <c r="BT57" s="144">
        <v>14.855</v>
      </c>
      <c r="BU57" s="144">
        <v>15.702</v>
      </c>
      <c r="BV57" s="144">
        <v>16.538</v>
      </c>
      <c r="BW57" s="144">
        <v>17.361000000000001</v>
      </c>
      <c r="BX57" s="144">
        <v>18.170999999999999</v>
      </c>
      <c r="BY57" s="144">
        <v>18.969000000000001</v>
      </c>
      <c r="BZ57" s="144">
        <v>19.751999999999999</v>
      </c>
      <c r="CA57" s="144">
        <v>20.52</v>
      </c>
      <c r="CB57" s="144">
        <v>21.273</v>
      </c>
      <c r="CC57" s="144">
        <v>22.007999999999999</v>
      </c>
      <c r="CD57" s="144">
        <v>22.725999999999999</v>
      </c>
      <c r="CE57" s="144">
        <v>23.423999999999999</v>
      </c>
      <c r="CF57" s="144">
        <v>24.102</v>
      </c>
      <c r="CG57" s="144">
        <v>24.757999999999999</v>
      </c>
      <c r="CH57" s="144">
        <v>25.390999999999998</v>
      </c>
      <c r="CI57" s="144">
        <v>25.997</v>
      </c>
      <c r="CJ57" s="144">
        <v>26.574000000000002</v>
      </c>
      <c r="CK57" s="144">
        <v>27.12</v>
      </c>
      <c r="CL57" s="144">
        <v>27.632000000000001</v>
      </c>
      <c r="CM57" s="144">
        <v>28.106999999999999</v>
      </c>
      <c r="CN57" s="144">
        <v>28.541</v>
      </c>
      <c r="CO57" s="144">
        <v>28.933</v>
      </c>
      <c r="CP57" s="144">
        <v>29.280999999999999</v>
      </c>
      <c r="CQ57" s="144">
        <v>29.582999999999998</v>
      </c>
      <c r="CR57" s="144">
        <v>29.841999999999999</v>
      </c>
      <c r="CS57" s="144">
        <v>30.058</v>
      </c>
      <c r="CT57" s="144">
        <v>30.234000000000002</v>
      </c>
      <c r="CU57" s="144">
        <v>30.376000000000001</v>
      </c>
      <c r="CV57" s="144">
        <v>30.488</v>
      </c>
      <c r="CW57" s="144">
        <v>30.574999999999999</v>
      </c>
      <c r="CX57" s="144">
        <v>30.64</v>
      </c>
      <c r="CY57" s="144">
        <v>30.689</v>
      </c>
      <c r="CZ57" s="144">
        <v>30.725000000000001</v>
      </c>
      <c r="DA57" s="144">
        <v>30.75</v>
      </c>
      <c r="DB57" s="144">
        <v>30.768999999999998</v>
      </c>
      <c r="DC57" s="144">
        <v>30.768999999999998</v>
      </c>
      <c r="DD57" s="144">
        <v>30.768999999999998</v>
      </c>
      <c r="DE57" s="144">
        <v>30.768999999999998</v>
      </c>
      <c r="DF57" s="144">
        <v>30.768999999999998</v>
      </c>
      <c r="DG57" s="144">
        <v>30.768999999999998</v>
      </c>
      <c r="DH57" s="144">
        <v>30.768999999999998</v>
      </c>
      <c r="DI57" s="144">
        <v>30.768999999999998</v>
      </c>
      <c r="DJ57" s="144">
        <v>30.768999999999998</v>
      </c>
      <c r="DK57" s="144">
        <v>30.768999999999998</v>
      </c>
      <c r="DL57" s="144">
        <v>30.768999999999998</v>
      </c>
      <c r="DM57" s="144">
        <v>30.768999999999998</v>
      </c>
      <c r="DN57" s="144">
        <v>30.768999999999998</v>
      </c>
      <c r="DO57" s="144">
        <v>30.768999999999998</v>
      </c>
      <c r="DP57" s="144">
        <v>30.768999999999998</v>
      </c>
      <c r="DQ57" s="144">
        <v>30.768999999999998</v>
      </c>
      <c r="DR57" s="144">
        <v>30.768999999999998</v>
      </c>
      <c r="DS57" s="144">
        <v>30.768999999999998</v>
      </c>
      <c r="DT57" s="144">
        <v>30.768999999999998</v>
      </c>
      <c r="DU57" s="144">
        <v>30.768999999999998</v>
      </c>
      <c r="DV57" s="144">
        <v>30.768999999999998</v>
      </c>
      <c r="DW57" s="144">
        <v>30.768999999999998</v>
      </c>
      <c r="DX57" s="144">
        <v>30.768999999999998</v>
      </c>
      <c r="DY57" s="144">
        <v>30.768999999999998</v>
      </c>
      <c r="DZ57" s="144">
        <v>30.768999999999998</v>
      </c>
      <c r="EA57" s="144">
        <v>30.768999999999998</v>
      </c>
    </row>
    <row r="58" spans="1:131" ht="15" customHeight="1" x14ac:dyDescent="0.25">
      <c r="A58" s="43">
        <v>56</v>
      </c>
      <c r="B58" s="144"/>
      <c r="C58" s="144"/>
      <c r="D58" s="144"/>
      <c r="E58" s="144"/>
      <c r="F58" s="144"/>
      <c r="G58" s="144"/>
      <c r="H58" s="144"/>
      <c r="I58" s="144"/>
      <c r="J58" s="144"/>
      <c r="K58" s="144"/>
      <c r="L58" s="144"/>
      <c r="M58" s="144"/>
      <c r="N58" s="144"/>
      <c r="O58" s="144"/>
      <c r="P58" s="144"/>
      <c r="Q58" s="144"/>
      <c r="R58" s="144"/>
      <c r="S58" s="144"/>
      <c r="T58" s="144"/>
      <c r="U58" s="144"/>
      <c r="V58" s="144"/>
      <c r="W58" s="144"/>
      <c r="X58" s="144"/>
      <c r="Y58" s="144"/>
      <c r="Z58" s="144"/>
      <c r="AA58" s="144"/>
      <c r="AB58" s="144"/>
      <c r="AC58" s="144"/>
      <c r="AD58" s="144"/>
      <c r="AE58" s="144"/>
      <c r="AF58" s="144"/>
      <c r="AG58" s="144"/>
      <c r="AH58" s="144"/>
      <c r="AI58" s="144"/>
      <c r="AJ58" s="144"/>
      <c r="AK58" s="144"/>
      <c r="AL58" s="144"/>
      <c r="AM58" s="144"/>
      <c r="AN58" s="144"/>
      <c r="AO58" s="144"/>
      <c r="AP58" s="144"/>
      <c r="AQ58" s="144"/>
      <c r="AR58" s="144"/>
      <c r="AS58" s="144"/>
      <c r="AT58" s="144"/>
      <c r="AU58" s="144"/>
      <c r="AV58" s="144"/>
      <c r="AW58" s="144"/>
      <c r="AX58" s="144"/>
      <c r="AY58" s="144"/>
      <c r="AZ58" s="144"/>
      <c r="BA58" s="144"/>
      <c r="BB58" s="144"/>
      <c r="BC58" s="144"/>
      <c r="BD58" s="144"/>
      <c r="BE58" s="144"/>
      <c r="BF58" s="144">
        <v>0.99199999999999999</v>
      </c>
      <c r="BG58" s="144">
        <v>1.976</v>
      </c>
      <c r="BH58" s="144">
        <v>2.952</v>
      </c>
      <c r="BI58" s="144">
        <v>3.92</v>
      </c>
      <c r="BJ58" s="144">
        <v>4.8789999999999996</v>
      </c>
      <c r="BK58" s="144">
        <v>5.8289999999999997</v>
      </c>
      <c r="BL58" s="144">
        <v>6.7709999999999999</v>
      </c>
      <c r="BM58" s="144">
        <v>7.7039999999999997</v>
      </c>
      <c r="BN58" s="144">
        <v>8.6270000000000007</v>
      </c>
      <c r="BO58" s="144">
        <v>9.5410000000000004</v>
      </c>
      <c r="BP58" s="144">
        <v>10.446</v>
      </c>
      <c r="BQ58" s="144">
        <v>11.340999999999999</v>
      </c>
      <c r="BR58" s="144">
        <v>12.226000000000001</v>
      </c>
      <c r="BS58" s="144">
        <v>13.1</v>
      </c>
      <c r="BT58" s="144">
        <v>13.964</v>
      </c>
      <c r="BU58" s="144">
        <v>14.817</v>
      </c>
      <c r="BV58" s="144">
        <v>15.657999999999999</v>
      </c>
      <c r="BW58" s="144">
        <v>16.486000000000001</v>
      </c>
      <c r="BX58" s="144">
        <v>17.302</v>
      </c>
      <c r="BY58" s="144">
        <v>18.103999999999999</v>
      </c>
      <c r="BZ58" s="144">
        <v>18.891999999999999</v>
      </c>
      <c r="CA58" s="144">
        <v>19.664999999999999</v>
      </c>
      <c r="CB58" s="144">
        <v>20.422000000000001</v>
      </c>
      <c r="CC58" s="144">
        <v>21.161000000000001</v>
      </c>
      <c r="CD58" s="144">
        <v>21.882000000000001</v>
      </c>
      <c r="CE58" s="144">
        <v>22.584</v>
      </c>
      <c r="CF58" s="144">
        <v>23.265000000000001</v>
      </c>
      <c r="CG58" s="144">
        <v>23.923999999999999</v>
      </c>
      <c r="CH58" s="144">
        <v>24.558</v>
      </c>
      <c r="CI58" s="144">
        <v>25.166</v>
      </c>
      <c r="CJ58" s="144">
        <v>25.745000000000001</v>
      </c>
      <c r="CK58" s="144">
        <v>26.292000000000002</v>
      </c>
      <c r="CL58" s="144">
        <v>26.803999999999998</v>
      </c>
      <c r="CM58" s="144">
        <v>27.277999999999999</v>
      </c>
      <c r="CN58" s="144">
        <v>27.712</v>
      </c>
      <c r="CO58" s="144">
        <v>28.103000000000002</v>
      </c>
      <c r="CP58" s="144">
        <v>28.45</v>
      </c>
      <c r="CQ58" s="144">
        <v>28.751999999999999</v>
      </c>
      <c r="CR58" s="144">
        <v>29.009</v>
      </c>
      <c r="CS58" s="144">
        <v>29.222999999999999</v>
      </c>
      <c r="CT58" s="144">
        <v>29.399000000000001</v>
      </c>
      <c r="CU58" s="144">
        <v>29.54</v>
      </c>
      <c r="CV58" s="144">
        <v>29.65</v>
      </c>
      <c r="CW58" s="144">
        <v>29.736000000000001</v>
      </c>
      <c r="CX58" s="144">
        <v>29.800999999999998</v>
      </c>
      <c r="CY58" s="144">
        <v>29.847999999999999</v>
      </c>
      <c r="CZ58" s="144">
        <v>29.882999999999999</v>
      </c>
      <c r="DA58" s="144">
        <v>29.908999999999999</v>
      </c>
      <c r="DB58" s="144">
        <v>29.927</v>
      </c>
      <c r="DC58" s="144">
        <v>29.927</v>
      </c>
      <c r="DD58" s="144">
        <v>29.927</v>
      </c>
      <c r="DE58" s="144">
        <v>29.927</v>
      </c>
      <c r="DF58" s="144">
        <v>29.927</v>
      </c>
      <c r="DG58" s="144">
        <v>29.927</v>
      </c>
      <c r="DH58" s="144">
        <v>29.927</v>
      </c>
      <c r="DI58" s="144">
        <v>29.927</v>
      </c>
      <c r="DJ58" s="144">
        <v>29.927</v>
      </c>
      <c r="DK58" s="144">
        <v>29.927</v>
      </c>
      <c r="DL58" s="144">
        <v>29.927</v>
      </c>
      <c r="DM58" s="144">
        <v>29.927</v>
      </c>
      <c r="DN58" s="144">
        <v>29.927</v>
      </c>
      <c r="DO58" s="144">
        <v>29.927</v>
      </c>
      <c r="DP58" s="144">
        <v>29.927</v>
      </c>
      <c r="DQ58" s="144">
        <v>29.927</v>
      </c>
      <c r="DR58" s="144">
        <v>29.927</v>
      </c>
      <c r="DS58" s="144">
        <v>29.927</v>
      </c>
      <c r="DT58" s="144">
        <v>29.927</v>
      </c>
      <c r="DU58" s="144">
        <v>29.927</v>
      </c>
      <c r="DV58" s="144">
        <v>29.927</v>
      </c>
      <c r="DW58" s="144">
        <v>29.927</v>
      </c>
      <c r="DX58" s="144">
        <v>29.927</v>
      </c>
      <c r="DY58" s="144">
        <v>29.927</v>
      </c>
      <c r="DZ58" s="144">
        <v>29.927</v>
      </c>
      <c r="EA58" s="144">
        <v>29.927</v>
      </c>
    </row>
    <row r="59" spans="1:131" ht="15" customHeight="1" x14ac:dyDescent="0.25">
      <c r="A59" s="43">
        <v>57</v>
      </c>
      <c r="B59" s="144"/>
      <c r="C59" s="144"/>
      <c r="D59" s="144"/>
      <c r="E59" s="144"/>
      <c r="F59" s="144"/>
      <c r="G59" s="144"/>
      <c r="H59" s="144"/>
      <c r="I59" s="144"/>
      <c r="J59" s="144"/>
      <c r="K59" s="144"/>
      <c r="L59" s="144"/>
      <c r="M59" s="144"/>
      <c r="N59" s="144"/>
      <c r="O59" s="144"/>
      <c r="P59" s="144"/>
      <c r="Q59" s="144"/>
      <c r="R59" s="144"/>
      <c r="S59" s="144"/>
      <c r="T59" s="144"/>
      <c r="U59" s="144"/>
      <c r="V59" s="144"/>
      <c r="W59" s="144"/>
      <c r="X59" s="144"/>
      <c r="Y59" s="144"/>
      <c r="Z59" s="144"/>
      <c r="AA59" s="144"/>
      <c r="AB59" s="144"/>
      <c r="AC59" s="144"/>
      <c r="AD59" s="144"/>
      <c r="AE59" s="144"/>
      <c r="AF59" s="144"/>
      <c r="AG59" s="144"/>
      <c r="AH59" s="144"/>
      <c r="AI59" s="144"/>
      <c r="AJ59" s="144"/>
      <c r="AK59" s="144"/>
      <c r="AL59" s="144"/>
      <c r="AM59" s="144"/>
      <c r="AN59" s="144"/>
      <c r="AO59" s="144"/>
      <c r="AP59" s="144"/>
      <c r="AQ59" s="144"/>
      <c r="AR59" s="144"/>
      <c r="AS59" s="144"/>
      <c r="AT59" s="144"/>
      <c r="AU59" s="144"/>
      <c r="AV59" s="144"/>
      <c r="AW59" s="144"/>
      <c r="AX59" s="144"/>
      <c r="AY59" s="144"/>
      <c r="AZ59" s="144"/>
      <c r="BA59" s="144"/>
      <c r="BB59" s="144"/>
      <c r="BC59" s="144"/>
      <c r="BD59" s="144"/>
      <c r="BE59" s="144"/>
      <c r="BF59" s="144"/>
      <c r="BG59" s="144">
        <v>0.99199999999999999</v>
      </c>
      <c r="BH59" s="144">
        <v>1.976</v>
      </c>
      <c r="BI59" s="144">
        <v>2.9510000000000001</v>
      </c>
      <c r="BJ59" s="144">
        <v>3.9169999999999998</v>
      </c>
      <c r="BK59" s="144">
        <v>4.875</v>
      </c>
      <c r="BL59" s="144">
        <v>5.8239999999999998</v>
      </c>
      <c r="BM59" s="144">
        <v>6.7629999999999999</v>
      </c>
      <c r="BN59" s="144">
        <v>7.694</v>
      </c>
      <c r="BO59" s="144">
        <v>8.6150000000000002</v>
      </c>
      <c r="BP59" s="144">
        <v>9.5259999999999998</v>
      </c>
      <c r="BQ59" s="144">
        <v>10.428000000000001</v>
      </c>
      <c r="BR59" s="144">
        <v>11.319000000000001</v>
      </c>
      <c r="BS59" s="144">
        <v>12.2</v>
      </c>
      <c r="BT59" s="144">
        <v>13.07</v>
      </c>
      <c r="BU59" s="144">
        <v>13.928000000000001</v>
      </c>
      <c r="BV59" s="144">
        <v>14.775</v>
      </c>
      <c r="BW59" s="144">
        <v>15.609</v>
      </c>
      <c r="BX59" s="144">
        <v>16.43</v>
      </c>
      <c r="BY59" s="144">
        <v>17.236999999999998</v>
      </c>
      <c r="BZ59" s="144">
        <v>18.03</v>
      </c>
      <c r="CA59" s="144">
        <v>18.806999999999999</v>
      </c>
      <c r="CB59" s="144">
        <v>19.568999999999999</v>
      </c>
      <c r="CC59" s="144">
        <v>20.312000000000001</v>
      </c>
      <c r="CD59" s="144">
        <v>21.036999999999999</v>
      </c>
      <c r="CE59" s="144">
        <v>21.742000000000001</v>
      </c>
      <c r="CF59" s="144">
        <v>22.425999999999998</v>
      </c>
      <c r="CG59" s="144">
        <v>23.088000000000001</v>
      </c>
      <c r="CH59" s="144">
        <v>23.724</v>
      </c>
      <c r="CI59" s="144">
        <v>24.334</v>
      </c>
      <c r="CJ59" s="144">
        <v>24.914000000000001</v>
      </c>
      <c r="CK59" s="144">
        <v>25.462</v>
      </c>
      <c r="CL59" s="144">
        <v>25.975000000000001</v>
      </c>
      <c r="CM59" s="144">
        <v>26.449000000000002</v>
      </c>
      <c r="CN59" s="144">
        <v>26.882999999999999</v>
      </c>
      <c r="CO59" s="144">
        <v>27.273</v>
      </c>
      <c r="CP59" s="144">
        <v>27.619</v>
      </c>
      <c r="CQ59" s="144">
        <v>27.919</v>
      </c>
      <c r="CR59" s="144">
        <v>28.175000000000001</v>
      </c>
      <c r="CS59" s="144">
        <v>28.388999999999999</v>
      </c>
      <c r="CT59" s="144">
        <v>28.562999999999999</v>
      </c>
      <c r="CU59" s="144">
        <v>28.702999999999999</v>
      </c>
      <c r="CV59" s="144">
        <v>28.812000000000001</v>
      </c>
      <c r="CW59" s="144">
        <v>28.896999999999998</v>
      </c>
      <c r="CX59" s="144">
        <v>28.960999999999999</v>
      </c>
      <c r="CY59" s="144">
        <v>29.007999999999999</v>
      </c>
      <c r="CZ59" s="144">
        <v>29.042000000000002</v>
      </c>
      <c r="DA59" s="144">
        <v>29.067</v>
      </c>
      <c r="DB59" s="144">
        <v>29.084</v>
      </c>
      <c r="DC59" s="144">
        <v>29.084</v>
      </c>
      <c r="DD59" s="144">
        <v>29.084</v>
      </c>
      <c r="DE59" s="144">
        <v>29.084</v>
      </c>
      <c r="DF59" s="144">
        <v>29.084</v>
      </c>
      <c r="DG59" s="144">
        <v>29.084</v>
      </c>
      <c r="DH59" s="144">
        <v>29.084</v>
      </c>
      <c r="DI59" s="144">
        <v>29.084</v>
      </c>
      <c r="DJ59" s="144">
        <v>29.084</v>
      </c>
      <c r="DK59" s="144">
        <v>29.084</v>
      </c>
      <c r="DL59" s="144">
        <v>29.084</v>
      </c>
      <c r="DM59" s="144">
        <v>29.084</v>
      </c>
      <c r="DN59" s="144">
        <v>29.084</v>
      </c>
      <c r="DO59" s="144">
        <v>29.084</v>
      </c>
      <c r="DP59" s="144">
        <v>29.084</v>
      </c>
      <c r="DQ59" s="144">
        <v>29.084</v>
      </c>
      <c r="DR59" s="144">
        <v>29.084</v>
      </c>
      <c r="DS59" s="144">
        <v>29.084</v>
      </c>
      <c r="DT59" s="144">
        <v>29.084</v>
      </c>
      <c r="DU59" s="144">
        <v>29.084</v>
      </c>
      <c r="DV59" s="144">
        <v>29.084</v>
      </c>
      <c r="DW59" s="144">
        <v>29.084</v>
      </c>
      <c r="DX59" s="144">
        <v>29.084</v>
      </c>
      <c r="DY59" s="144">
        <v>29.084</v>
      </c>
      <c r="DZ59" s="144">
        <v>29.084</v>
      </c>
      <c r="EA59" s="144">
        <v>29.084</v>
      </c>
    </row>
    <row r="60" spans="1:131" ht="15" customHeight="1" x14ac:dyDescent="0.25">
      <c r="A60" s="43">
        <v>58</v>
      </c>
      <c r="B60" s="144"/>
      <c r="C60" s="144"/>
      <c r="D60" s="144"/>
      <c r="E60" s="144"/>
      <c r="F60" s="144"/>
      <c r="G60" s="144"/>
      <c r="H60" s="144"/>
      <c r="I60" s="144"/>
      <c r="J60" s="144"/>
      <c r="K60" s="144"/>
      <c r="L60" s="144"/>
      <c r="M60" s="144"/>
      <c r="N60" s="144"/>
      <c r="O60" s="144"/>
      <c r="P60" s="144"/>
      <c r="Q60" s="144"/>
      <c r="R60" s="144"/>
      <c r="S60" s="144"/>
      <c r="T60" s="144"/>
      <c r="U60" s="144"/>
      <c r="V60" s="144"/>
      <c r="W60" s="144"/>
      <c r="X60" s="144"/>
      <c r="Y60" s="144"/>
      <c r="Z60" s="144"/>
      <c r="AA60" s="144"/>
      <c r="AB60" s="144"/>
      <c r="AC60" s="144"/>
      <c r="AD60" s="144"/>
      <c r="AE60" s="144"/>
      <c r="AF60" s="144"/>
      <c r="AG60" s="144"/>
      <c r="AH60" s="144"/>
      <c r="AI60" s="144"/>
      <c r="AJ60" s="144"/>
      <c r="AK60" s="144"/>
      <c r="AL60" s="144"/>
      <c r="AM60" s="144"/>
      <c r="AN60" s="144"/>
      <c r="AO60" s="144"/>
      <c r="AP60" s="144"/>
      <c r="AQ60" s="144"/>
      <c r="AR60" s="144"/>
      <c r="AS60" s="144"/>
      <c r="AT60" s="144"/>
      <c r="AU60" s="144"/>
      <c r="AV60" s="144"/>
      <c r="AW60" s="144"/>
      <c r="AX60" s="144"/>
      <c r="AY60" s="144"/>
      <c r="AZ60" s="144"/>
      <c r="BA60" s="144"/>
      <c r="BB60" s="144"/>
      <c r="BC60" s="144"/>
      <c r="BD60" s="144"/>
      <c r="BE60" s="144"/>
      <c r="BF60" s="144"/>
      <c r="BG60" s="144"/>
      <c r="BH60" s="144">
        <v>0.99199999999999999</v>
      </c>
      <c r="BI60" s="144">
        <v>1.9750000000000001</v>
      </c>
      <c r="BJ60" s="144">
        <v>2.9489999999999998</v>
      </c>
      <c r="BK60" s="144">
        <v>3.9140000000000001</v>
      </c>
      <c r="BL60" s="144">
        <v>4.8710000000000004</v>
      </c>
      <c r="BM60" s="144">
        <v>5.8179999999999996</v>
      </c>
      <c r="BN60" s="144">
        <v>6.7549999999999999</v>
      </c>
      <c r="BO60" s="144">
        <v>7.6840000000000002</v>
      </c>
      <c r="BP60" s="144">
        <v>8.6020000000000003</v>
      </c>
      <c r="BQ60" s="144">
        <v>9.5109999999999992</v>
      </c>
      <c r="BR60" s="144">
        <v>10.407999999999999</v>
      </c>
      <c r="BS60" s="144">
        <v>11.295999999999999</v>
      </c>
      <c r="BT60" s="144">
        <v>12.172000000000001</v>
      </c>
      <c r="BU60" s="144">
        <v>13.037000000000001</v>
      </c>
      <c r="BV60" s="144">
        <v>13.888999999999999</v>
      </c>
      <c r="BW60" s="144">
        <v>14.728999999999999</v>
      </c>
      <c r="BX60" s="144">
        <v>15.555999999999999</v>
      </c>
      <c r="BY60" s="144">
        <v>16.369</v>
      </c>
      <c r="BZ60" s="144">
        <v>17.167000000000002</v>
      </c>
      <c r="CA60" s="144">
        <v>17.949000000000002</v>
      </c>
      <c r="CB60" s="144">
        <v>18.715</v>
      </c>
      <c r="CC60" s="144">
        <v>19.463000000000001</v>
      </c>
      <c r="CD60" s="144">
        <v>20.192</v>
      </c>
      <c r="CE60" s="144">
        <v>20.901</v>
      </c>
      <c r="CF60" s="144">
        <v>21.588000000000001</v>
      </c>
      <c r="CG60" s="144">
        <v>22.251999999999999</v>
      </c>
      <c r="CH60" s="144">
        <v>22.890999999999998</v>
      </c>
      <c r="CI60" s="144">
        <v>23.503</v>
      </c>
      <c r="CJ60" s="144">
        <v>24.084</v>
      </c>
      <c r="CK60" s="144">
        <v>24.632999999999999</v>
      </c>
      <c r="CL60" s="144">
        <v>25.146000000000001</v>
      </c>
      <c r="CM60" s="144">
        <v>25.620999999999999</v>
      </c>
      <c r="CN60" s="144">
        <v>26.053999999999998</v>
      </c>
      <c r="CO60" s="144">
        <v>26.443999999999999</v>
      </c>
      <c r="CP60" s="144">
        <v>26.789000000000001</v>
      </c>
      <c r="CQ60" s="144">
        <v>27.088999999999999</v>
      </c>
      <c r="CR60" s="144">
        <v>27.343</v>
      </c>
      <c r="CS60" s="144">
        <v>27.555</v>
      </c>
      <c r="CT60" s="144">
        <v>27.728000000000002</v>
      </c>
      <c r="CU60" s="144">
        <v>27.867000000000001</v>
      </c>
      <c r="CV60" s="144">
        <v>27.975000000000001</v>
      </c>
      <c r="CW60" s="144">
        <v>28.059000000000001</v>
      </c>
      <c r="CX60" s="144">
        <v>28.122</v>
      </c>
      <c r="CY60" s="144">
        <v>28.167999999999999</v>
      </c>
      <c r="CZ60" s="144">
        <v>28.202000000000002</v>
      </c>
      <c r="DA60" s="144">
        <v>28.225999999999999</v>
      </c>
      <c r="DB60" s="144">
        <v>28.244</v>
      </c>
      <c r="DC60" s="144">
        <v>28.244</v>
      </c>
      <c r="DD60" s="144">
        <v>28.244</v>
      </c>
      <c r="DE60" s="144">
        <v>28.244</v>
      </c>
      <c r="DF60" s="144">
        <v>28.244</v>
      </c>
      <c r="DG60" s="144">
        <v>28.244</v>
      </c>
      <c r="DH60" s="144">
        <v>28.244</v>
      </c>
      <c r="DI60" s="144">
        <v>28.244</v>
      </c>
      <c r="DJ60" s="144">
        <v>28.244</v>
      </c>
      <c r="DK60" s="144">
        <v>28.244</v>
      </c>
      <c r="DL60" s="144">
        <v>28.244</v>
      </c>
      <c r="DM60" s="144">
        <v>28.244</v>
      </c>
      <c r="DN60" s="144">
        <v>28.244</v>
      </c>
      <c r="DO60" s="144">
        <v>28.244</v>
      </c>
      <c r="DP60" s="144">
        <v>28.244</v>
      </c>
      <c r="DQ60" s="144">
        <v>28.244</v>
      </c>
      <c r="DR60" s="144">
        <v>28.244</v>
      </c>
      <c r="DS60" s="144">
        <v>28.244</v>
      </c>
      <c r="DT60" s="144">
        <v>28.244</v>
      </c>
      <c r="DU60" s="144">
        <v>28.244</v>
      </c>
      <c r="DV60" s="144">
        <v>28.244</v>
      </c>
      <c r="DW60" s="144">
        <v>28.244</v>
      </c>
      <c r="DX60" s="144">
        <v>28.244</v>
      </c>
      <c r="DY60" s="144">
        <v>28.244</v>
      </c>
      <c r="DZ60" s="144">
        <v>28.244</v>
      </c>
      <c r="EA60" s="144">
        <v>28.244</v>
      </c>
    </row>
    <row r="61" spans="1:131" ht="15" customHeight="1" x14ac:dyDescent="0.25">
      <c r="A61" s="43">
        <v>59</v>
      </c>
      <c r="B61" s="144"/>
      <c r="C61" s="144"/>
      <c r="D61" s="144"/>
      <c r="E61" s="144"/>
      <c r="F61" s="144"/>
      <c r="G61" s="144"/>
      <c r="H61" s="144"/>
      <c r="I61" s="144"/>
      <c r="J61" s="144"/>
      <c r="K61" s="144"/>
      <c r="L61" s="144"/>
      <c r="M61" s="144"/>
      <c r="N61" s="144"/>
      <c r="O61" s="144"/>
      <c r="P61" s="144"/>
      <c r="Q61" s="144"/>
      <c r="R61" s="144"/>
      <c r="S61" s="144"/>
      <c r="T61" s="144"/>
      <c r="U61" s="144"/>
      <c r="V61" s="144"/>
      <c r="W61" s="144"/>
      <c r="X61" s="144"/>
      <c r="Y61" s="144"/>
      <c r="Z61" s="144"/>
      <c r="AA61" s="144"/>
      <c r="AB61" s="144"/>
      <c r="AC61" s="144"/>
      <c r="AD61" s="144"/>
      <c r="AE61" s="144"/>
      <c r="AF61" s="144"/>
      <c r="AG61" s="144"/>
      <c r="AH61" s="144"/>
      <c r="AI61" s="144"/>
      <c r="AJ61" s="144"/>
      <c r="AK61" s="144"/>
      <c r="AL61" s="144"/>
      <c r="AM61" s="144"/>
      <c r="AN61" s="144"/>
      <c r="AO61" s="144"/>
      <c r="AP61" s="144"/>
      <c r="AQ61" s="144"/>
      <c r="AR61" s="144"/>
      <c r="AS61" s="144"/>
      <c r="AT61" s="144"/>
      <c r="AU61" s="144"/>
      <c r="AV61" s="144"/>
      <c r="AW61" s="144"/>
      <c r="AX61" s="144"/>
      <c r="AY61" s="144"/>
      <c r="AZ61" s="144"/>
      <c r="BA61" s="144"/>
      <c r="BB61" s="144"/>
      <c r="BC61" s="144"/>
      <c r="BD61" s="144"/>
      <c r="BE61" s="144"/>
      <c r="BF61" s="144"/>
      <c r="BG61" s="144"/>
      <c r="BH61" s="144"/>
      <c r="BI61" s="144">
        <v>0.99099999999999999</v>
      </c>
      <c r="BJ61" s="144">
        <v>1.974</v>
      </c>
      <c r="BK61" s="144">
        <v>2.9470000000000001</v>
      </c>
      <c r="BL61" s="144">
        <v>3.911</v>
      </c>
      <c r="BM61" s="144">
        <v>4.8659999999999997</v>
      </c>
      <c r="BN61" s="144">
        <v>5.8109999999999999</v>
      </c>
      <c r="BO61" s="144">
        <v>6.7469999999999999</v>
      </c>
      <c r="BP61" s="144">
        <v>7.673</v>
      </c>
      <c r="BQ61" s="144">
        <v>8.5879999999999992</v>
      </c>
      <c r="BR61" s="144">
        <v>9.4930000000000003</v>
      </c>
      <c r="BS61" s="144">
        <v>10.387</v>
      </c>
      <c r="BT61" s="144">
        <v>11.27</v>
      </c>
      <c r="BU61" s="144">
        <v>12.141</v>
      </c>
      <c r="BV61" s="144">
        <v>13</v>
      </c>
      <c r="BW61" s="144">
        <v>13.846</v>
      </c>
      <c r="BX61" s="144">
        <v>14.679</v>
      </c>
      <c r="BY61" s="144">
        <v>15.497</v>
      </c>
      <c r="BZ61" s="144">
        <v>16.3</v>
      </c>
      <c r="CA61" s="144">
        <v>17.088000000000001</v>
      </c>
      <c r="CB61" s="144">
        <v>17.859000000000002</v>
      </c>
      <c r="CC61" s="144">
        <v>18.611000000000001</v>
      </c>
      <c r="CD61" s="144">
        <v>19.344000000000001</v>
      </c>
      <c r="CE61" s="144">
        <v>20.056999999999999</v>
      </c>
      <c r="CF61" s="144">
        <v>20.748000000000001</v>
      </c>
      <c r="CG61" s="144">
        <v>21.414999999999999</v>
      </c>
      <c r="CH61" s="144">
        <v>22.056000000000001</v>
      </c>
      <c r="CI61" s="144">
        <v>22.67</v>
      </c>
      <c r="CJ61" s="144">
        <v>23.253</v>
      </c>
      <c r="CK61" s="144">
        <v>23.803000000000001</v>
      </c>
      <c r="CL61" s="144">
        <v>24.317</v>
      </c>
      <c r="CM61" s="144">
        <v>24.792000000000002</v>
      </c>
      <c r="CN61" s="144">
        <v>25.225000000000001</v>
      </c>
      <c r="CO61" s="144">
        <v>25.614000000000001</v>
      </c>
      <c r="CP61" s="144">
        <v>25.957999999999998</v>
      </c>
      <c r="CQ61" s="144">
        <v>26.257000000000001</v>
      </c>
      <c r="CR61" s="144">
        <v>26.51</v>
      </c>
      <c r="CS61" s="144">
        <v>26.721</v>
      </c>
      <c r="CT61" s="144">
        <v>26.893000000000001</v>
      </c>
      <c r="CU61" s="144">
        <v>27.030999999999999</v>
      </c>
      <c r="CV61" s="144">
        <v>27.138000000000002</v>
      </c>
      <c r="CW61" s="144">
        <v>27.221</v>
      </c>
      <c r="CX61" s="144">
        <v>27.283000000000001</v>
      </c>
      <c r="CY61" s="144">
        <v>27.327999999999999</v>
      </c>
      <c r="CZ61" s="144">
        <v>27.361999999999998</v>
      </c>
      <c r="DA61" s="144">
        <v>27.385000000000002</v>
      </c>
      <c r="DB61" s="144">
        <v>27.402000000000001</v>
      </c>
      <c r="DC61" s="144">
        <v>27.402000000000001</v>
      </c>
      <c r="DD61" s="144">
        <v>27.402000000000001</v>
      </c>
      <c r="DE61" s="144">
        <v>27.402000000000001</v>
      </c>
      <c r="DF61" s="144">
        <v>27.402000000000001</v>
      </c>
      <c r="DG61" s="144">
        <v>27.402000000000001</v>
      </c>
      <c r="DH61" s="144">
        <v>27.402000000000001</v>
      </c>
      <c r="DI61" s="144">
        <v>27.402000000000001</v>
      </c>
      <c r="DJ61" s="144">
        <v>27.402000000000001</v>
      </c>
      <c r="DK61" s="144">
        <v>27.402000000000001</v>
      </c>
      <c r="DL61" s="144">
        <v>27.402000000000001</v>
      </c>
      <c r="DM61" s="144">
        <v>27.402000000000001</v>
      </c>
      <c r="DN61" s="144">
        <v>27.402000000000001</v>
      </c>
      <c r="DO61" s="144">
        <v>27.402000000000001</v>
      </c>
      <c r="DP61" s="144">
        <v>27.402000000000001</v>
      </c>
      <c r="DQ61" s="144">
        <v>27.402000000000001</v>
      </c>
      <c r="DR61" s="144">
        <v>27.402000000000001</v>
      </c>
      <c r="DS61" s="144">
        <v>27.402000000000001</v>
      </c>
      <c r="DT61" s="144">
        <v>27.402000000000001</v>
      </c>
      <c r="DU61" s="144">
        <v>27.402000000000001</v>
      </c>
      <c r="DV61" s="144">
        <v>27.402000000000001</v>
      </c>
      <c r="DW61" s="144">
        <v>27.402000000000001</v>
      </c>
      <c r="DX61" s="144">
        <v>27.402000000000001</v>
      </c>
      <c r="DY61" s="144">
        <v>27.402000000000001</v>
      </c>
      <c r="DZ61" s="144">
        <v>27.402000000000001</v>
      </c>
      <c r="EA61" s="144">
        <v>27.402000000000001</v>
      </c>
    </row>
    <row r="62" spans="1:131" ht="15" customHeight="1" x14ac:dyDescent="0.25">
      <c r="A62" s="43">
        <v>60</v>
      </c>
      <c r="B62" s="144"/>
      <c r="C62" s="144"/>
      <c r="D62" s="144"/>
      <c r="E62" s="144"/>
      <c r="F62" s="144"/>
      <c r="G62" s="144"/>
      <c r="H62" s="144"/>
      <c r="I62" s="144"/>
      <c r="J62" s="144"/>
      <c r="K62" s="144"/>
      <c r="L62" s="144"/>
      <c r="M62" s="144"/>
      <c r="N62" s="144"/>
      <c r="O62" s="144"/>
      <c r="P62" s="144"/>
      <c r="Q62" s="144"/>
      <c r="R62" s="144"/>
      <c r="S62" s="144"/>
      <c r="T62" s="144"/>
      <c r="U62" s="144"/>
      <c r="V62" s="144"/>
      <c r="W62" s="144"/>
      <c r="X62" s="144"/>
      <c r="Y62" s="144"/>
      <c r="Z62" s="144"/>
      <c r="AA62" s="144"/>
      <c r="AB62" s="144"/>
      <c r="AC62" s="144"/>
      <c r="AD62" s="144"/>
      <c r="AE62" s="144"/>
      <c r="AF62" s="144"/>
      <c r="AG62" s="144"/>
      <c r="AH62" s="144"/>
      <c r="AI62" s="144"/>
      <c r="AJ62" s="144"/>
      <c r="AK62" s="144"/>
      <c r="AL62" s="144"/>
      <c r="AM62" s="144"/>
      <c r="AN62" s="144"/>
      <c r="AO62" s="144"/>
      <c r="AP62" s="144"/>
      <c r="AQ62" s="144"/>
      <c r="AR62" s="144"/>
      <c r="AS62" s="144"/>
      <c r="AT62" s="144"/>
      <c r="AU62" s="144"/>
      <c r="AV62" s="144"/>
      <c r="AW62" s="144"/>
      <c r="AX62" s="144"/>
      <c r="AY62" s="144"/>
      <c r="AZ62" s="144"/>
      <c r="BA62" s="144"/>
      <c r="BB62" s="144"/>
      <c r="BC62" s="144"/>
      <c r="BD62" s="144"/>
      <c r="BE62" s="144"/>
      <c r="BF62" s="144"/>
      <c r="BG62" s="144"/>
      <c r="BH62" s="144"/>
      <c r="BI62" s="144"/>
      <c r="BJ62" s="144">
        <v>0.99099999999999999</v>
      </c>
      <c r="BK62" s="144">
        <v>1.9730000000000001</v>
      </c>
      <c r="BL62" s="144">
        <v>2.9449999999999998</v>
      </c>
      <c r="BM62" s="144">
        <v>3.9079999999999999</v>
      </c>
      <c r="BN62" s="144">
        <v>4.8620000000000001</v>
      </c>
      <c r="BO62" s="144">
        <v>5.8049999999999997</v>
      </c>
      <c r="BP62" s="144">
        <v>6.7389999999999999</v>
      </c>
      <c r="BQ62" s="144">
        <v>7.6619999999999999</v>
      </c>
      <c r="BR62" s="144">
        <v>8.5739999999999998</v>
      </c>
      <c r="BS62" s="144">
        <v>9.4749999999999996</v>
      </c>
      <c r="BT62" s="144">
        <v>10.365</v>
      </c>
      <c r="BU62" s="144">
        <v>11.243</v>
      </c>
      <c r="BV62" s="144">
        <v>12.109</v>
      </c>
      <c r="BW62" s="144">
        <v>12.962</v>
      </c>
      <c r="BX62" s="144">
        <v>13.8</v>
      </c>
      <c r="BY62" s="144">
        <v>14.625</v>
      </c>
      <c r="BZ62" s="144">
        <v>15.433999999999999</v>
      </c>
      <c r="CA62" s="144">
        <v>16.227</v>
      </c>
      <c r="CB62" s="144">
        <v>17.003</v>
      </c>
      <c r="CC62" s="144">
        <v>17.760000000000002</v>
      </c>
      <c r="CD62" s="144">
        <v>18.498000000000001</v>
      </c>
      <c r="CE62" s="144">
        <v>19.215</v>
      </c>
      <c r="CF62" s="144">
        <v>19.908999999999999</v>
      </c>
      <c r="CG62" s="144">
        <v>20.58</v>
      </c>
      <c r="CH62" s="144">
        <v>21.224</v>
      </c>
      <c r="CI62" s="144">
        <v>21.84</v>
      </c>
      <c r="CJ62" s="144">
        <v>22.425000000000001</v>
      </c>
      <c r="CK62" s="144">
        <v>22.975999999999999</v>
      </c>
      <c r="CL62" s="144">
        <v>23.491</v>
      </c>
      <c r="CM62" s="144">
        <v>23.966000000000001</v>
      </c>
      <c r="CN62" s="144">
        <v>24.399000000000001</v>
      </c>
      <c r="CO62" s="144">
        <v>24.788</v>
      </c>
      <c r="CP62" s="144">
        <v>25.131</v>
      </c>
      <c r="CQ62" s="144">
        <v>25.428999999999998</v>
      </c>
      <c r="CR62" s="144">
        <v>25.681999999999999</v>
      </c>
      <c r="CS62" s="144">
        <v>25.890999999999998</v>
      </c>
      <c r="CT62" s="144">
        <v>26.062000000000001</v>
      </c>
      <c r="CU62" s="144">
        <v>26.198</v>
      </c>
      <c r="CV62" s="144">
        <v>26.305</v>
      </c>
      <c r="CW62" s="144">
        <v>26.387</v>
      </c>
      <c r="CX62" s="144">
        <v>26.448</v>
      </c>
      <c r="CY62" s="144">
        <v>26.492999999999999</v>
      </c>
      <c r="CZ62" s="144">
        <v>26.524999999999999</v>
      </c>
      <c r="DA62" s="144">
        <v>26.548999999999999</v>
      </c>
      <c r="DB62" s="144">
        <v>26.565000000000001</v>
      </c>
      <c r="DC62" s="144">
        <v>26.565000000000001</v>
      </c>
      <c r="DD62" s="144">
        <v>26.565000000000001</v>
      </c>
      <c r="DE62" s="144">
        <v>26.565000000000001</v>
      </c>
      <c r="DF62" s="144">
        <v>26.565000000000001</v>
      </c>
      <c r="DG62" s="144">
        <v>26.565000000000001</v>
      </c>
      <c r="DH62" s="144">
        <v>26.565000000000001</v>
      </c>
      <c r="DI62" s="144">
        <v>26.565000000000001</v>
      </c>
      <c r="DJ62" s="144">
        <v>26.565000000000001</v>
      </c>
      <c r="DK62" s="144">
        <v>26.565000000000001</v>
      </c>
      <c r="DL62" s="144">
        <v>26.565000000000001</v>
      </c>
      <c r="DM62" s="144">
        <v>26.565000000000001</v>
      </c>
      <c r="DN62" s="144">
        <v>26.565000000000001</v>
      </c>
      <c r="DO62" s="144">
        <v>26.565000000000001</v>
      </c>
      <c r="DP62" s="144">
        <v>26.565000000000001</v>
      </c>
      <c r="DQ62" s="144">
        <v>26.565000000000001</v>
      </c>
      <c r="DR62" s="144">
        <v>26.565000000000001</v>
      </c>
      <c r="DS62" s="144">
        <v>26.565000000000001</v>
      </c>
      <c r="DT62" s="144">
        <v>26.565000000000001</v>
      </c>
      <c r="DU62" s="144">
        <v>26.565000000000001</v>
      </c>
      <c r="DV62" s="144">
        <v>26.565000000000001</v>
      </c>
      <c r="DW62" s="144">
        <v>26.565000000000001</v>
      </c>
      <c r="DX62" s="144">
        <v>26.565000000000001</v>
      </c>
      <c r="DY62" s="144">
        <v>26.565000000000001</v>
      </c>
      <c r="DZ62" s="144">
        <v>26.565000000000001</v>
      </c>
      <c r="EA62" s="144">
        <v>26.565000000000001</v>
      </c>
    </row>
    <row r="63" spans="1:131" ht="15" customHeight="1" x14ac:dyDescent="0.25">
      <c r="A63" s="43">
        <v>61</v>
      </c>
      <c r="B63" s="144"/>
      <c r="C63" s="144"/>
      <c r="D63" s="144"/>
      <c r="E63" s="144"/>
      <c r="F63" s="144"/>
      <c r="G63" s="144"/>
      <c r="H63" s="144"/>
      <c r="I63" s="144"/>
      <c r="J63" s="144"/>
      <c r="K63" s="144"/>
      <c r="L63" s="144"/>
      <c r="M63" s="144"/>
      <c r="N63" s="144"/>
      <c r="O63" s="144"/>
      <c r="P63" s="144"/>
      <c r="Q63" s="144"/>
      <c r="R63" s="144"/>
      <c r="S63" s="144"/>
      <c r="T63" s="144"/>
      <c r="U63" s="144"/>
      <c r="V63" s="144"/>
      <c r="W63" s="144"/>
      <c r="X63" s="144"/>
      <c r="Y63" s="144"/>
      <c r="Z63" s="144"/>
      <c r="AA63" s="144"/>
      <c r="AB63" s="144"/>
      <c r="AC63" s="144"/>
      <c r="AD63" s="144"/>
      <c r="AE63" s="144"/>
      <c r="AF63" s="144"/>
      <c r="AG63" s="144"/>
      <c r="AH63" s="144"/>
      <c r="AI63" s="144"/>
      <c r="AJ63" s="144"/>
      <c r="AK63" s="144"/>
      <c r="AL63" s="144"/>
      <c r="AM63" s="144"/>
      <c r="AN63" s="144"/>
      <c r="AO63" s="144"/>
      <c r="AP63" s="144"/>
      <c r="AQ63" s="144"/>
      <c r="AR63" s="144"/>
      <c r="AS63" s="144"/>
      <c r="AT63" s="144"/>
      <c r="AU63" s="144"/>
      <c r="AV63" s="144"/>
      <c r="AW63" s="144"/>
      <c r="AX63" s="144"/>
      <c r="AY63" s="144"/>
      <c r="AZ63" s="144"/>
      <c r="BA63" s="144"/>
      <c r="BB63" s="144"/>
      <c r="BC63" s="144"/>
      <c r="BD63" s="144"/>
      <c r="BE63" s="144"/>
      <c r="BF63" s="144"/>
      <c r="BG63" s="144"/>
      <c r="BH63" s="144"/>
      <c r="BI63" s="144"/>
      <c r="BJ63" s="144"/>
      <c r="BK63" s="144">
        <v>0.99099999999999999</v>
      </c>
      <c r="BL63" s="144">
        <v>1.972</v>
      </c>
      <c r="BM63" s="144">
        <v>2.944</v>
      </c>
      <c r="BN63" s="144">
        <v>3.9049999999999998</v>
      </c>
      <c r="BO63" s="144">
        <v>4.8570000000000002</v>
      </c>
      <c r="BP63" s="144">
        <v>5.7990000000000004</v>
      </c>
      <c r="BQ63" s="144">
        <v>6.73</v>
      </c>
      <c r="BR63" s="144">
        <v>7.65</v>
      </c>
      <c r="BS63" s="144">
        <v>8.5589999999999993</v>
      </c>
      <c r="BT63" s="144">
        <v>9.4570000000000007</v>
      </c>
      <c r="BU63" s="144">
        <v>10.342000000000001</v>
      </c>
      <c r="BV63" s="144">
        <v>11.215</v>
      </c>
      <c r="BW63" s="144">
        <v>12.074</v>
      </c>
      <c r="BX63" s="144">
        <v>12.92</v>
      </c>
      <c r="BY63" s="144">
        <v>13.75</v>
      </c>
      <c r="BZ63" s="144">
        <v>14.566000000000001</v>
      </c>
      <c r="CA63" s="144">
        <v>15.364000000000001</v>
      </c>
      <c r="CB63" s="144">
        <v>16.146000000000001</v>
      </c>
      <c r="CC63" s="144">
        <v>16.908000000000001</v>
      </c>
      <c r="CD63" s="144">
        <v>17.651</v>
      </c>
      <c r="CE63" s="144">
        <v>18.372</v>
      </c>
      <c r="CF63" s="144">
        <v>19.071000000000002</v>
      </c>
      <c r="CG63" s="144">
        <v>19.744</v>
      </c>
      <c r="CH63" s="144">
        <v>20.391999999999999</v>
      </c>
      <c r="CI63" s="144">
        <v>21.01</v>
      </c>
      <c r="CJ63" s="144">
        <v>21.597000000000001</v>
      </c>
      <c r="CK63" s="144">
        <v>22.15</v>
      </c>
      <c r="CL63" s="144">
        <v>22.666</v>
      </c>
      <c r="CM63" s="144">
        <v>23.140999999999998</v>
      </c>
      <c r="CN63" s="144">
        <v>23.574000000000002</v>
      </c>
      <c r="CO63" s="144">
        <v>23.963000000000001</v>
      </c>
      <c r="CP63" s="144">
        <v>24.306000000000001</v>
      </c>
      <c r="CQ63" s="144">
        <v>24.603000000000002</v>
      </c>
      <c r="CR63" s="144">
        <v>24.853999999999999</v>
      </c>
      <c r="CS63" s="144">
        <v>25.062999999999999</v>
      </c>
      <c r="CT63" s="144">
        <v>25.231999999999999</v>
      </c>
      <c r="CU63" s="144">
        <v>25.367999999999999</v>
      </c>
      <c r="CV63" s="144">
        <v>25.472999999999999</v>
      </c>
      <c r="CW63" s="144">
        <v>25.553999999999998</v>
      </c>
      <c r="CX63" s="144">
        <v>25.614000000000001</v>
      </c>
      <c r="CY63" s="144">
        <v>25.658999999999999</v>
      </c>
      <c r="CZ63" s="144">
        <v>25.690999999999999</v>
      </c>
      <c r="DA63" s="144">
        <v>25.713999999999999</v>
      </c>
      <c r="DB63" s="144">
        <v>25.73</v>
      </c>
      <c r="DC63" s="144">
        <v>25.73</v>
      </c>
      <c r="DD63" s="144">
        <v>25.73</v>
      </c>
      <c r="DE63" s="144">
        <v>25.73</v>
      </c>
      <c r="DF63" s="144">
        <v>25.73</v>
      </c>
      <c r="DG63" s="144">
        <v>25.73</v>
      </c>
      <c r="DH63" s="144">
        <v>25.73</v>
      </c>
      <c r="DI63" s="144">
        <v>25.73</v>
      </c>
      <c r="DJ63" s="144">
        <v>25.73</v>
      </c>
      <c r="DK63" s="144">
        <v>25.73</v>
      </c>
      <c r="DL63" s="144">
        <v>25.73</v>
      </c>
      <c r="DM63" s="144">
        <v>25.73</v>
      </c>
      <c r="DN63" s="144">
        <v>25.73</v>
      </c>
      <c r="DO63" s="144">
        <v>25.73</v>
      </c>
      <c r="DP63" s="144">
        <v>25.73</v>
      </c>
      <c r="DQ63" s="144">
        <v>25.73</v>
      </c>
      <c r="DR63" s="144">
        <v>25.73</v>
      </c>
      <c r="DS63" s="144">
        <v>25.73</v>
      </c>
      <c r="DT63" s="144">
        <v>25.73</v>
      </c>
      <c r="DU63" s="144">
        <v>25.73</v>
      </c>
      <c r="DV63" s="144">
        <v>25.73</v>
      </c>
      <c r="DW63" s="144">
        <v>25.73</v>
      </c>
      <c r="DX63" s="144">
        <v>25.73</v>
      </c>
      <c r="DY63" s="144">
        <v>25.73</v>
      </c>
      <c r="DZ63" s="144">
        <v>25.73</v>
      </c>
      <c r="EA63" s="144">
        <v>25.73</v>
      </c>
    </row>
    <row r="64" spans="1:131" ht="15" customHeight="1" x14ac:dyDescent="0.25">
      <c r="A64" s="43">
        <v>62</v>
      </c>
      <c r="B64" s="144"/>
      <c r="C64" s="144"/>
      <c r="D64" s="144"/>
      <c r="E64" s="144"/>
      <c r="F64" s="144"/>
      <c r="G64" s="144"/>
      <c r="H64" s="144"/>
      <c r="I64" s="144"/>
      <c r="J64" s="144"/>
      <c r="K64" s="144"/>
      <c r="L64" s="144"/>
      <c r="M64" s="144"/>
      <c r="N64" s="144"/>
      <c r="O64" s="144"/>
      <c r="P64" s="144"/>
      <c r="Q64" s="144"/>
      <c r="R64" s="144"/>
      <c r="S64" s="144"/>
      <c r="T64" s="144"/>
      <c r="U64" s="144"/>
      <c r="V64" s="144"/>
      <c r="W64" s="144"/>
      <c r="X64" s="144"/>
      <c r="Y64" s="144"/>
      <c r="Z64" s="144"/>
      <c r="AA64" s="144"/>
      <c r="AB64" s="144"/>
      <c r="AC64" s="144"/>
      <c r="AD64" s="144"/>
      <c r="AE64" s="144"/>
      <c r="AF64" s="144"/>
      <c r="AG64" s="144"/>
      <c r="AH64" s="144"/>
      <c r="AI64" s="144"/>
      <c r="AJ64" s="144"/>
      <c r="AK64" s="144"/>
      <c r="AL64" s="144"/>
      <c r="AM64" s="144"/>
      <c r="AN64" s="144"/>
      <c r="AO64" s="144"/>
      <c r="AP64" s="144"/>
      <c r="AQ64" s="144"/>
      <c r="AR64" s="144"/>
      <c r="AS64" s="144"/>
      <c r="AT64" s="144"/>
      <c r="AU64" s="144"/>
      <c r="AV64" s="144"/>
      <c r="AW64" s="144"/>
      <c r="AX64" s="144"/>
      <c r="AY64" s="144"/>
      <c r="AZ64" s="144"/>
      <c r="BA64" s="144"/>
      <c r="BB64" s="144"/>
      <c r="BC64" s="144"/>
      <c r="BD64" s="144"/>
      <c r="BE64" s="144"/>
      <c r="BF64" s="144"/>
      <c r="BG64" s="144"/>
      <c r="BH64" s="144"/>
      <c r="BI64" s="144"/>
      <c r="BJ64" s="144"/>
      <c r="BK64" s="144"/>
      <c r="BL64" s="144">
        <v>0.99</v>
      </c>
      <c r="BM64" s="144">
        <v>1.9710000000000001</v>
      </c>
      <c r="BN64" s="144">
        <v>2.9420000000000002</v>
      </c>
      <c r="BO64" s="144">
        <v>3.9020000000000001</v>
      </c>
      <c r="BP64" s="144">
        <v>4.8529999999999998</v>
      </c>
      <c r="BQ64" s="144">
        <v>5.7919999999999998</v>
      </c>
      <c r="BR64" s="144">
        <v>6.72</v>
      </c>
      <c r="BS64" s="144">
        <v>7.6369999999999996</v>
      </c>
      <c r="BT64" s="144">
        <v>8.5429999999999993</v>
      </c>
      <c r="BU64" s="144">
        <v>9.4359999999999999</v>
      </c>
      <c r="BV64" s="144">
        <v>10.316000000000001</v>
      </c>
      <c r="BW64" s="144">
        <v>11.182</v>
      </c>
      <c r="BX64" s="144">
        <v>12.035</v>
      </c>
      <c r="BY64" s="144">
        <v>12.872</v>
      </c>
      <c r="BZ64" s="144">
        <v>13.694000000000001</v>
      </c>
      <c r="CA64" s="144">
        <v>14.499000000000001</v>
      </c>
      <c r="CB64" s="144">
        <v>15.286</v>
      </c>
      <c r="CC64" s="144">
        <v>16.053999999999998</v>
      </c>
      <c r="CD64" s="144">
        <v>16.800999999999998</v>
      </c>
      <c r="CE64" s="144">
        <v>17.527000000000001</v>
      </c>
      <c r="CF64" s="144">
        <v>18.23</v>
      </c>
      <c r="CG64" s="144">
        <v>18.907</v>
      </c>
      <c r="CH64" s="144">
        <v>19.558</v>
      </c>
      <c r="CI64" s="144">
        <v>20.178999999999998</v>
      </c>
      <c r="CJ64" s="144">
        <v>20.768000000000001</v>
      </c>
      <c r="CK64" s="144">
        <v>21.321999999999999</v>
      </c>
      <c r="CL64" s="144">
        <v>21.838999999999999</v>
      </c>
      <c r="CM64" s="144">
        <v>22.315999999999999</v>
      </c>
      <c r="CN64" s="144">
        <v>22.748999999999999</v>
      </c>
      <c r="CO64" s="144">
        <v>23.137</v>
      </c>
      <c r="CP64" s="144">
        <v>23.478999999999999</v>
      </c>
      <c r="CQ64" s="144">
        <v>23.774999999999999</v>
      </c>
      <c r="CR64" s="144">
        <v>24.026</v>
      </c>
      <c r="CS64" s="144">
        <v>24.234000000000002</v>
      </c>
      <c r="CT64" s="144">
        <v>24.402000000000001</v>
      </c>
      <c r="CU64" s="144">
        <v>24.536000000000001</v>
      </c>
      <c r="CV64" s="144">
        <v>24.640999999999998</v>
      </c>
      <c r="CW64" s="144">
        <v>24.721</v>
      </c>
      <c r="CX64" s="144">
        <v>24.78</v>
      </c>
      <c r="CY64" s="144">
        <v>24.824000000000002</v>
      </c>
      <c r="CZ64" s="144">
        <v>24.855</v>
      </c>
      <c r="DA64" s="144">
        <v>24.878</v>
      </c>
      <c r="DB64" s="144">
        <v>24.893999999999998</v>
      </c>
      <c r="DC64" s="144">
        <v>24.893999999999998</v>
      </c>
      <c r="DD64" s="144">
        <v>24.893999999999998</v>
      </c>
      <c r="DE64" s="144">
        <v>24.893999999999998</v>
      </c>
      <c r="DF64" s="144">
        <v>24.893999999999998</v>
      </c>
      <c r="DG64" s="144">
        <v>24.893999999999998</v>
      </c>
      <c r="DH64" s="144">
        <v>24.893999999999998</v>
      </c>
      <c r="DI64" s="144">
        <v>24.893999999999998</v>
      </c>
      <c r="DJ64" s="144">
        <v>24.893999999999998</v>
      </c>
      <c r="DK64" s="144">
        <v>24.893999999999998</v>
      </c>
      <c r="DL64" s="144">
        <v>24.893999999999998</v>
      </c>
      <c r="DM64" s="144">
        <v>24.893999999999998</v>
      </c>
      <c r="DN64" s="144">
        <v>24.893999999999998</v>
      </c>
      <c r="DO64" s="144">
        <v>24.893999999999998</v>
      </c>
      <c r="DP64" s="144">
        <v>24.893999999999998</v>
      </c>
      <c r="DQ64" s="144">
        <v>24.893999999999998</v>
      </c>
      <c r="DR64" s="144">
        <v>24.893999999999998</v>
      </c>
      <c r="DS64" s="144">
        <v>24.893999999999998</v>
      </c>
      <c r="DT64" s="144">
        <v>24.893999999999998</v>
      </c>
      <c r="DU64" s="144">
        <v>24.893999999999998</v>
      </c>
      <c r="DV64" s="144">
        <v>24.893999999999998</v>
      </c>
      <c r="DW64" s="144">
        <v>24.893999999999998</v>
      </c>
      <c r="DX64" s="144">
        <v>24.893999999999998</v>
      </c>
      <c r="DY64" s="144">
        <v>24.893999999999998</v>
      </c>
      <c r="DZ64" s="144">
        <v>24.893999999999998</v>
      </c>
      <c r="EA64" s="144">
        <v>24.893999999999998</v>
      </c>
    </row>
    <row r="65" spans="1:131" ht="15" customHeight="1" x14ac:dyDescent="0.25">
      <c r="A65" s="43">
        <v>63</v>
      </c>
      <c r="B65" s="144"/>
      <c r="C65" s="144"/>
      <c r="D65" s="144"/>
      <c r="E65" s="144"/>
      <c r="F65" s="144"/>
      <c r="G65" s="144"/>
      <c r="H65" s="144"/>
      <c r="I65" s="144"/>
      <c r="J65" s="144"/>
      <c r="K65" s="144"/>
      <c r="L65" s="144"/>
      <c r="M65" s="144"/>
      <c r="N65" s="144"/>
      <c r="O65" s="144"/>
      <c r="P65" s="144"/>
      <c r="Q65" s="144"/>
      <c r="R65" s="144"/>
      <c r="S65" s="144"/>
      <c r="T65" s="144"/>
      <c r="U65" s="144"/>
      <c r="V65" s="144"/>
      <c r="W65" s="144"/>
      <c r="X65" s="144"/>
      <c r="Y65" s="144"/>
      <c r="Z65" s="144"/>
      <c r="AA65" s="144"/>
      <c r="AB65" s="144"/>
      <c r="AC65" s="144"/>
      <c r="AD65" s="144"/>
      <c r="AE65" s="144"/>
      <c r="AF65" s="144"/>
      <c r="AG65" s="144"/>
      <c r="AH65" s="144"/>
      <c r="AI65" s="144"/>
      <c r="AJ65" s="144"/>
      <c r="AK65" s="144"/>
      <c r="AL65" s="144"/>
      <c r="AM65" s="144"/>
      <c r="AN65" s="144"/>
      <c r="AO65" s="144"/>
      <c r="AP65" s="144"/>
      <c r="AQ65" s="144"/>
      <c r="AR65" s="144"/>
      <c r="AS65" s="144"/>
      <c r="AT65" s="144"/>
      <c r="AU65" s="144"/>
      <c r="AV65" s="144"/>
      <c r="AW65" s="144"/>
      <c r="AX65" s="144"/>
      <c r="AY65" s="144"/>
      <c r="AZ65" s="144"/>
      <c r="BA65" s="144"/>
      <c r="BB65" s="144"/>
      <c r="BC65" s="144"/>
      <c r="BD65" s="144"/>
      <c r="BE65" s="144"/>
      <c r="BF65" s="144"/>
      <c r="BG65" s="144"/>
      <c r="BH65" s="144"/>
      <c r="BI65" s="144"/>
      <c r="BJ65" s="144"/>
      <c r="BK65" s="144"/>
      <c r="BL65" s="144"/>
      <c r="BM65" s="144">
        <v>0.99</v>
      </c>
      <c r="BN65" s="144">
        <v>1.97</v>
      </c>
      <c r="BO65" s="144">
        <v>2.94</v>
      </c>
      <c r="BP65" s="144">
        <v>3.899</v>
      </c>
      <c r="BQ65" s="144">
        <v>4.8470000000000004</v>
      </c>
      <c r="BR65" s="144">
        <v>5.7839999999999998</v>
      </c>
      <c r="BS65" s="144">
        <v>6.71</v>
      </c>
      <c r="BT65" s="144">
        <v>7.6230000000000002</v>
      </c>
      <c r="BU65" s="144">
        <v>8.5239999999999991</v>
      </c>
      <c r="BV65" s="144">
        <v>9.4120000000000008</v>
      </c>
      <c r="BW65" s="144">
        <v>10.286</v>
      </c>
      <c r="BX65" s="144">
        <v>11.145</v>
      </c>
      <c r="BY65" s="144">
        <v>11.99</v>
      </c>
      <c r="BZ65" s="144">
        <v>12.818</v>
      </c>
      <c r="CA65" s="144">
        <v>13.63</v>
      </c>
      <c r="CB65" s="144">
        <v>14.423</v>
      </c>
      <c r="CC65" s="144">
        <v>15.196999999999999</v>
      </c>
      <c r="CD65" s="144">
        <v>15.95</v>
      </c>
      <c r="CE65" s="144">
        <v>16.68</v>
      </c>
      <c r="CF65" s="144">
        <v>17.387</v>
      </c>
      <c r="CG65" s="144">
        <v>18.068999999999999</v>
      </c>
      <c r="CH65" s="144">
        <v>18.722999999999999</v>
      </c>
      <c r="CI65" s="144">
        <v>19.347000000000001</v>
      </c>
      <c r="CJ65" s="144">
        <v>19.937999999999999</v>
      </c>
      <c r="CK65" s="144">
        <v>20.494</v>
      </c>
      <c r="CL65" s="144">
        <v>21.012</v>
      </c>
      <c r="CM65" s="144">
        <v>21.489000000000001</v>
      </c>
      <c r="CN65" s="144">
        <v>21.922999999999998</v>
      </c>
      <c r="CO65" s="144">
        <v>22.311</v>
      </c>
      <c r="CP65" s="144">
        <v>22.652999999999999</v>
      </c>
      <c r="CQ65" s="144">
        <v>22.948</v>
      </c>
      <c r="CR65" s="144">
        <v>23.196999999999999</v>
      </c>
      <c r="CS65" s="144">
        <v>23.404</v>
      </c>
      <c r="CT65" s="144">
        <v>23.571999999999999</v>
      </c>
      <c r="CU65" s="144">
        <v>23.704999999999998</v>
      </c>
      <c r="CV65" s="144">
        <v>23.808</v>
      </c>
      <c r="CW65" s="144">
        <v>23.887</v>
      </c>
      <c r="CX65" s="144">
        <v>23.946000000000002</v>
      </c>
      <c r="CY65" s="144">
        <v>23.989000000000001</v>
      </c>
      <c r="CZ65" s="144">
        <v>24.02</v>
      </c>
      <c r="DA65" s="144">
        <v>24.042000000000002</v>
      </c>
      <c r="DB65" s="144">
        <v>24.058</v>
      </c>
      <c r="DC65" s="144">
        <v>24.058</v>
      </c>
      <c r="DD65" s="144">
        <v>24.058</v>
      </c>
      <c r="DE65" s="144">
        <v>24.058</v>
      </c>
      <c r="DF65" s="144">
        <v>24.058</v>
      </c>
      <c r="DG65" s="144">
        <v>24.058</v>
      </c>
      <c r="DH65" s="144">
        <v>24.058</v>
      </c>
      <c r="DI65" s="144">
        <v>24.058</v>
      </c>
      <c r="DJ65" s="144">
        <v>24.058</v>
      </c>
      <c r="DK65" s="144">
        <v>24.058</v>
      </c>
      <c r="DL65" s="144">
        <v>24.058</v>
      </c>
      <c r="DM65" s="144">
        <v>24.058</v>
      </c>
      <c r="DN65" s="144">
        <v>24.058</v>
      </c>
      <c r="DO65" s="144">
        <v>24.058</v>
      </c>
      <c r="DP65" s="144">
        <v>24.058</v>
      </c>
      <c r="DQ65" s="144">
        <v>24.058</v>
      </c>
      <c r="DR65" s="144">
        <v>24.058</v>
      </c>
      <c r="DS65" s="144">
        <v>24.058</v>
      </c>
      <c r="DT65" s="144">
        <v>24.058</v>
      </c>
      <c r="DU65" s="144">
        <v>24.058</v>
      </c>
      <c r="DV65" s="144">
        <v>24.058</v>
      </c>
      <c r="DW65" s="144">
        <v>24.058</v>
      </c>
      <c r="DX65" s="144">
        <v>24.058</v>
      </c>
      <c r="DY65" s="144">
        <v>24.058</v>
      </c>
      <c r="DZ65" s="144">
        <v>24.058</v>
      </c>
      <c r="EA65" s="144">
        <v>24.058</v>
      </c>
    </row>
    <row r="66" spans="1:131" ht="15" customHeight="1" x14ac:dyDescent="0.25">
      <c r="A66" s="43">
        <v>64</v>
      </c>
      <c r="B66" s="144"/>
      <c r="C66" s="144"/>
      <c r="D66" s="144"/>
      <c r="E66" s="144"/>
      <c r="F66" s="144"/>
      <c r="G66" s="144"/>
      <c r="H66" s="144"/>
      <c r="I66" s="144"/>
      <c r="J66" s="144"/>
      <c r="K66" s="144"/>
      <c r="L66" s="144"/>
      <c r="M66" s="144"/>
      <c r="N66" s="144"/>
      <c r="O66" s="144"/>
      <c r="P66" s="144"/>
      <c r="Q66" s="144"/>
      <c r="R66" s="144"/>
      <c r="S66" s="144"/>
      <c r="T66" s="144"/>
      <c r="U66" s="144"/>
      <c r="V66" s="144"/>
      <c r="W66" s="144"/>
      <c r="X66" s="144"/>
      <c r="Y66" s="144"/>
      <c r="Z66" s="144"/>
      <c r="AA66" s="144"/>
      <c r="AB66" s="144"/>
      <c r="AC66" s="144"/>
      <c r="AD66" s="144"/>
      <c r="AE66" s="144"/>
      <c r="AF66" s="144"/>
      <c r="AG66" s="144"/>
      <c r="AH66" s="144"/>
      <c r="AI66" s="144"/>
      <c r="AJ66" s="144"/>
      <c r="AK66" s="144"/>
      <c r="AL66" s="144"/>
      <c r="AM66" s="144"/>
      <c r="AN66" s="144"/>
      <c r="AO66" s="144"/>
      <c r="AP66" s="144"/>
      <c r="AQ66" s="144"/>
      <c r="AR66" s="144"/>
      <c r="AS66" s="144"/>
      <c r="AT66" s="144"/>
      <c r="AU66" s="144"/>
      <c r="AV66" s="144"/>
      <c r="AW66" s="144"/>
      <c r="AX66" s="144"/>
      <c r="AY66" s="144"/>
      <c r="AZ66" s="144"/>
      <c r="BA66" s="144"/>
      <c r="BB66" s="144"/>
      <c r="BC66" s="144"/>
      <c r="BD66" s="144"/>
      <c r="BE66" s="144"/>
      <c r="BF66" s="144"/>
      <c r="BG66" s="144"/>
      <c r="BH66" s="144"/>
      <c r="BI66" s="144"/>
      <c r="BJ66" s="144"/>
      <c r="BK66" s="144"/>
      <c r="BL66" s="144"/>
      <c r="BM66" s="144"/>
      <c r="BN66" s="144">
        <v>0.99</v>
      </c>
      <c r="BO66" s="144">
        <v>1.9690000000000001</v>
      </c>
      <c r="BP66" s="144">
        <v>2.9380000000000002</v>
      </c>
      <c r="BQ66" s="144">
        <v>3.895</v>
      </c>
      <c r="BR66" s="144">
        <v>4.8410000000000002</v>
      </c>
      <c r="BS66" s="144">
        <v>5.7750000000000004</v>
      </c>
      <c r="BT66" s="144">
        <v>6.6970000000000001</v>
      </c>
      <c r="BU66" s="144">
        <v>7.6070000000000002</v>
      </c>
      <c r="BV66" s="144">
        <v>8.5030000000000001</v>
      </c>
      <c r="BW66" s="144">
        <v>9.3849999999999998</v>
      </c>
      <c r="BX66" s="144">
        <v>10.252000000000001</v>
      </c>
      <c r="BY66" s="144">
        <v>11.103999999999999</v>
      </c>
      <c r="BZ66" s="144">
        <v>11.939</v>
      </c>
      <c r="CA66" s="144">
        <v>12.757999999999999</v>
      </c>
      <c r="CB66" s="144">
        <v>13.557</v>
      </c>
      <c r="CC66" s="144">
        <v>14.337</v>
      </c>
      <c r="CD66" s="144">
        <v>15.096</v>
      </c>
      <c r="CE66" s="144">
        <v>15.831</v>
      </c>
      <c r="CF66" s="144">
        <v>16.542999999999999</v>
      </c>
      <c r="CG66" s="144">
        <v>17.228999999999999</v>
      </c>
      <c r="CH66" s="144">
        <v>17.885999999999999</v>
      </c>
      <c r="CI66" s="144">
        <v>18.513000000000002</v>
      </c>
      <c r="CJ66" s="144">
        <v>19.106999999999999</v>
      </c>
      <c r="CK66" s="144">
        <v>19.664999999999999</v>
      </c>
      <c r="CL66" s="144">
        <v>20.184999999999999</v>
      </c>
      <c r="CM66" s="144">
        <v>20.661999999999999</v>
      </c>
      <c r="CN66" s="144">
        <v>21.096</v>
      </c>
      <c r="CO66" s="144">
        <v>21.484000000000002</v>
      </c>
      <c r="CP66" s="144">
        <v>21.826000000000001</v>
      </c>
      <c r="CQ66" s="144">
        <v>22.12</v>
      </c>
      <c r="CR66" s="144">
        <v>22.369</v>
      </c>
      <c r="CS66" s="144">
        <v>22.574999999999999</v>
      </c>
      <c r="CT66" s="144">
        <v>22.741</v>
      </c>
      <c r="CU66" s="144">
        <v>22.873999999999999</v>
      </c>
      <c r="CV66" s="144">
        <v>22.975999999999999</v>
      </c>
      <c r="CW66" s="144">
        <v>23.053999999999998</v>
      </c>
      <c r="CX66" s="144">
        <v>23.113</v>
      </c>
      <c r="CY66" s="144">
        <v>23.155000000000001</v>
      </c>
      <c r="CZ66" s="144">
        <v>23.184999999999999</v>
      </c>
      <c r="DA66" s="144">
        <v>23.207000000000001</v>
      </c>
      <c r="DB66" s="144">
        <v>23.222000000000001</v>
      </c>
      <c r="DC66" s="144">
        <v>23.222000000000001</v>
      </c>
      <c r="DD66" s="144">
        <v>23.222000000000001</v>
      </c>
      <c r="DE66" s="144">
        <v>23.222000000000001</v>
      </c>
      <c r="DF66" s="144">
        <v>23.222000000000001</v>
      </c>
      <c r="DG66" s="144">
        <v>23.222000000000001</v>
      </c>
      <c r="DH66" s="144">
        <v>23.222000000000001</v>
      </c>
      <c r="DI66" s="144">
        <v>23.222000000000001</v>
      </c>
      <c r="DJ66" s="144">
        <v>23.222000000000001</v>
      </c>
      <c r="DK66" s="144">
        <v>23.222000000000001</v>
      </c>
      <c r="DL66" s="144">
        <v>23.222000000000001</v>
      </c>
      <c r="DM66" s="144">
        <v>23.222000000000001</v>
      </c>
      <c r="DN66" s="144">
        <v>23.222000000000001</v>
      </c>
      <c r="DO66" s="144">
        <v>23.222000000000001</v>
      </c>
      <c r="DP66" s="144">
        <v>23.222000000000001</v>
      </c>
      <c r="DQ66" s="144">
        <v>23.222000000000001</v>
      </c>
      <c r="DR66" s="144">
        <v>23.222000000000001</v>
      </c>
      <c r="DS66" s="144">
        <v>23.222000000000001</v>
      </c>
      <c r="DT66" s="144">
        <v>23.222000000000001</v>
      </c>
      <c r="DU66" s="144">
        <v>23.222000000000001</v>
      </c>
      <c r="DV66" s="144">
        <v>23.222000000000001</v>
      </c>
      <c r="DW66" s="144">
        <v>23.222000000000001</v>
      </c>
      <c r="DX66" s="144">
        <v>23.222000000000001</v>
      </c>
      <c r="DY66" s="144">
        <v>23.222000000000001</v>
      </c>
      <c r="DZ66" s="144">
        <v>23.222000000000001</v>
      </c>
      <c r="EA66" s="144">
        <v>23.222000000000001</v>
      </c>
    </row>
    <row r="67" spans="1:131" ht="15" customHeight="1" x14ac:dyDescent="0.25">
      <c r="A67" s="43">
        <v>65</v>
      </c>
      <c r="B67" s="144"/>
      <c r="C67" s="144"/>
      <c r="D67" s="144"/>
      <c r="E67" s="144"/>
      <c r="F67" s="144"/>
      <c r="G67" s="144"/>
      <c r="H67" s="144"/>
      <c r="I67" s="144"/>
      <c r="J67" s="144"/>
      <c r="K67" s="144"/>
      <c r="L67" s="144"/>
      <c r="M67" s="144"/>
      <c r="N67" s="144"/>
      <c r="O67" s="144"/>
      <c r="P67" s="144"/>
      <c r="Q67" s="144"/>
      <c r="R67" s="144"/>
      <c r="S67" s="144"/>
      <c r="T67" s="144"/>
      <c r="U67" s="144"/>
      <c r="V67" s="144"/>
      <c r="W67" s="144"/>
      <c r="X67" s="144"/>
      <c r="Y67" s="144"/>
      <c r="Z67" s="144"/>
      <c r="AA67" s="144"/>
      <c r="AB67" s="144"/>
      <c r="AC67" s="144"/>
      <c r="AD67" s="144"/>
      <c r="AE67" s="144"/>
      <c r="AF67" s="144"/>
      <c r="AG67" s="144"/>
      <c r="AH67" s="144"/>
      <c r="AI67" s="144"/>
      <c r="AJ67" s="144"/>
      <c r="AK67" s="144"/>
      <c r="AL67" s="144"/>
      <c r="AM67" s="144"/>
      <c r="AN67" s="144"/>
      <c r="AO67" s="144"/>
      <c r="AP67" s="144"/>
      <c r="AQ67" s="144"/>
      <c r="AR67" s="144"/>
      <c r="AS67" s="144"/>
      <c r="AT67" s="144"/>
      <c r="AU67" s="144"/>
      <c r="AV67" s="144"/>
      <c r="AW67" s="144"/>
      <c r="AX67" s="144"/>
      <c r="AY67" s="144"/>
      <c r="AZ67" s="144"/>
      <c r="BA67" s="144"/>
      <c r="BB67" s="144"/>
      <c r="BC67" s="144"/>
      <c r="BD67" s="144"/>
      <c r="BE67" s="144"/>
      <c r="BF67" s="144"/>
      <c r="BG67" s="144"/>
      <c r="BH67" s="144"/>
      <c r="BI67" s="144"/>
      <c r="BJ67" s="144"/>
      <c r="BK67" s="144"/>
      <c r="BL67" s="144"/>
      <c r="BM67" s="144"/>
      <c r="BN67" s="144"/>
      <c r="BO67" s="144">
        <v>0.98899999999999999</v>
      </c>
      <c r="BP67" s="144">
        <v>1.968</v>
      </c>
      <c r="BQ67" s="144">
        <v>2.9350000000000001</v>
      </c>
      <c r="BR67" s="144">
        <v>3.89</v>
      </c>
      <c r="BS67" s="144">
        <v>4.8339999999999996</v>
      </c>
      <c r="BT67" s="144">
        <v>5.7649999999999997</v>
      </c>
      <c r="BU67" s="144">
        <v>6.6829999999999998</v>
      </c>
      <c r="BV67" s="144">
        <v>7.5880000000000001</v>
      </c>
      <c r="BW67" s="144">
        <v>8.4779999999999998</v>
      </c>
      <c r="BX67" s="144">
        <v>9.3539999999999992</v>
      </c>
      <c r="BY67" s="144">
        <v>10.212999999999999</v>
      </c>
      <c r="BZ67" s="144">
        <v>11.055999999999999</v>
      </c>
      <c r="CA67" s="144">
        <v>11.882</v>
      </c>
      <c r="CB67" s="144">
        <v>12.688000000000001</v>
      </c>
      <c r="CC67" s="144">
        <v>13.474</v>
      </c>
      <c r="CD67" s="144">
        <v>14.239000000000001</v>
      </c>
      <c r="CE67" s="144">
        <v>14.98</v>
      </c>
      <c r="CF67" s="144">
        <v>15.696999999999999</v>
      </c>
      <c r="CG67" s="144">
        <v>16.387</v>
      </c>
      <c r="CH67" s="144">
        <v>17.047999999999998</v>
      </c>
      <c r="CI67" s="144">
        <v>17.678000000000001</v>
      </c>
      <c r="CJ67" s="144">
        <v>18.274999999999999</v>
      </c>
      <c r="CK67" s="144">
        <v>18.835000000000001</v>
      </c>
      <c r="CL67" s="144">
        <v>19.356000000000002</v>
      </c>
      <c r="CM67" s="144">
        <v>19.835000000000001</v>
      </c>
      <c r="CN67" s="144">
        <v>20.268999999999998</v>
      </c>
      <c r="CO67" s="144">
        <v>20.657</v>
      </c>
      <c r="CP67" s="144">
        <v>20.998000000000001</v>
      </c>
      <c r="CQ67" s="144">
        <v>21.292000000000002</v>
      </c>
      <c r="CR67" s="144">
        <v>21.54</v>
      </c>
      <c r="CS67" s="144">
        <v>21.745000000000001</v>
      </c>
      <c r="CT67" s="144">
        <v>21.911000000000001</v>
      </c>
      <c r="CU67" s="144">
        <v>22.042000000000002</v>
      </c>
      <c r="CV67" s="144">
        <v>22.143999999999998</v>
      </c>
      <c r="CW67" s="144">
        <v>22.221</v>
      </c>
      <c r="CX67" s="144">
        <v>22.279</v>
      </c>
      <c r="CY67" s="144">
        <v>22.32</v>
      </c>
      <c r="CZ67" s="144">
        <v>22.35</v>
      </c>
      <c r="DA67" s="144">
        <v>22.370999999999999</v>
      </c>
      <c r="DB67" s="144">
        <v>22.385999999999999</v>
      </c>
      <c r="DC67" s="144">
        <v>22.385999999999999</v>
      </c>
      <c r="DD67" s="144">
        <v>22.385999999999999</v>
      </c>
      <c r="DE67" s="144">
        <v>22.385999999999999</v>
      </c>
      <c r="DF67" s="144">
        <v>22.385999999999999</v>
      </c>
      <c r="DG67" s="144">
        <v>22.385999999999999</v>
      </c>
      <c r="DH67" s="144">
        <v>22.385999999999999</v>
      </c>
      <c r="DI67" s="144">
        <v>22.385999999999999</v>
      </c>
      <c r="DJ67" s="144">
        <v>22.385999999999999</v>
      </c>
      <c r="DK67" s="144">
        <v>22.385999999999999</v>
      </c>
      <c r="DL67" s="144">
        <v>22.385999999999999</v>
      </c>
      <c r="DM67" s="144">
        <v>22.385999999999999</v>
      </c>
      <c r="DN67" s="144">
        <v>22.385999999999999</v>
      </c>
      <c r="DO67" s="144">
        <v>22.385999999999999</v>
      </c>
      <c r="DP67" s="144">
        <v>22.385999999999999</v>
      </c>
      <c r="DQ67" s="144">
        <v>22.385999999999999</v>
      </c>
      <c r="DR67" s="144">
        <v>22.385999999999999</v>
      </c>
      <c r="DS67" s="144">
        <v>22.385999999999999</v>
      </c>
      <c r="DT67" s="144">
        <v>22.385999999999999</v>
      </c>
      <c r="DU67" s="144">
        <v>22.385999999999999</v>
      </c>
      <c r="DV67" s="144">
        <v>22.385999999999999</v>
      </c>
      <c r="DW67" s="144">
        <v>22.385999999999999</v>
      </c>
      <c r="DX67" s="144">
        <v>22.385999999999999</v>
      </c>
      <c r="DY67" s="144">
        <v>22.385999999999999</v>
      </c>
      <c r="DZ67" s="144">
        <v>22.385999999999999</v>
      </c>
      <c r="EA67" s="144">
        <v>22.385999999999999</v>
      </c>
    </row>
    <row r="68" spans="1:131" ht="15" customHeight="1" x14ac:dyDescent="0.25">
      <c r="A68" s="43">
        <v>66</v>
      </c>
      <c r="B68" s="144"/>
      <c r="C68" s="144"/>
      <c r="D68" s="144"/>
      <c r="E68" s="144"/>
      <c r="F68" s="144"/>
      <c r="G68" s="144"/>
      <c r="H68" s="144"/>
      <c r="I68" s="144"/>
      <c r="J68" s="144"/>
      <c r="K68" s="144"/>
      <c r="L68" s="144"/>
      <c r="M68" s="144"/>
      <c r="N68" s="144"/>
      <c r="O68" s="144"/>
      <c r="P68" s="144"/>
      <c r="Q68" s="144"/>
      <c r="R68" s="144"/>
      <c r="S68" s="144"/>
      <c r="T68" s="144"/>
      <c r="U68" s="144"/>
      <c r="V68" s="144"/>
      <c r="W68" s="144"/>
      <c r="X68" s="144"/>
      <c r="Y68" s="144"/>
      <c r="Z68" s="144"/>
      <c r="AA68" s="144"/>
      <c r="AB68" s="144"/>
      <c r="AC68" s="144"/>
      <c r="AD68" s="144"/>
      <c r="AE68" s="144"/>
      <c r="AF68" s="144"/>
      <c r="AG68" s="144"/>
      <c r="AH68" s="144"/>
      <c r="AI68" s="144"/>
      <c r="AJ68" s="144"/>
      <c r="AK68" s="144"/>
      <c r="AL68" s="144"/>
      <c r="AM68" s="144"/>
      <c r="AN68" s="144"/>
      <c r="AO68" s="144"/>
      <c r="AP68" s="144"/>
      <c r="AQ68" s="144"/>
      <c r="AR68" s="144"/>
      <c r="AS68" s="144"/>
      <c r="AT68" s="144"/>
      <c r="AU68" s="144"/>
      <c r="AV68" s="144"/>
      <c r="AW68" s="144"/>
      <c r="AX68" s="144"/>
      <c r="AY68" s="144"/>
      <c r="AZ68" s="144"/>
      <c r="BA68" s="144"/>
      <c r="BB68" s="144"/>
      <c r="BC68" s="144"/>
      <c r="BD68" s="144"/>
      <c r="BE68" s="144"/>
      <c r="BF68" s="144"/>
      <c r="BG68" s="144"/>
      <c r="BH68" s="144"/>
      <c r="BI68" s="144"/>
      <c r="BJ68" s="144"/>
      <c r="BK68" s="144"/>
      <c r="BL68" s="144"/>
      <c r="BM68" s="144"/>
      <c r="BN68" s="144"/>
      <c r="BO68" s="144"/>
      <c r="BP68" s="144">
        <v>0.98899999999999999</v>
      </c>
      <c r="BQ68" s="144">
        <v>1.966</v>
      </c>
      <c r="BR68" s="144">
        <v>2.9319999999999999</v>
      </c>
      <c r="BS68" s="144">
        <v>3.8849999999999998</v>
      </c>
      <c r="BT68" s="144">
        <v>4.8259999999999996</v>
      </c>
      <c r="BU68" s="144">
        <v>5.7530000000000001</v>
      </c>
      <c r="BV68" s="144">
        <v>6.6669999999999998</v>
      </c>
      <c r="BW68" s="144">
        <v>7.5659999999999998</v>
      </c>
      <c r="BX68" s="144">
        <v>8.4499999999999993</v>
      </c>
      <c r="BY68" s="144">
        <v>9.3179999999999996</v>
      </c>
      <c r="BZ68" s="144">
        <v>10.169</v>
      </c>
      <c r="CA68" s="144">
        <v>11.002000000000001</v>
      </c>
      <c r="CB68" s="144">
        <v>11.816000000000001</v>
      </c>
      <c r="CC68" s="144">
        <v>12.608000000000001</v>
      </c>
      <c r="CD68" s="144">
        <v>13.379</v>
      </c>
      <c r="CE68" s="144">
        <v>14.125999999999999</v>
      </c>
      <c r="CF68" s="144">
        <v>14.848000000000001</v>
      </c>
      <c r="CG68" s="144">
        <v>15.542999999999999</v>
      </c>
      <c r="CH68" s="144">
        <v>16.209</v>
      </c>
      <c r="CI68" s="144">
        <v>16.843</v>
      </c>
      <c r="CJ68" s="144">
        <v>17.442</v>
      </c>
      <c r="CK68" s="144">
        <v>18.004000000000001</v>
      </c>
      <c r="CL68" s="144">
        <v>18.527000000000001</v>
      </c>
      <c r="CM68" s="144">
        <v>19.007000000000001</v>
      </c>
      <c r="CN68" s="144">
        <v>19.442</v>
      </c>
      <c r="CO68" s="144">
        <v>19.829999999999998</v>
      </c>
      <c r="CP68" s="144">
        <v>20.170999999999999</v>
      </c>
      <c r="CQ68" s="144">
        <v>20.463999999999999</v>
      </c>
      <c r="CR68" s="144">
        <v>20.712</v>
      </c>
      <c r="CS68" s="144">
        <v>20.916</v>
      </c>
      <c r="CT68" s="144">
        <v>21.081</v>
      </c>
      <c r="CU68" s="144">
        <v>21.210999999999999</v>
      </c>
      <c r="CV68" s="144">
        <v>21.312000000000001</v>
      </c>
      <c r="CW68" s="144">
        <v>21.388000000000002</v>
      </c>
      <c r="CX68" s="144">
        <v>21.445</v>
      </c>
      <c r="CY68" s="144">
        <v>21.486000000000001</v>
      </c>
      <c r="CZ68" s="144">
        <v>21.515999999999998</v>
      </c>
      <c r="DA68" s="144">
        <v>21.536000000000001</v>
      </c>
      <c r="DB68" s="144">
        <v>21.550999999999998</v>
      </c>
      <c r="DC68" s="144">
        <v>21.550999999999998</v>
      </c>
      <c r="DD68" s="144">
        <v>21.550999999999998</v>
      </c>
      <c r="DE68" s="144">
        <v>21.550999999999998</v>
      </c>
      <c r="DF68" s="144">
        <v>21.550999999999998</v>
      </c>
      <c r="DG68" s="144">
        <v>21.550999999999998</v>
      </c>
      <c r="DH68" s="144">
        <v>21.550999999999998</v>
      </c>
      <c r="DI68" s="144">
        <v>21.550999999999998</v>
      </c>
      <c r="DJ68" s="144">
        <v>21.550999999999998</v>
      </c>
      <c r="DK68" s="144">
        <v>21.550999999999998</v>
      </c>
      <c r="DL68" s="144">
        <v>21.550999999999998</v>
      </c>
      <c r="DM68" s="144">
        <v>21.550999999999998</v>
      </c>
      <c r="DN68" s="144">
        <v>21.550999999999998</v>
      </c>
      <c r="DO68" s="144">
        <v>21.550999999999998</v>
      </c>
      <c r="DP68" s="144">
        <v>21.550999999999998</v>
      </c>
      <c r="DQ68" s="144">
        <v>21.550999999999998</v>
      </c>
      <c r="DR68" s="144">
        <v>21.550999999999998</v>
      </c>
      <c r="DS68" s="144">
        <v>21.550999999999998</v>
      </c>
      <c r="DT68" s="144">
        <v>21.550999999999998</v>
      </c>
      <c r="DU68" s="144">
        <v>21.550999999999998</v>
      </c>
      <c r="DV68" s="144">
        <v>21.550999999999998</v>
      </c>
      <c r="DW68" s="144">
        <v>21.550999999999998</v>
      </c>
      <c r="DX68" s="144">
        <v>21.550999999999998</v>
      </c>
      <c r="DY68" s="144">
        <v>21.550999999999998</v>
      </c>
      <c r="DZ68" s="144">
        <v>21.550999999999998</v>
      </c>
      <c r="EA68" s="144">
        <v>21.550999999999998</v>
      </c>
    </row>
    <row r="69" spans="1:131" ht="15" customHeight="1" x14ac:dyDescent="0.25">
      <c r="A69" s="43">
        <v>67</v>
      </c>
      <c r="B69" s="144"/>
      <c r="C69" s="144"/>
      <c r="D69" s="144"/>
      <c r="E69" s="144"/>
      <c r="F69" s="144"/>
      <c r="G69" s="144"/>
      <c r="H69" s="144"/>
      <c r="I69" s="144"/>
      <c r="J69" s="144"/>
      <c r="K69" s="144"/>
      <c r="L69" s="144"/>
      <c r="M69" s="144"/>
      <c r="N69" s="144"/>
      <c r="O69" s="144"/>
      <c r="P69" s="144"/>
      <c r="Q69" s="144"/>
      <c r="R69" s="144"/>
      <c r="S69" s="144"/>
      <c r="T69" s="144"/>
      <c r="U69" s="144"/>
      <c r="V69" s="144"/>
      <c r="W69" s="144"/>
      <c r="X69" s="144"/>
      <c r="Y69" s="144"/>
      <c r="Z69" s="144"/>
      <c r="AA69" s="144"/>
      <c r="AB69" s="144"/>
      <c r="AC69" s="144"/>
      <c r="AD69" s="144"/>
      <c r="AE69" s="144"/>
      <c r="AF69" s="144"/>
      <c r="AG69" s="144"/>
      <c r="AH69" s="144"/>
      <c r="AI69" s="144"/>
      <c r="AJ69" s="144"/>
      <c r="AK69" s="144"/>
      <c r="AL69" s="144"/>
      <c r="AM69" s="144"/>
      <c r="AN69" s="144"/>
      <c r="AO69" s="144"/>
      <c r="AP69" s="144"/>
      <c r="AQ69" s="144"/>
      <c r="AR69" s="144"/>
      <c r="AS69" s="144"/>
      <c r="AT69" s="144"/>
      <c r="AU69" s="144"/>
      <c r="AV69" s="144"/>
      <c r="AW69" s="144"/>
      <c r="AX69" s="144"/>
      <c r="AY69" s="144"/>
      <c r="AZ69" s="144"/>
      <c r="BA69" s="144"/>
      <c r="BB69" s="144"/>
      <c r="BC69" s="144"/>
      <c r="BD69" s="144"/>
      <c r="BE69" s="144"/>
      <c r="BF69" s="144"/>
      <c r="BG69" s="144"/>
      <c r="BH69" s="144"/>
      <c r="BI69" s="144"/>
      <c r="BJ69" s="144"/>
      <c r="BK69" s="144"/>
      <c r="BL69" s="144"/>
      <c r="BM69" s="144"/>
      <c r="BN69" s="144"/>
      <c r="BO69" s="144"/>
      <c r="BP69" s="144"/>
      <c r="BQ69" s="144">
        <v>0.98799999999999999</v>
      </c>
      <c r="BR69" s="144">
        <v>1.964</v>
      </c>
      <c r="BS69" s="144">
        <v>2.9279999999999999</v>
      </c>
      <c r="BT69" s="144">
        <v>3.879</v>
      </c>
      <c r="BU69" s="144">
        <v>4.8159999999999998</v>
      </c>
      <c r="BV69" s="144">
        <v>5.74</v>
      </c>
      <c r="BW69" s="144">
        <v>6.6479999999999997</v>
      </c>
      <c r="BX69" s="144">
        <v>7.5410000000000004</v>
      </c>
      <c r="BY69" s="144">
        <v>8.4179999999999993</v>
      </c>
      <c r="BZ69" s="144">
        <v>9.2769999999999992</v>
      </c>
      <c r="CA69" s="144">
        <v>10.118</v>
      </c>
      <c r="CB69" s="144">
        <v>10.94</v>
      </c>
      <c r="CC69" s="144">
        <v>11.74</v>
      </c>
      <c r="CD69" s="144">
        <v>12.516999999999999</v>
      </c>
      <c r="CE69" s="144">
        <v>13.271000000000001</v>
      </c>
      <c r="CF69" s="144">
        <v>13.997999999999999</v>
      </c>
      <c r="CG69" s="144">
        <v>14.698</v>
      </c>
      <c r="CH69" s="144">
        <v>15.368</v>
      </c>
      <c r="CI69" s="144">
        <v>16.006</v>
      </c>
      <c r="CJ69" s="144">
        <v>16.609000000000002</v>
      </c>
      <c r="CK69" s="144">
        <v>17.173999999999999</v>
      </c>
      <c r="CL69" s="144">
        <v>17.698</v>
      </c>
      <c r="CM69" s="144">
        <v>18.18</v>
      </c>
      <c r="CN69" s="144">
        <v>18.614999999999998</v>
      </c>
      <c r="CO69" s="144">
        <v>19.004000000000001</v>
      </c>
      <c r="CP69" s="144">
        <v>19.344999999999999</v>
      </c>
      <c r="CQ69" s="144">
        <v>19.638000000000002</v>
      </c>
      <c r="CR69" s="144">
        <v>19.884</v>
      </c>
      <c r="CS69" s="144">
        <v>20.088000000000001</v>
      </c>
      <c r="CT69" s="144">
        <v>20.251999999999999</v>
      </c>
      <c r="CU69" s="144">
        <v>20.381</v>
      </c>
      <c r="CV69" s="144">
        <v>20.481000000000002</v>
      </c>
      <c r="CW69" s="144">
        <v>20.556999999999999</v>
      </c>
      <c r="CX69" s="144">
        <v>20.613</v>
      </c>
      <c r="CY69" s="144">
        <v>20.654</v>
      </c>
      <c r="CZ69" s="144">
        <v>20.683</v>
      </c>
      <c r="DA69" s="144">
        <v>20.702999999999999</v>
      </c>
      <c r="DB69" s="144">
        <v>20.716999999999999</v>
      </c>
      <c r="DC69" s="144">
        <v>20.716999999999999</v>
      </c>
      <c r="DD69" s="144">
        <v>20.716999999999999</v>
      </c>
      <c r="DE69" s="144">
        <v>20.716999999999999</v>
      </c>
      <c r="DF69" s="144">
        <v>20.716999999999999</v>
      </c>
      <c r="DG69" s="144">
        <v>20.716999999999999</v>
      </c>
      <c r="DH69" s="144">
        <v>20.716999999999999</v>
      </c>
      <c r="DI69" s="144">
        <v>20.716999999999999</v>
      </c>
      <c r="DJ69" s="144">
        <v>20.716999999999999</v>
      </c>
      <c r="DK69" s="144">
        <v>20.716999999999999</v>
      </c>
      <c r="DL69" s="144">
        <v>20.716999999999999</v>
      </c>
      <c r="DM69" s="144">
        <v>20.716999999999999</v>
      </c>
      <c r="DN69" s="144">
        <v>20.716999999999999</v>
      </c>
      <c r="DO69" s="144">
        <v>20.716999999999999</v>
      </c>
      <c r="DP69" s="144">
        <v>20.716999999999999</v>
      </c>
      <c r="DQ69" s="144">
        <v>20.716999999999999</v>
      </c>
      <c r="DR69" s="144">
        <v>20.716999999999999</v>
      </c>
      <c r="DS69" s="144">
        <v>20.716999999999999</v>
      </c>
      <c r="DT69" s="144">
        <v>20.716999999999999</v>
      </c>
      <c r="DU69" s="144">
        <v>20.716999999999999</v>
      </c>
      <c r="DV69" s="144">
        <v>20.716999999999999</v>
      </c>
      <c r="DW69" s="144">
        <v>20.716999999999999</v>
      </c>
      <c r="DX69" s="144">
        <v>20.716999999999999</v>
      </c>
      <c r="DY69" s="144">
        <v>20.716999999999999</v>
      </c>
      <c r="DZ69" s="144">
        <v>20.716999999999999</v>
      </c>
      <c r="EA69" s="144">
        <v>20.716999999999999</v>
      </c>
    </row>
    <row r="70" spans="1:131" ht="15" customHeight="1" x14ac:dyDescent="0.25">
      <c r="A70" s="43">
        <v>68</v>
      </c>
      <c r="B70" s="144"/>
      <c r="C70" s="144"/>
      <c r="D70" s="144"/>
      <c r="E70" s="144"/>
      <c r="F70" s="144"/>
      <c r="G70" s="144"/>
      <c r="H70" s="144"/>
      <c r="I70" s="144"/>
      <c r="J70" s="144"/>
      <c r="K70" s="144"/>
      <c r="L70" s="144"/>
      <c r="M70" s="144"/>
      <c r="N70" s="144"/>
      <c r="O70" s="144"/>
      <c r="P70" s="144"/>
      <c r="Q70" s="144"/>
      <c r="R70" s="144"/>
      <c r="S70" s="144"/>
      <c r="T70" s="144"/>
      <c r="U70" s="144"/>
      <c r="V70" s="144"/>
      <c r="W70" s="144"/>
      <c r="X70" s="144"/>
      <c r="Y70" s="144"/>
      <c r="Z70" s="144"/>
      <c r="AA70" s="144"/>
      <c r="AB70" s="144"/>
      <c r="AC70" s="144"/>
      <c r="AD70" s="144"/>
      <c r="AE70" s="144"/>
      <c r="AF70" s="144"/>
      <c r="AG70" s="144"/>
      <c r="AH70" s="144"/>
      <c r="AI70" s="144"/>
      <c r="AJ70" s="144"/>
      <c r="AK70" s="144"/>
      <c r="AL70" s="144"/>
      <c r="AM70" s="144"/>
      <c r="AN70" s="144"/>
      <c r="AO70" s="144"/>
      <c r="AP70" s="144"/>
      <c r="AQ70" s="144"/>
      <c r="AR70" s="144"/>
      <c r="AS70" s="144"/>
      <c r="AT70" s="144"/>
      <c r="AU70" s="144"/>
      <c r="AV70" s="144"/>
      <c r="AW70" s="144"/>
      <c r="AX70" s="144"/>
      <c r="AY70" s="144"/>
      <c r="AZ70" s="144"/>
      <c r="BA70" s="144"/>
      <c r="BB70" s="144"/>
      <c r="BC70" s="144"/>
      <c r="BD70" s="144"/>
      <c r="BE70" s="144"/>
      <c r="BF70" s="144"/>
      <c r="BG70" s="144"/>
      <c r="BH70" s="144"/>
      <c r="BI70" s="144"/>
      <c r="BJ70" s="144"/>
      <c r="BK70" s="144"/>
      <c r="BL70" s="144"/>
      <c r="BM70" s="144"/>
      <c r="BN70" s="144"/>
      <c r="BO70" s="144"/>
      <c r="BP70" s="144"/>
      <c r="BQ70" s="144"/>
      <c r="BR70" s="144">
        <v>0.98799999999999999</v>
      </c>
      <c r="BS70" s="144">
        <v>1.9630000000000001</v>
      </c>
      <c r="BT70" s="144">
        <v>2.9249999999999998</v>
      </c>
      <c r="BU70" s="144">
        <v>3.8730000000000002</v>
      </c>
      <c r="BV70" s="144">
        <v>4.8070000000000004</v>
      </c>
      <c r="BW70" s="144">
        <v>5.7249999999999996</v>
      </c>
      <c r="BX70" s="144">
        <v>6.6280000000000001</v>
      </c>
      <c r="BY70" s="144">
        <v>7.5140000000000002</v>
      </c>
      <c r="BZ70" s="144">
        <v>8.3829999999999991</v>
      </c>
      <c r="CA70" s="144">
        <v>9.2330000000000005</v>
      </c>
      <c r="CB70" s="144">
        <v>10.061999999999999</v>
      </c>
      <c r="CC70" s="144">
        <v>10.87</v>
      </c>
      <c r="CD70" s="144">
        <v>11.654999999999999</v>
      </c>
      <c r="CE70" s="144">
        <v>12.416</v>
      </c>
      <c r="CF70" s="144">
        <v>13.148999999999999</v>
      </c>
      <c r="CG70" s="144">
        <v>13.855</v>
      </c>
      <c r="CH70" s="144">
        <v>14.53</v>
      </c>
      <c r="CI70" s="144">
        <v>15.172000000000001</v>
      </c>
      <c r="CJ70" s="144">
        <v>15.778</v>
      </c>
      <c r="CK70" s="144">
        <v>16.346</v>
      </c>
      <c r="CL70" s="144">
        <v>16.873000000000001</v>
      </c>
      <c r="CM70" s="144">
        <v>17.356000000000002</v>
      </c>
      <c r="CN70" s="144">
        <v>17.792999999999999</v>
      </c>
      <c r="CO70" s="144">
        <v>18.181999999999999</v>
      </c>
      <c r="CP70" s="144">
        <v>18.523</v>
      </c>
      <c r="CQ70" s="144">
        <v>18.815999999999999</v>
      </c>
      <c r="CR70" s="144">
        <v>19.062000000000001</v>
      </c>
      <c r="CS70" s="144">
        <v>19.265000000000001</v>
      </c>
      <c r="CT70" s="144">
        <v>19.428000000000001</v>
      </c>
      <c r="CU70" s="144">
        <v>19.556999999999999</v>
      </c>
      <c r="CV70" s="144">
        <v>19.655999999999999</v>
      </c>
      <c r="CW70" s="144">
        <v>19.731000000000002</v>
      </c>
      <c r="CX70" s="144">
        <v>19.786000000000001</v>
      </c>
      <c r="CY70" s="144">
        <v>19.826000000000001</v>
      </c>
      <c r="CZ70" s="144">
        <v>19.855</v>
      </c>
      <c r="DA70" s="144">
        <v>19.875</v>
      </c>
      <c r="DB70" s="144">
        <v>19.888999999999999</v>
      </c>
      <c r="DC70" s="144">
        <v>19.888999999999999</v>
      </c>
      <c r="DD70" s="144">
        <v>19.888999999999999</v>
      </c>
      <c r="DE70" s="144">
        <v>19.888999999999999</v>
      </c>
      <c r="DF70" s="144">
        <v>19.888999999999999</v>
      </c>
      <c r="DG70" s="144">
        <v>19.888999999999999</v>
      </c>
      <c r="DH70" s="144">
        <v>19.888999999999999</v>
      </c>
      <c r="DI70" s="144">
        <v>19.888999999999999</v>
      </c>
      <c r="DJ70" s="144">
        <v>19.888999999999999</v>
      </c>
      <c r="DK70" s="144">
        <v>19.888999999999999</v>
      </c>
      <c r="DL70" s="144">
        <v>19.888999999999999</v>
      </c>
      <c r="DM70" s="144">
        <v>19.888999999999999</v>
      </c>
      <c r="DN70" s="144">
        <v>19.888999999999999</v>
      </c>
      <c r="DO70" s="144">
        <v>19.888999999999999</v>
      </c>
      <c r="DP70" s="144">
        <v>19.888999999999999</v>
      </c>
      <c r="DQ70" s="144">
        <v>19.888999999999999</v>
      </c>
      <c r="DR70" s="144">
        <v>19.888999999999999</v>
      </c>
      <c r="DS70" s="144">
        <v>19.888999999999999</v>
      </c>
      <c r="DT70" s="144">
        <v>19.888999999999999</v>
      </c>
      <c r="DU70" s="144">
        <v>19.888999999999999</v>
      </c>
      <c r="DV70" s="144">
        <v>19.888999999999999</v>
      </c>
      <c r="DW70" s="144">
        <v>19.888999999999999</v>
      </c>
      <c r="DX70" s="144">
        <v>19.888999999999999</v>
      </c>
      <c r="DY70" s="144">
        <v>19.888999999999999</v>
      </c>
      <c r="DZ70" s="144">
        <v>19.888999999999999</v>
      </c>
      <c r="EA70" s="144">
        <v>19.888999999999999</v>
      </c>
    </row>
    <row r="71" spans="1:131" ht="15" customHeight="1" x14ac:dyDescent="0.25">
      <c r="A71" s="43">
        <v>69</v>
      </c>
      <c r="B71" s="144"/>
      <c r="C71" s="144"/>
      <c r="D71" s="144"/>
      <c r="E71" s="144"/>
      <c r="F71" s="144"/>
      <c r="G71" s="144"/>
      <c r="H71" s="144"/>
      <c r="I71" s="144"/>
      <c r="J71" s="144"/>
      <c r="K71" s="144"/>
      <c r="L71" s="144"/>
      <c r="M71" s="144"/>
      <c r="N71" s="144"/>
      <c r="O71" s="144"/>
      <c r="P71" s="144"/>
      <c r="Q71" s="144"/>
      <c r="R71" s="144"/>
      <c r="S71" s="144"/>
      <c r="T71" s="144"/>
      <c r="U71" s="144"/>
      <c r="V71" s="144"/>
      <c r="W71" s="144"/>
      <c r="X71" s="144"/>
      <c r="Y71" s="144"/>
      <c r="Z71" s="144"/>
      <c r="AA71" s="144"/>
      <c r="AB71" s="144"/>
      <c r="AC71" s="144"/>
      <c r="AD71" s="144"/>
      <c r="AE71" s="144"/>
      <c r="AF71" s="144"/>
      <c r="AG71" s="144"/>
      <c r="AH71" s="144"/>
      <c r="AI71" s="144"/>
      <c r="AJ71" s="144"/>
      <c r="AK71" s="144"/>
      <c r="AL71" s="144"/>
      <c r="AM71" s="144"/>
      <c r="AN71" s="144"/>
      <c r="AO71" s="144"/>
      <c r="AP71" s="144"/>
      <c r="AQ71" s="144"/>
      <c r="AR71" s="144"/>
      <c r="AS71" s="144"/>
      <c r="AT71" s="144"/>
      <c r="AU71" s="144"/>
      <c r="AV71" s="144"/>
      <c r="AW71" s="144"/>
      <c r="AX71" s="144"/>
      <c r="AY71" s="144"/>
      <c r="AZ71" s="144"/>
      <c r="BA71" s="144"/>
      <c r="BB71" s="144"/>
      <c r="BC71" s="144"/>
      <c r="BD71" s="144"/>
      <c r="BE71" s="144"/>
      <c r="BF71" s="144"/>
      <c r="BG71" s="144"/>
      <c r="BH71" s="144"/>
      <c r="BI71" s="144"/>
      <c r="BJ71" s="144"/>
      <c r="BK71" s="144"/>
      <c r="BL71" s="144"/>
      <c r="BM71" s="144"/>
      <c r="BN71" s="144"/>
      <c r="BO71" s="144"/>
      <c r="BP71" s="144"/>
      <c r="BQ71" s="144"/>
      <c r="BR71" s="144"/>
      <c r="BS71" s="144">
        <v>0.98699999999999999</v>
      </c>
      <c r="BT71" s="144">
        <v>1.9610000000000001</v>
      </c>
      <c r="BU71" s="144">
        <v>2.92</v>
      </c>
      <c r="BV71" s="144">
        <v>3.8660000000000001</v>
      </c>
      <c r="BW71" s="144">
        <v>4.7949999999999999</v>
      </c>
      <c r="BX71" s="144">
        <v>5.7089999999999996</v>
      </c>
      <c r="BY71" s="144">
        <v>6.6050000000000004</v>
      </c>
      <c r="BZ71" s="144">
        <v>7.4829999999999997</v>
      </c>
      <c r="CA71" s="144">
        <v>8.3420000000000005</v>
      </c>
      <c r="CB71" s="144">
        <v>9.1809999999999992</v>
      </c>
      <c r="CC71" s="144">
        <v>9.9979999999999993</v>
      </c>
      <c r="CD71" s="144">
        <v>10.791</v>
      </c>
      <c r="CE71" s="144">
        <v>11.558</v>
      </c>
      <c r="CF71" s="144">
        <v>12.298999999999999</v>
      </c>
      <c r="CG71" s="144">
        <v>13.010999999999999</v>
      </c>
      <c r="CH71" s="144">
        <v>13.691000000000001</v>
      </c>
      <c r="CI71" s="144">
        <v>14.337999999999999</v>
      </c>
      <c r="CJ71" s="144">
        <v>14.948</v>
      </c>
      <c r="CK71" s="144">
        <v>15.519</v>
      </c>
      <c r="CL71" s="144">
        <v>16.048999999999999</v>
      </c>
      <c r="CM71" s="144">
        <v>16.533999999999999</v>
      </c>
      <c r="CN71" s="144">
        <v>16.972000000000001</v>
      </c>
      <c r="CO71" s="144">
        <v>17.361999999999998</v>
      </c>
      <c r="CP71" s="144">
        <v>17.702999999999999</v>
      </c>
      <c r="CQ71" s="144">
        <v>17.995999999999999</v>
      </c>
      <c r="CR71" s="144">
        <v>18.242000000000001</v>
      </c>
      <c r="CS71" s="144">
        <v>18.443999999999999</v>
      </c>
      <c r="CT71" s="144">
        <v>18.606000000000002</v>
      </c>
      <c r="CU71" s="144">
        <v>18.734000000000002</v>
      </c>
      <c r="CV71" s="144">
        <v>18.832999999999998</v>
      </c>
      <c r="CW71" s="144">
        <v>18.907</v>
      </c>
      <c r="CX71" s="144">
        <v>18.962</v>
      </c>
      <c r="CY71" s="144">
        <v>19.001999999999999</v>
      </c>
      <c r="CZ71" s="144">
        <v>19.03</v>
      </c>
      <c r="DA71" s="144">
        <v>19.048999999999999</v>
      </c>
      <c r="DB71" s="144">
        <v>19.062999999999999</v>
      </c>
      <c r="DC71" s="144">
        <v>19.062999999999999</v>
      </c>
      <c r="DD71" s="144">
        <v>19.062999999999999</v>
      </c>
      <c r="DE71" s="144">
        <v>19.062999999999999</v>
      </c>
      <c r="DF71" s="144">
        <v>19.062999999999999</v>
      </c>
      <c r="DG71" s="144">
        <v>19.062999999999999</v>
      </c>
      <c r="DH71" s="144">
        <v>19.062999999999999</v>
      </c>
      <c r="DI71" s="144">
        <v>19.062999999999999</v>
      </c>
      <c r="DJ71" s="144">
        <v>19.062999999999999</v>
      </c>
      <c r="DK71" s="144">
        <v>19.062999999999999</v>
      </c>
      <c r="DL71" s="144">
        <v>19.062999999999999</v>
      </c>
      <c r="DM71" s="144">
        <v>19.062999999999999</v>
      </c>
      <c r="DN71" s="144">
        <v>19.062999999999999</v>
      </c>
      <c r="DO71" s="144">
        <v>19.062999999999999</v>
      </c>
      <c r="DP71" s="144">
        <v>19.062999999999999</v>
      </c>
      <c r="DQ71" s="144">
        <v>19.062999999999999</v>
      </c>
      <c r="DR71" s="144">
        <v>19.062999999999999</v>
      </c>
      <c r="DS71" s="144">
        <v>19.062999999999999</v>
      </c>
      <c r="DT71" s="144">
        <v>19.062999999999999</v>
      </c>
      <c r="DU71" s="144">
        <v>19.062999999999999</v>
      </c>
      <c r="DV71" s="144">
        <v>19.062999999999999</v>
      </c>
      <c r="DW71" s="144">
        <v>19.062999999999999</v>
      </c>
      <c r="DX71" s="144">
        <v>19.062999999999999</v>
      </c>
      <c r="DY71" s="144">
        <v>19.062999999999999</v>
      </c>
      <c r="DZ71" s="144">
        <v>19.062999999999999</v>
      </c>
      <c r="EA71" s="144">
        <v>19.062999999999999</v>
      </c>
    </row>
    <row r="72" spans="1:131" ht="15" customHeight="1" x14ac:dyDescent="0.25">
      <c r="A72" s="43">
        <v>70</v>
      </c>
      <c r="B72" s="144"/>
      <c r="C72" s="144"/>
      <c r="D72" s="144"/>
      <c r="E72" s="144"/>
      <c r="F72" s="144"/>
      <c r="G72" s="144"/>
      <c r="H72" s="144"/>
      <c r="I72" s="144"/>
      <c r="J72" s="144"/>
      <c r="K72" s="144"/>
      <c r="L72" s="144"/>
      <c r="M72" s="144"/>
      <c r="N72" s="144"/>
      <c r="O72" s="144"/>
      <c r="P72" s="144"/>
      <c r="Q72" s="144"/>
      <c r="R72" s="144"/>
      <c r="S72" s="144"/>
      <c r="T72" s="144"/>
      <c r="U72" s="144"/>
      <c r="V72" s="144"/>
      <c r="W72" s="144"/>
      <c r="X72" s="144"/>
      <c r="Y72" s="144"/>
      <c r="Z72" s="144"/>
      <c r="AA72" s="144"/>
      <c r="AB72" s="144"/>
      <c r="AC72" s="144"/>
      <c r="AD72" s="144"/>
      <c r="AE72" s="144"/>
      <c r="AF72" s="144"/>
      <c r="AG72" s="144"/>
      <c r="AH72" s="144"/>
      <c r="AI72" s="144"/>
      <c r="AJ72" s="144"/>
      <c r="AK72" s="144"/>
      <c r="AL72" s="144"/>
      <c r="AM72" s="144"/>
      <c r="AN72" s="144"/>
      <c r="AO72" s="144"/>
      <c r="AP72" s="144"/>
      <c r="AQ72" s="144"/>
      <c r="AR72" s="144"/>
      <c r="AS72" s="144"/>
      <c r="AT72" s="144"/>
      <c r="AU72" s="144"/>
      <c r="AV72" s="144"/>
      <c r="AW72" s="144"/>
      <c r="AX72" s="144"/>
      <c r="AY72" s="144"/>
      <c r="AZ72" s="144"/>
      <c r="BA72" s="144"/>
      <c r="BB72" s="144"/>
      <c r="BC72" s="144"/>
      <c r="BD72" s="144"/>
      <c r="BE72" s="144"/>
      <c r="BF72" s="144"/>
      <c r="BG72" s="144"/>
      <c r="BH72" s="144"/>
      <c r="BI72" s="144"/>
      <c r="BJ72" s="144"/>
      <c r="BK72" s="144"/>
      <c r="BL72" s="144"/>
      <c r="BM72" s="144"/>
      <c r="BN72" s="144"/>
      <c r="BO72" s="144"/>
      <c r="BP72" s="144"/>
      <c r="BQ72" s="144"/>
      <c r="BR72" s="144"/>
      <c r="BS72" s="144"/>
      <c r="BT72" s="144">
        <v>0.98599999999999999</v>
      </c>
      <c r="BU72" s="144">
        <v>1.958</v>
      </c>
      <c r="BV72" s="144">
        <v>2.9159999999999999</v>
      </c>
      <c r="BW72" s="144">
        <v>3.8570000000000002</v>
      </c>
      <c r="BX72" s="144">
        <v>4.782</v>
      </c>
      <c r="BY72" s="144">
        <v>5.6890000000000001</v>
      </c>
      <c r="BZ72" s="144">
        <v>6.5780000000000003</v>
      </c>
      <c r="CA72" s="144">
        <v>7.4470000000000001</v>
      </c>
      <c r="CB72" s="144">
        <v>8.2959999999999994</v>
      </c>
      <c r="CC72" s="144">
        <v>9.1219999999999999</v>
      </c>
      <c r="CD72" s="144">
        <v>9.923</v>
      </c>
      <c r="CE72" s="144">
        <v>10.699</v>
      </c>
      <c r="CF72" s="144">
        <v>11.446999999999999</v>
      </c>
      <c r="CG72" s="144">
        <v>12.164999999999999</v>
      </c>
      <c r="CH72" s="144">
        <v>12.851000000000001</v>
      </c>
      <c r="CI72" s="144">
        <v>13.503</v>
      </c>
      <c r="CJ72" s="144">
        <v>14.118</v>
      </c>
      <c r="CK72" s="144">
        <v>14.693</v>
      </c>
      <c r="CL72" s="144">
        <v>15.225</v>
      </c>
      <c r="CM72" s="144">
        <v>15.712</v>
      </c>
      <c r="CN72" s="144">
        <v>16.152000000000001</v>
      </c>
      <c r="CO72" s="144">
        <v>16.542999999999999</v>
      </c>
      <c r="CP72" s="144">
        <v>16.885000000000002</v>
      </c>
      <c r="CQ72" s="144">
        <v>17.178000000000001</v>
      </c>
      <c r="CR72" s="144">
        <v>17.422999999999998</v>
      </c>
      <c r="CS72" s="144">
        <v>17.625</v>
      </c>
      <c r="CT72" s="144">
        <v>17.786999999999999</v>
      </c>
      <c r="CU72" s="144">
        <v>17.914999999999999</v>
      </c>
      <c r="CV72" s="144">
        <v>18.012</v>
      </c>
      <c r="CW72" s="144">
        <v>18.085999999999999</v>
      </c>
      <c r="CX72" s="144">
        <v>18.14</v>
      </c>
      <c r="CY72" s="144">
        <v>18.178999999999998</v>
      </c>
      <c r="CZ72" s="144">
        <v>18.207000000000001</v>
      </c>
      <c r="DA72" s="144">
        <v>18.225999999999999</v>
      </c>
      <c r="DB72" s="144">
        <v>18.239999999999998</v>
      </c>
      <c r="DC72" s="144">
        <v>18.239999999999998</v>
      </c>
      <c r="DD72" s="144">
        <v>18.239999999999998</v>
      </c>
      <c r="DE72" s="144">
        <v>18.239999999999998</v>
      </c>
      <c r="DF72" s="144">
        <v>18.239999999999998</v>
      </c>
      <c r="DG72" s="144">
        <v>18.239999999999998</v>
      </c>
      <c r="DH72" s="144">
        <v>18.239999999999998</v>
      </c>
      <c r="DI72" s="144">
        <v>18.239999999999998</v>
      </c>
      <c r="DJ72" s="144">
        <v>18.239999999999998</v>
      </c>
      <c r="DK72" s="144">
        <v>18.239999999999998</v>
      </c>
      <c r="DL72" s="144">
        <v>18.239999999999998</v>
      </c>
      <c r="DM72" s="144">
        <v>18.239999999999998</v>
      </c>
      <c r="DN72" s="144">
        <v>18.239999999999998</v>
      </c>
      <c r="DO72" s="144">
        <v>18.239999999999998</v>
      </c>
      <c r="DP72" s="144">
        <v>18.239999999999998</v>
      </c>
      <c r="DQ72" s="144">
        <v>18.239999999999998</v>
      </c>
      <c r="DR72" s="144">
        <v>18.239999999999998</v>
      </c>
      <c r="DS72" s="144">
        <v>18.239999999999998</v>
      </c>
      <c r="DT72" s="144">
        <v>18.239999999999998</v>
      </c>
      <c r="DU72" s="144">
        <v>18.239999999999998</v>
      </c>
      <c r="DV72" s="144">
        <v>18.239999999999998</v>
      </c>
      <c r="DW72" s="144">
        <v>18.239999999999998</v>
      </c>
      <c r="DX72" s="144">
        <v>18.239999999999998</v>
      </c>
      <c r="DY72" s="144">
        <v>18.239999999999998</v>
      </c>
      <c r="DZ72" s="144">
        <v>18.239999999999998</v>
      </c>
      <c r="EA72" s="144">
        <v>18.239999999999998</v>
      </c>
    </row>
    <row r="73" spans="1:131" ht="15" customHeight="1" x14ac:dyDescent="0.25">
      <c r="A73" s="43">
        <v>71</v>
      </c>
      <c r="B73" s="144"/>
      <c r="C73" s="144"/>
      <c r="D73" s="144"/>
      <c r="E73" s="144"/>
      <c r="F73" s="144"/>
      <c r="G73" s="144"/>
      <c r="H73" s="144"/>
      <c r="I73" s="144"/>
      <c r="J73" s="144"/>
      <c r="K73" s="144"/>
      <c r="L73" s="144"/>
      <c r="M73" s="144"/>
      <c r="N73" s="144"/>
      <c r="O73" s="144"/>
      <c r="P73" s="144"/>
      <c r="Q73" s="144"/>
      <c r="R73" s="144"/>
      <c r="S73" s="144"/>
      <c r="T73" s="144"/>
      <c r="U73" s="144"/>
      <c r="V73" s="144"/>
      <c r="W73" s="144"/>
      <c r="X73" s="144"/>
      <c r="Y73" s="144"/>
      <c r="Z73" s="144"/>
      <c r="AA73" s="144"/>
      <c r="AB73" s="144"/>
      <c r="AC73" s="144"/>
      <c r="AD73" s="144"/>
      <c r="AE73" s="144"/>
      <c r="AF73" s="144"/>
      <c r="AG73" s="144"/>
      <c r="AH73" s="144"/>
      <c r="AI73" s="144"/>
      <c r="AJ73" s="144"/>
      <c r="AK73" s="144"/>
      <c r="AL73" s="144"/>
      <c r="AM73" s="144"/>
      <c r="AN73" s="144"/>
      <c r="AO73" s="144"/>
      <c r="AP73" s="144"/>
      <c r="AQ73" s="144"/>
      <c r="AR73" s="144"/>
      <c r="AS73" s="144"/>
      <c r="AT73" s="144"/>
      <c r="AU73" s="144"/>
      <c r="AV73" s="144"/>
      <c r="AW73" s="144"/>
      <c r="AX73" s="144"/>
      <c r="AY73" s="144"/>
      <c r="AZ73" s="144"/>
      <c r="BA73" s="144"/>
      <c r="BB73" s="144"/>
      <c r="BC73" s="144"/>
      <c r="BD73" s="144"/>
      <c r="BE73" s="144"/>
      <c r="BF73" s="144"/>
      <c r="BG73" s="144"/>
      <c r="BH73" s="144"/>
      <c r="BI73" s="144"/>
      <c r="BJ73" s="144"/>
      <c r="BK73" s="144"/>
      <c r="BL73" s="144"/>
      <c r="BM73" s="144"/>
      <c r="BN73" s="144"/>
      <c r="BO73" s="144"/>
      <c r="BP73" s="144"/>
      <c r="BQ73" s="144"/>
      <c r="BR73" s="144"/>
      <c r="BS73" s="144"/>
      <c r="BT73" s="144"/>
      <c r="BU73" s="144">
        <v>0.98599999999999999</v>
      </c>
      <c r="BV73" s="144">
        <v>1.956</v>
      </c>
      <c r="BW73" s="144">
        <v>2.91</v>
      </c>
      <c r="BX73" s="144">
        <v>3.8479999999999999</v>
      </c>
      <c r="BY73" s="144">
        <v>4.7670000000000003</v>
      </c>
      <c r="BZ73" s="144">
        <v>5.6689999999999996</v>
      </c>
      <c r="CA73" s="144">
        <v>6.55</v>
      </c>
      <c r="CB73" s="144">
        <v>7.41</v>
      </c>
      <c r="CC73" s="144">
        <v>8.2469999999999999</v>
      </c>
      <c r="CD73" s="144">
        <v>9.0589999999999993</v>
      </c>
      <c r="CE73" s="144">
        <v>9.8450000000000006</v>
      </c>
      <c r="CF73" s="144">
        <v>10.603</v>
      </c>
      <c r="CG73" s="144">
        <v>11.331</v>
      </c>
      <c r="CH73" s="144">
        <v>12.026999999999999</v>
      </c>
      <c r="CI73" s="144">
        <v>12.686999999999999</v>
      </c>
      <c r="CJ73" s="144">
        <v>13.31</v>
      </c>
      <c r="CK73" s="144">
        <v>13.893000000000001</v>
      </c>
      <c r="CL73" s="144">
        <v>14.432</v>
      </c>
      <c r="CM73" s="144">
        <v>14.925000000000001</v>
      </c>
      <c r="CN73" s="144">
        <v>15.37</v>
      </c>
      <c r="CO73" s="144">
        <v>15.766</v>
      </c>
      <c r="CP73" s="144">
        <v>16.111999999999998</v>
      </c>
      <c r="CQ73" s="144">
        <v>16.408999999999999</v>
      </c>
      <c r="CR73" s="144">
        <v>16.657</v>
      </c>
      <c r="CS73" s="144">
        <v>16.861000000000001</v>
      </c>
      <c r="CT73" s="144">
        <v>17.024999999999999</v>
      </c>
      <c r="CU73" s="144">
        <v>17.154</v>
      </c>
      <c r="CV73" s="144">
        <v>17.253</v>
      </c>
      <c r="CW73" s="144">
        <v>17.327000000000002</v>
      </c>
      <c r="CX73" s="144">
        <v>17.382000000000001</v>
      </c>
      <c r="CY73" s="144">
        <v>17.420999999999999</v>
      </c>
      <c r="CZ73" s="144">
        <v>17.449000000000002</v>
      </c>
      <c r="DA73" s="144">
        <v>17.468</v>
      </c>
      <c r="DB73" s="144">
        <v>17.481999999999999</v>
      </c>
      <c r="DC73" s="144">
        <v>17.481999999999999</v>
      </c>
      <c r="DD73" s="144">
        <v>17.481999999999999</v>
      </c>
      <c r="DE73" s="144">
        <v>17.481999999999999</v>
      </c>
      <c r="DF73" s="144">
        <v>17.481999999999999</v>
      </c>
      <c r="DG73" s="144">
        <v>17.481999999999999</v>
      </c>
      <c r="DH73" s="144">
        <v>17.481999999999999</v>
      </c>
      <c r="DI73" s="144">
        <v>17.481999999999999</v>
      </c>
      <c r="DJ73" s="144">
        <v>17.481999999999999</v>
      </c>
      <c r="DK73" s="144">
        <v>17.481999999999999</v>
      </c>
      <c r="DL73" s="144">
        <v>17.481999999999999</v>
      </c>
      <c r="DM73" s="144">
        <v>17.481999999999999</v>
      </c>
      <c r="DN73" s="144">
        <v>17.481999999999999</v>
      </c>
      <c r="DO73" s="144">
        <v>17.481999999999999</v>
      </c>
      <c r="DP73" s="144">
        <v>17.481999999999999</v>
      </c>
      <c r="DQ73" s="144">
        <v>17.481999999999999</v>
      </c>
      <c r="DR73" s="144">
        <v>17.481999999999999</v>
      </c>
      <c r="DS73" s="144">
        <v>17.481999999999999</v>
      </c>
      <c r="DT73" s="144">
        <v>17.481999999999999</v>
      </c>
      <c r="DU73" s="144">
        <v>17.481999999999999</v>
      </c>
      <c r="DV73" s="144">
        <v>17.481999999999999</v>
      </c>
      <c r="DW73" s="144">
        <v>17.481999999999999</v>
      </c>
      <c r="DX73" s="144">
        <v>17.481999999999999</v>
      </c>
      <c r="DY73" s="144">
        <v>17.481999999999999</v>
      </c>
      <c r="DZ73" s="144">
        <v>17.481999999999999</v>
      </c>
      <c r="EA73" s="144">
        <v>17.481999999999999</v>
      </c>
    </row>
    <row r="74" spans="1:131" ht="15" customHeight="1" x14ac:dyDescent="0.25">
      <c r="A74" s="43">
        <v>72</v>
      </c>
      <c r="B74" s="144"/>
      <c r="C74" s="144"/>
      <c r="D74" s="144"/>
      <c r="E74" s="144"/>
      <c r="F74" s="144"/>
      <c r="G74" s="144"/>
      <c r="H74" s="144"/>
      <c r="I74" s="144"/>
      <c r="J74" s="144"/>
      <c r="K74" s="144"/>
      <c r="L74" s="144"/>
      <c r="M74" s="144"/>
      <c r="N74" s="144"/>
      <c r="O74" s="144"/>
      <c r="P74" s="144"/>
      <c r="Q74" s="144"/>
      <c r="R74" s="144"/>
      <c r="S74" s="144"/>
      <c r="T74" s="144"/>
      <c r="U74" s="144"/>
      <c r="V74" s="144"/>
      <c r="W74" s="144"/>
      <c r="X74" s="144"/>
      <c r="Y74" s="144"/>
      <c r="Z74" s="144"/>
      <c r="AA74" s="144"/>
      <c r="AB74" s="144"/>
      <c r="AC74" s="144"/>
      <c r="AD74" s="144"/>
      <c r="AE74" s="144"/>
      <c r="AF74" s="144"/>
      <c r="AG74" s="144"/>
      <c r="AH74" s="144"/>
      <c r="AI74" s="144"/>
      <c r="AJ74" s="144"/>
      <c r="AK74" s="144"/>
      <c r="AL74" s="144"/>
      <c r="AM74" s="144"/>
      <c r="AN74" s="144"/>
      <c r="AO74" s="144"/>
      <c r="AP74" s="144"/>
      <c r="AQ74" s="144"/>
      <c r="AR74" s="144"/>
      <c r="AS74" s="144"/>
      <c r="AT74" s="144"/>
      <c r="AU74" s="144"/>
      <c r="AV74" s="144"/>
      <c r="AW74" s="144"/>
      <c r="AX74" s="144"/>
      <c r="AY74" s="144"/>
      <c r="AZ74" s="144"/>
      <c r="BA74" s="144"/>
      <c r="BB74" s="144"/>
      <c r="BC74" s="144"/>
      <c r="BD74" s="144"/>
      <c r="BE74" s="144"/>
      <c r="BF74" s="144"/>
      <c r="BG74" s="144"/>
      <c r="BH74" s="144"/>
      <c r="BI74" s="144"/>
      <c r="BJ74" s="144"/>
      <c r="BK74" s="144"/>
      <c r="BL74" s="144"/>
      <c r="BM74" s="144"/>
      <c r="BN74" s="144"/>
      <c r="BO74" s="144"/>
      <c r="BP74" s="144"/>
      <c r="BQ74" s="144"/>
      <c r="BR74" s="144"/>
      <c r="BS74" s="144"/>
      <c r="BT74" s="144"/>
      <c r="BU74" s="144"/>
      <c r="BV74" s="144">
        <v>0.98499999999999999</v>
      </c>
      <c r="BW74" s="144">
        <v>1.9530000000000001</v>
      </c>
      <c r="BX74" s="144">
        <v>2.9039999999999999</v>
      </c>
      <c r="BY74" s="144">
        <v>3.8370000000000002</v>
      </c>
      <c r="BZ74" s="144">
        <v>4.7519999999999998</v>
      </c>
      <c r="CA74" s="144">
        <v>5.6459999999999999</v>
      </c>
      <c r="CB74" s="144">
        <v>6.5179999999999998</v>
      </c>
      <c r="CC74" s="144">
        <v>7.367</v>
      </c>
      <c r="CD74" s="144">
        <v>8.1920000000000002</v>
      </c>
      <c r="CE74" s="144">
        <v>8.9890000000000008</v>
      </c>
      <c r="CF74" s="144">
        <v>9.7579999999999991</v>
      </c>
      <c r="CG74" s="144">
        <v>10.496</v>
      </c>
      <c r="CH74" s="144">
        <v>11.202</v>
      </c>
      <c r="CI74" s="144">
        <v>11.872</v>
      </c>
      <c r="CJ74" s="144">
        <v>12.503</v>
      </c>
      <c r="CK74" s="144">
        <v>13.093999999999999</v>
      </c>
      <c r="CL74" s="144">
        <v>13.641</v>
      </c>
      <c r="CM74" s="144">
        <v>14.141</v>
      </c>
      <c r="CN74" s="144">
        <v>14.592000000000001</v>
      </c>
      <c r="CO74" s="144">
        <v>14.993</v>
      </c>
      <c r="CP74" s="144">
        <v>15.343</v>
      </c>
      <c r="CQ74" s="144">
        <v>15.644</v>
      </c>
      <c r="CR74" s="144">
        <v>15.895</v>
      </c>
      <c r="CS74" s="144">
        <v>16.102</v>
      </c>
      <c r="CT74" s="144">
        <v>16.266999999999999</v>
      </c>
      <c r="CU74" s="144">
        <v>16.398</v>
      </c>
      <c r="CV74" s="144">
        <v>16.498000000000001</v>
      </c>
      <c r="CW74" s="144">
        <v>16.573</v>
      </c>
      <c r="CX74" s="144">
        <v>16.628</v>
      </c>
      <c r="CY74" s="144">
        <v>16.667999999999999</v>
      </c>
      <c r="CZ74" s="144">
        <v>16.696000000000002</v>
      </c>
      <c r="DA74" s="144">
        <v>16.716000000000001</v>
      </c>
      <c r="DB74" s="144">
        <v>16.728999999999999</v>
      </c>
      <c r="DC74" s="144">
        <v>16.728999999999999</v>
      </c>
      <c r="DD74" s="144">
        <v>16.728999999999999</v>
      </c>
      <c r="DE74" s="144">
        <v>16.728999999999999</v>
      </c>
      <c r="DF74" s="144">
        <v>16.728999999999999</v>
      </c>
      <c r="DG74" s="144">
        <v>16.728999999999999</v>
      </c>
      <c r="DH74" s="144">
        <v>16.728999999999999</v>
      </c>
      <c r="DI74" s="144">
        <v>16.728999999999999</v>
      </c>
      <c r="DJ74" s="144">
        <v>16.728999999999999</v>
      </c>
      <c r="DK74" s="144">
        <v>16.728999999999999</v>
      </c>
      <c r="DL74" s="144">
        <v>16.728999999999999</v>
      </c>
      <c r="DM74" s="144">
        <v>16.728999999999999</v>
      </c>
      <c r="DN74" s="144">
        <v>16.728999999999999</v>
      </c>
      <c r="DO74" s="144">
        <v>16.728999999999999</v>
      </c>
      <c r="DP74" s="144">
        <v>16.728999999999999</v>
      </c>
      <c r="DQ74" s="144">
        <v>16.728999999999999</v>
      </c>
      <c r="DR74" s="144">
        <v>16.728999999999999</v>
      </c>
      <c r="DS74" s="144">
        <v>16.728999999999999</v>
      </c>
      <c r="DT74" s="144">
        <v>16.728999999999999</v>
      </c>
      <c r="DU74" s="144">
        <v>16.728999999999999</v>
      </c>
      <c r="DV74" s="144">
        <v>16.728999999999999</v>
      </c>
      <c r="DW74" s="144">
        <v>16.728999999999999</v>
      </c>
      <c r="DX74" s="144">
        <v>16.728999999999999</v>
      </c>
      <c r="DY74" s="144">
        <v>16.728999999999999</v>
      </c>
      <c r="DZ74" s="144">
        <v>16.728999999999999</v>
      </c>
      <c r="EA74" s="144">
        <v>16.728999999999999</v>
      </c>
    </row>
    <row r="75" spans="1:131" ht="15" customHeight="1" x14ac:dyDescent="0.25">
      <c r="A75" s="43">
        <v>73</v>
      </c>
      <c r="B75" s="144"/>
      <c r="C75" s="144"/>
      <c r="D75" s="144"/>
      <c r="E75" s="144"/>
      <c r="F75" s="144"/>
      <c r="G75" s="144"/>
      <c r="H75" s="144"/>
      <c r="I75" s="144"/>
      <c r="J75" s="144"/>
      <c r="K75" s="144"/>
      <c r="L75" s="144"/>
      <c r="M75" s="144"/>
      <c r="N75" s="144"/>
      <c r="O75" s="144"/>
      <c r="P75" s="144"/>
      <c r="Q75" s="144"/>
      <c r="R75" s="144"/>
      <c r="S75" s="144"/>
      <c r="T75" s="144"/>
      <c r="U75" s="144"/>
      <c r="V75" s="144"/>
      <c r="W75" s="144"/>
      <c r="X75" s="144"/>
      <c r="Y75" s="144"/>
      <c r="Z75" s="144"/>
      <c r="AA75" s="144"/>
      <c r="AB75" s="144"/>
      <c r="AC75" s="144"/>
      <c r="AD75" s="144"/>
      <c r="AE75" s="144"/>
      <c r="AF75" s="144"/>
      <c r="AG75" s="144"/>
      <c r="AH75" s="144"/>
      <c r="AI75" s="144"/>
      <c r="AJ75" s="144"/>
      <c r="AK75" s="144"/>
      <c r="AL75" s="144"/>
      <c r="AM75" s="144"/>
      <c r="AN75" s="144"/>
      <c r="AO75" s="144"/>
      <c r="AP75" s="144"/>
      <c r="AQ75" s="144"/>
      <c r="AR75" s="144"/>
      <c r="AS75" s="144"/>
      <c r="AT75" s="144"/>
      <c r="AU75" s="144"/>
      <c r="AV75" s="144"/>
      <c r="AW75" s="144"/>
      <c r="AX75" s="144"/>
      <c r="AY75" s="144"/>
      <c r="AZ75" s="144"/>
      <c r="BA75" s="144"/>
      <c r="BB75" s="144"/>
      <c r="BC75" s="144"/>
      <c r="BD75" s="144"/>
      <c r="BE75" s="144"/>
      <c r="BF75" s="144"/>
      <c r="BG75" s="144"/>
      <c r="BH75" s="144"/>
      <c r="BI75" s="144"/>
      <c r="BJ75" s="144"/>
      <c r="BK75" s="144"/>
      <c r="BL75" s="144"/>
      <c r="BM75" s="144"/>
      <c r="BN75" s="144"/>
      <c r="BO75" s="144"/>
      <c r="BP75" s="144"/>
      <c r="BQ75" s="144"/>
      <c r="BR75" s="144"/>
      <c r="BS75" s="144"/>
      <c r="BT75" s="144"/>
      <c r="BU75" s="144"/>
      <c r="BV75" s="144"/>
      <c r="BW75" s="144">
        <v>0.98399999999999999</v>
      </c>
      <c r="BX75" s="144">
        <v>1.95</v>
      </c>
      <c r="BY75" s="144">
        <v>2.8969999999999998</v>
      </c>
      <c r="BZ75" s="144">
        <v>3.8260000000000001</v>
      </c>
      <c r="CA75" s="144">
        <v>4.734</v>
      </c>
      <c r="CB75" s="144">
        <v>5.62</v>
      </c>
      <c r="CC75" s="144">
        <v>6.4820000000000002</v>
      </c>
      <c r="CD75" s="144">
        <v>7.319</v>
      </c>
      <c r="CE75" s="144">
        <v>8.1289999999999996</v>
      </c>
      <c r="CF75" s="144">
        <v>8.91</v>
      </c>
      <c r="CG75" s="144">
        <v>9.66</v>
      </c>
      <c r="CH75" s="144">
        <v>10.375999999999999</v>
      </c>
      <c r="CI75" s="144">
        <v>11.055999999999999</v>
      </c>
      <c r="CJ75" s="144">
        <v>11.696999999999999</v>
      </c>
      <c r="CK75" s="144">
        <v>12.297000000000001</v>
      </c>
      <c r="CL75" s="144">
        <v>12.851000000000001</v>
      </c>
      <c r="CM75" s="144">
        <v>13.359</v>
      </c>
      <c r="CN75" s="144">
        <v>13.817</v>
      </c>
      <c r="CO75" s="144">
        <v>14.223000000000001</v>
      </c>
      <c r="CP75" s="144">
        <v>14.579000000000001</v>
      </c>
      <c r="CQ75" s="144">
        <v>14.882999999999999</v>
      </c>
      <c r="CR75" s="144">
        <v>15.138</v>
      </c>
      <c r="CS75" s="144">
        <v>15.347</v>
      </c>
      <c r="CT75" s="144">
        <v>15.515000000000001</v>
      </c>
      <c r="CU75" s="144">
        <v>15.647</v>
      </c>
      <c r="CV75" s="144">
        <v>15.747999999999999</v>
      </c>
      <c r="CW75" s="144">
        <v>15.824999999999999</v>
      </c>
      <c r="CX75" s="144">
        <v>15.88</v>
      </c>
      <c r="CY75" s="144">
        <v>15.92</v>
      </c>
      <c r="CZ75" s="144">
        <v>15.949</v>
      </c>
      <c r="DA75" s="144">
        <v>15.968999999999999</v>
      </c>
      <c r="DB75" s="144">
        <v>15.981999999999999</v>
      </c>
      <c r="DC75" s="144">
        <v>15.981999999999999</v>
      </c>
      <c r="DD75" s="144">
        <v>15.981999999999999</v>
      </c>
      <c r="DE75" s="144">
        <v>15.981999999999999</v>
      </c>
      <c r="DF75" s="144">
        <v>15.981999999999999</v>
      </c>
      <c r="DG75" s="144">
        <v>15.981999999999999</v>
      </c>
      <c r="DH75" s="144">
        <v>15.981999999999999</v>
      </c>
      <c r="DI75" s="144">
        <v>15.981999999999999</v>
      </c>
      <c r="DJ75" s="144">
        <v>15.981999999999999</v>
      </c>
      <c r="DK75" s="144">
        <v>15.981999999999999</v>
      </c>
      <c r="DL75" s="144">
        <v>15.981999999999999</v>
      </c>
      <c r="DM75" s="144">
        <v>15.981999999999999</v>
      </c>
      <c r="DN75" s="144">
        <v>15.981999999999999</v>
      </c>
      <c r="DO75" s="144">
        <v>15.981999999999999</v>
      </c>
      <c r="DP75" s="144">
        <v>15.981999999999999</v>
      </c>
      <c r="DQ75" s="144">
        <v>15.981999999999999</v>
      </c>
      <c r="DR75" s="144">
        <v>15.981999999999999</v>
      </c>
      <c r="DS75" s="144">
        <v>15.981999999999999</v>
      </c>
      <c r="DT75" s="144">
        <v>15.981999999999999</v>
      </c>
      <c r="DU75" s="144">
        <v>15.981999999999999</v>
      </c>
      <c r="DV75" s="144">
        <v>15.981999999999999</v>
      </c>
      <c r="DW75" s="144">
        <v>15.981999999999999</v>
      </c>
      <c r="DX75" s="144">
        <v>15.981999999999999</v>
      </c>
      <c r="DY75" s="144">
        <v>15.981999999999999</v>
      </c>
      <c r="DZ75" s="144">
        <v>15.981999999999999</v>
      </c>
      <c r="EA75" s="144">
        <v>15.981999999999999</v>
      </c>
    </row>
    <row r="76" spans="1:131" ht="15" customHeight="1" x14ac:dyDescent="0.25">
      <c r="A76" s="43">
        <v>74</v>
      </c>
      <c r="B76" s="144"/>
      <c r="C76" s="144"/>
      <c r="D76" s="144"/>
      <c r="E76" s="144"/>
      <c r="F76" s="144"/>
      <c r="G76" s="144"/>
      <c r="H76" s="144"/>
      <c r="I76" s="144"/>
      <c r="J76" s="144"/>
      <c r="K76" s="144"/>
      <c r="L76" s="144"/>
      <c r="M76" s="144"/>
      <c r="N76" s="144"/>
      <c r="O76" s="144"/>
      <c r="P76" s="144"/>
      <c r="Q76" s="144"/>
      <c r="R76" s="144"/>
      <c r="S76" s="144"/>
      <c r="T76" s="144"/>
      <c r="U76" s="144"/>
      <c r="V76" s="144"/>
      <c r="W76" s="144"/>
      <c r="X76" s="144"/>
      <c r="Y76" s="144"/>
      <c r="Z76" s="144"/>
      <c r="AA76" s="144"/>
      <c r="AB76" s="144"/>
      <c r="AC76" s="144"/>
      <c r="AD76" s="144"/>
      <c r="AE76" s="144"/>
      <c r="AF76" s="144"/>
      <c r="AG76" s="144"/>
      <c r="AH76" s="144"/>
      <c r="AI76" s="144"/>
      <c r="AJ76" s="144"/>
      <c r="AK76" s="144"/>
      <c r="AL76" s="144"/>
      <c r="AM76" s="144"/>
      <c r="AN76" s="144"/>
      <c r="AO76" s="144"/>
      <c r="AP76" s="144"/>
      <c r="AQ76" s="144"/>
      <c r="AR76" s="144"/>
      <c r="AS76" s="144"/>
      <c r="AT76" s="144"/>
      <c r="AU76" s="144"/>
      <c r="AV76" s="144"/>
      <c r="AW76" s="144"/>
      <c r="AX76" s="144"/>
      <c r="AY76" s="144"/>
      <c r="AZ76" s="144"/>
      <c r="BA76" s="144"/>
      <c r="BB76" s="144"/>
      <c r="BC76" s="144"/>
      <c r="BD76" s="144"/>
      <c r="BE76" s="144"/>
      <c r="BF76" s="144"/>
      <c r="BG76" s="144"/>
      <c r="BH76" s="144"/>
      <c r="BI76" s="144"/>
      <c r="BJ76" s="144"/>
      <c r="BK76" s="144"/>
      <c r="BL76" s="144"/>
      <c r="BM76" s="144"/>
      <c r="BN76" s="144"/>
      <c r="BO76" s="144"/>
      <c r="BP76" s="144"/>
      <c r="BQ76" s="144"/>
      <c r="BR76" s="144"/>
      <c r="BS76" s="144"/>
      <c r="BT76" s="144"/>
      <c r="BU76" s="144"/>
      <c r="BV76" s="144"/>
      <c r="BW76" s="144"/>
      <c r="BX76" s="144">
        <v>0.98199999999999998</v>
      </c>
      <c r="BY76" s="144">
        <v>1.946</v>
      </c>
      <c r="BZ76" s="144">
        <v>2.89</v>
      </c>
      <c r="CA76" s="144">
        <v>3.8130000000000002</v>
      </c>
      <c r="CB76" s="144">
        <v>4.7140000000000004</v>
      </c>
      <c r="CC76" s="144">
        <v>5.5910000000000002</v>
      </c>
      <c r="CD76" s="144">
        <v>6.4409999999999998</v>
      </c>
      <c r="CE76" s="144">
        <v>7.2640000000000002</v>
      </c>
      <c r="CF76" s="144">
        <v>8.0579999999999998</v>
      </c>
      <c r="CG76" s="144">
        <v>8.82</v>
      </c>
      <c r="CH76" s="144">
        <v>9.548</v>
      </c>
      <c r="CI76" s="144">
        <v>10.239000000000001</v>
      </c>
      <c r="CJ76" s="144">
        <v>10.891</v>
      </c>
      <c r="CK76" s="144">
        <v>11.5</v>
      </c>
      <c r="CL76" s="144">
        <v>12.063000000000001</v>
      </c>
      <c r="CM76" s="144">
        <v>12.579000000000001</v>
      </c>
      <c r="CN76" s="144">
        <v>13.044</v>
      </c>
      <c r="CO76" s="144">
        <v>13.457000000000001</v>
      </c>
      <c r="CP76" s="144">
        <v>13.818</v>
      </c>
      <c r="CQ76" s="144">
        <v>14.127000000000001</v>
      </c>
      <c r="CR76" s="144">
        <v>14.385</v>
      </c>
      <c r="CS76" s="144">
        <v>14.598000000000001</v>
      </c>
      <c r="CT76" s="144">
        <v>14.768000000000001</v>
      </c>
      <c r="CU76" s="144">
        <v>14.901</v>
      </c>
      <c r="CV76" s="144">
        <v>15.004</v>
      </c>
      <c r="CW76" s="144">
        <v>15.081</v>
      </c>
      <c r="CX76" s="144">
        <v>15.138</v>
      </c>
      <c r="CY76" s="144">
        <v>15.178000000000001</v>
      </c>
      <c r="CZ76" s="144">
        <v>15.207000000000001</v>
      </c>
      <c r="DA76" s="144">
        <v>15.227</v>
      </c>
      <c r="DB76" s="144">
        <v>15.24</v>
      </c>
      <c r="DC76" s="144">
        <v>15.24</v>
      </c>
      <c r="DD76" s="144">
        <v>15.24</v>
      </c>
      <c r="DE76" s="144">
        <v>15.24</v>
      </c>
      <c r="DF76" s="144">
        <v>15.24</v>
      </c>
      <c r="DG76" s="144">
        <v>15.24</v>
      </c>
      <c r="DH76" s="144">
        <v>15.24</v>
      </c>
      <c r="DI76" s="144">
        <v>15.24</v>
      </c>
      <c r="DJ76" s="144">
        <v>15.24</v>
      </c>
      <c r="DK76" s="144">
        <v>15.24</v>
      </c>
      <c r="DL76" s="144">
        <v>15.24</v>
      </c>
      <c r="DM76" s="144">
        <v>15.24</v>
      </c>
      <c r="DN76" s="144">
        <v>15.24</v>
      </c>
      <c r="DO76" s="144">
        <v>15.24</v>
      </c>
      <c r="DP76" s="144">
        <v>15.24</v>
      </c>
      <c r="DQ76" s="144">
        <v>15.24</v>
      </c>
      <c r="DR76" s="144">
        <v>15.24</v>
      </c>
      <c r="DS76" s="144">
        <v>15.24</v>
      </c>
      <c r="DT76" s="144">
        <v>15.24</v>
      </c>
      <c r="DU76" s="144">
        <v>15.24</v>
      </c>
      <c r="DV76" s="144">
        <v>15.24</v>
      </c>
      <c r="DW76" s="144">
        <v>15.24</v>
      </c>
      <c r="DX76" s="144">
        <v>15.24</v>
      </c>
      <c r="DY76" s="144">
        <v>15.24</v>
      </c>
      <c r="DZ76" s="144">
        <v>15.24</v>
      </c>
      <c r="EA76" s="144">
        <v>15.24</v>
      </c>
    </row>
    <row r="77" spans="1:131" ht="15" customHeight="1" x14ac:dyDescent="0.25">
      <c r="A77" s="43">
        <v>75</v>
      </c>
      <c r="B77" s="144"/>
      <c r="C77" s="144"/>
      <c r="D77" s="144"/>
      <c r="E77" s="144"/>
      <c r="F77" s="144"/>
      <c r="G77" s="144"/>
      <c r="H77" s="144"/>
      <c r="I77" s="144"/>
      <c r="J77" s="144"/>
      <c r="K77" s="144"/>
      <c r="L77" s="144"/>
      <c r="M77" s="144"/>
      <c r="N77" s="144"/>
      <c r="O77" s="144"/>
      <c r="P77" s="144"/>
      <c r="Q77" s="144"/>
      <c r="R77" s="144"/>
      <c r="S77" s="144"/>
      <c r="T77" s="144"/>
      <c r="U77" s="144"/>
      <c r="V77" s="144"/>
      <c r="W77" s="144"/>
      <c r="X77" s="144"/>
      <c r="Y77" s="144"/>
      <c r="Z77" s="144"/>
      <c r="AA77" s="144"/>
      <c r="AB77" s="144"/>
      <c r="AC77" s="144"/>
      <c r="AD77" s="144"/>
      <c r="AE77" s="144"/>
      <c r="AF77" s="144"/>
      <c r="AG77" s="144"/>
      <c r="AH77" s="144"/>
      <c r="AI77" s="144"/>
      <c r="AJ77" s="144"/>
      <c r="AK77" s="144"/>
      <c r="AL77" s="144"/>
      <c r="AM77" s="144"/>
      <c r="AN77" s="144"/>
      <c r="AO77" s="144"/>
      <c r="AP77" s="144"/>
      <c r="AQ77" s="144"/>
      <c r="AR77" s="144"/>
      <c r="AS77" s="144"/>
      <c r="AT77" s="144"/>
      <c r="AU77" s="144"/>
      <c r="AV77" s="144"/>
      <c r="AW77" s="144"/>
      <c r="AX77" s="144"/>
      <c r="AY77" s="144"/>
      <c r="AZ77" s="144"/>
      <c r="BA77" s="144"/>
      <c r="BB77" s="144"/>
      <c r="BC77" s="144"/>
      <c r="BD77" s="144"/>
      <c r="BE77" s="144"/>
      <c r="BF77" s="144"/>
      <c r="BG77" s="144"/>
      <c r="BH77" s="144"/>
      <c r="BI77" s="144"/>
      <c r="BJ77" s="144"/>
      <c r="BK77" s="144"/>
      <c r="BL77" s="144"/>
      <c r="BM77" s="144"/>
      <c r="BN77" s="144"/>
      <c r="BO77" s="144"/>
      <c r="BP77" s="144"/>
      <c r="BQ77" s="144"/>
      <c r="BR77" s="144"/>
      <c r="BS77" s="144"/>
      <c r="BT77" s="144"/>
      <c r="BU77" s="144"/>
      <c r="BV77" s="144"/>
      <c r="BW77" s="144"/>
      <c r="BX77" s="144"/>
      <c r="BY77" s="144">
        <v>0.98099999999999998</v>
      </c>
      <c r="BZ77" s="144">
        <v>1.9419999999999999</v>
      </c>
      <c r="CA77" s="144">
        <v>2.8820000000000001</v>
      </c>
      <c r="CB77" s="144">
        <v>3.7989999999999999</v>
      </c>
      <c r="CC77" s="144">
        <v>4.6909999999999998</v>
      </c>
      <c r="CD77" s="144">
        <v>5.5570000000000004</v>
      </c>
      <c r="CE77" s="144">
        <v>6.3940000000000001</v>
      </c>
      <c r="CF77" s="144">
        <v>7.202</v>
      </c>
      <c r="CG77" s="144">
        <v>7.9779999999999998</v>
      </c>
      <c r="CH77" s="144">
        <v>8.718</v>
      </c>
      <c r="CI77" s="144">
        <v>9.4220000000000006</v>
      </c>
      <c r="CJ77" s="144">
        <v>10.084</v>
      </c>
      <c r="CK77" s="144">
        <v>10.704000000000001</v>
      </c>
      <c r="CL77" s="144">
        <v>11.276999999999999</v>
      </c>
      <c r="CM77" s="144">
        <v>11.802</v>
      </c>
      <c r="CN77" s="144">
        <v>12.273999999999999</v>
      </c>
      <c r="CO77" s="144">
        <v>12.694000000000001</v>
      </c>
      <c r="CP77" s="144">
        <v>13.061</v>
      </c>
      <c r="CQ77" s="144">
        <v>13.375</v>
      </c>
      <c r="CR77" s="144">
        <v>13.638</v>
      </c>
      <c r="CS77" s="144">
        <v>13.853</v>
      </c>
      <c r="CT77" s="144">
        <v>14.026</v>
      </c>
      <c r="CU77" s="144">
        <v>14.162000000000001</v>
      </c>
      <c r="CV77" s="144">
        <v>14.266</v>
      </c>
      <c r="CW77" s="144">
        <v>14.343999999999999</v>
      </c>
      <c r="CX77" s="144">
        <v>14.401</v>
      </c>
      <c r="CY77" s="144">
        <v>14.442</v>
      </c>
      <c r="CZ77" s="144">
        <v>14.471</v>
      </c>
      <c r="DA77" s="144">
        <v>14.491</v>
      </c>
      <c r="DB77" s="144">
        <v>14.505000000000001</v>
      </c>
      <c r="DC77" s="144">
        <v>14.505000000000001</v>
      </c>
      <c r="DD77" s="144">
        <v>14.505000000000001</v>
      </c>
      <c r="DE77" s="144">
        <v>14.505000000000001</v>
      </c>
      <c r="DF77" s="144">
        <v>14.505000000000001</v>
      </c>
      <c r="DG77" s="144">
        <v>14.505000000000001</v>
      </c>
      <c r="DH77" s="144">
        <v>14.505000000000001</v>
      </c>
      <c r="DI77" s="144">
        <v>14.505000000000001</v>
      </c>
      <c r="DJ77" s="144">
        <v>14.505000000000001</v>
      </c>
      <c r="DK77" s="144">
        <v>14.505000000000001</v>
      </c>
      <c r="DL77" s="144">
        <v>14.505000000000001</v>
      </c>
      <c r="DM77" s="144">
        <v>14.505000000000001</v>
      </c>
      <c r="DN77" s="144">
        <v>14.505000000000001</v>
      </c>
      <c r="DO77" s="144">
        <v>14.505000000000001</v>
      </c>
      <c r="DP77" s="144">
        <v>14.505000000000001</v>
      </c>
      <c r="DQ77" s="144">
        <v>14.505000000000001</v>
      </c>
      <c r="DR77" s="144">
        <v>14.505000000000001</v>
      </c>
      <c r="DS77" s="144">
        <v>14.505000000000001</v>
      </c>
      <c r="DT77" s="144">
        <v>14.505000000000001</v>
      </c>
      <c r="DU77" s="144">
        <v>14.505000000000001</v>
      </c>
      <c r="DV77" s="144">
        <v>14.505000000000001</v>
      </c>
      <c r="DW77" s="144">
        <v>14.505000000000001</v>
      </c>
      <c r="DX77" s="144">
        <v>14.505000000000001</v>
      </c>
      <c r="DY77" s="144">
        <v>14.505000000000001</v>
      </c>
      <c r="DZ77" s="144">
        <v>14.505000000000001</v>
      </c>
      <c r="EA77" s="144">
        <v>14.505000000000001</v>
      </c>
    </row>
    <row r="78" spans="1:131" ht="15" customHeight="1" x14ac:dyDescent="0.25">
      <c r="A78" s="43">
        <v>76</v>
      </c>
      <c r="B78" s="144"/>
      <c r="C78" s="144"/>
      <c r="D78" s="144"/>
      <c r="E78" s="144"/>
      <c r="F78" s="144"/>
      <c r="G78" s="144"/>
      <c r="H78" s="144"/>
      <c r="I78" s="144"/>
      <c r="J78" s="144"/>
      <c r="K78" s="144"/>
      <c r="L78" s="144"/>
      <c r="M78" s="144"/>
      <c r="N78" s="144"/>
      <c r="O78" s="144"/>
      <c r="P78" s="144"/>
      <c r="Q78" s="144"/>
      <c r="R78" s="144"/>
      <c r="S78" s="144"/>
      <c r="T78" s="144"/>
      <c r="U78" s="144"/>
      <c r="V78" s="144"/>
      <c r="W78" s="144"/>
      <c r="X78" s="144"/>
      <c r="Y78" s="144"/>
      <c r="Z78" s="144"/>
      <c r="AA78" s="144"/>
      <c r="AB78" s="144"/>
      <c r="AC78" s="144"/>
      <c r="AD78" s="144"/>
      <c r="AE78" s="144"/>
      <c r="AF78" s="144"/>
      <c r="AG78" s="144"/>
      <c r="AH78" s="144"/>
      <c r="AI78" s="144"/>
      <c r="AJ78" s="144"/>
      <c r="AK78" s="144"/>
      <c r="AL78" s="144"/>
      <c r="AM78" s="144"/>
      <c r="AN78" s="144"/>
      <c r="AO78" s="144"/>
      <c r="AP78" s="144"/>
      <c r="AQ78" s="144"/>
      <c r="AR78" s="144"/>
      <c r="AS78" s="144"/>
      <c r="AT78" s="144"/>
      <c r="AU78" s="144"/>
      <c r="AV78" s="144"/>
      <c r="AW78" s="144"/>
      <c r="AX78" s="144"/>
      <c r="AY78" s="144"/>
      <c r="AZ78" s="144"/>
      <c r="BA78" s="144"/>
      <c r="BB78" s="144"/>
      <c r="BC78" s="144"/>
      <c r="BD78" s="144"/>
      <c r="BE78" s="144"/>
      <c r="BF78" s="144"/>
      <c r="BG78" s="144"/>
      <c r="BH78" s="144"/>
      <c r="BI78" s="144"/>
      <c r="BJ78" s="144"/>
      <c r="BK78" s="144"/>
      <c r="BL78" s="144"/>
      <c r="BM78" s="144"/>
      <c r="BN78" s="144"/>
      <c r="BO78" s="144"/>
      <c r="BP78" s="144"/>
      <c r="BQ78" s="144"/>
      <c r="BR78" s="144"/>
      <c r="BS78" s="144"/>
      <c r="BT78" s="144"/>
      <c r="BU78" s="144"/>
      <c r="BV78" s="144"/>
      <c r="BW78" s="144"/>
      <c r="BX78" s="144"/>
      <c r="BY78" s="144"/>
      <c r="BZ78" s="144">
        <v>0.98</v>
      </c>
      <c r="CA78" s="144">
        <v>1.9370000000000001</v>
      </c>
      <c r="CB78" s="144">
        <v>2.8719999999999999</v>
      </c>
      <c r="CC78" s="144">
        <v>3.782</v>
      </c>
      <c r="CD78" s="144">
        <v>4.6639999999999997</v>
      </c>
      <c r="CE78" s="144">
        <v>5.5179999999999998</v>
      </c>
      <c r="CF78" s="144">
        <v>6.3410000000000002</v>
      </c>
      <c r="CG78" s="144">
        <v>7.1310000000000002</v>
      </c>
      <c r="CH78" s="144">
        <v>7.8860000000000001</v>
      </c>
      <c r="CI78" s="144">
        <v>8.6029999999999998</v>
      </c>
      <c r="CJ78" s="144">
        <v>9.2780000000000005</v>
      </c>
      <c r="CK78" s="144">
        <v>9.9090000000000007</v>
      </c>
      <c r="CL78" s="144">
        <v>10.493</v>
      </c>
      <c r="CM78" s="144">
        <v>11.026999999999999</v>
      </c>
      <c r="CN78" s="144">
        <v>11.509</v>
      </c>
      <c r="CO78" s="144">
        <v>11.936</v>
      </c>
      <c r="CP78" s="144">
        <v>12.31</v>
      </c>
      <c r="CQ78" s="144">
        <v>12.629</v>
      </c>
      <c r="CR78" s="144">
        <v>12.896000000000001</v>
      </c>
      <c r="CS78" s="144">
        <v>13.116</v>
      </c>
      <c r="CT78" s="144">
        <v>13.291</v>
      </c>
      <c r="CU78" s="144">
        <v>13.429</v>
      </c>
      <c r="CV78" s="144">
        <v>13.535</v>
      </c>
      <c r="CW78" s="144">
        <v>13.614000000000001</v>
      </c>
      <c r="CX78" s="144">
        <v>13.672000000000001</v>
      </c>
      <c r="CY78" s="144">
        <v>13.714</v>
      </c>
      <c r="CZ78" s="144">
        <v>13.743</v>
      </c>
      <c r="DA78" s="144">
        <v>13.763</v>
      </c>
      <c r="DB78" s="144">
        <v>13.776999999999999</v>
      </c>
      <c r="DC78" s="144">
        <v>13.776999999999999</v>
      </c>
      <c r="DD78" s="144">
        <v>13.776999999999999</v>
      </c>
      <c r="DE78" s="144">
        <v>13.776999999999999</v>
      </c>
      <c r="DF78" s="144">
        <v>13.776999999999999</v>
      </c>
      <c r="DG78" s="144">
        <v>13.776999999999999</v>
      </c>
      <c r="DH78" s="144">
        <v>13.776999999999999</v>
      </c>
      <c r="DI78" s="144">
        <v>13.776999999999999</v>
      </c>
      <c r="DJ78" s="144">
        <v>13.776999999999999</v>
      </c>
      <c r="DK78" s="144">
        <v>13.776999999999999</v>
      </c>
      <c r="DL78" s="144">
        <v>13.776999999999999</v>
      </c>
      <c r="DM78" s="144">
        <v>13.776999999999999</v>
      </c>
      <c r="DN78" s="144">
        <v>13.776999999999999</v>
      </c>
      <c r="DO78" s="144">
        <v>13.776999999999999</v>
      </c>
      <c r="DP78" s="144">
        <v>13.776999999999999</v>
      </c>
      <c r="DQ78" s="144">
        <v>13.776999999999999</v>
      </c>
      <c r="DR78" s="144">
        <v>13.776999999999999</v>
      </c>
      <c r="DS78" s="144">
        <v>13.776999999999999</v>
      </c>
      <c r="DT78" s="144">
        <v>13.776999999999999</v>
      </c>
      <c r="DU78" s="144">
        <v>13.776999999999999</v>
      </c>
      <c r="DV78" s="144">
        <v>13.776999999999999</v>
      </c>
      <c r="DW78" s="144">
        <v>13.776999999999999</v>
      </c>
      <c r="DX78" s="144">
        <v>13.776999999999999</v>
      </c>
      <c r="DY78" s="144">
        <v>13.776999999999999</v>
      </c>
      <c r="DZ78" s="144">
        <v>13.776999999999999</v>
      </c>
      <c r="EA78" s="144">
        <v>13.776999999999999</v>
      </c>
    </row>
    <row r="79" spans="1:131" ht="15" customHeight="1" x14ac:dyDescent="0.25">
      <c r="A79" s="43">
        <v>77</v>
      </c>
      <c r="B79" s="144"/>
      <c r="C79" s="144"/>
      <c r="D79" s="144"/>
      <c r="E79" s="144"/>
      <c r="F79" s="144"/>
      <c r="G79" s="144"/>
      <c r="H79" s="144"/>
      <c r="I79" s="144"/>
      <c r="J79" s="144"/>
      <c r="K79" s="144"/>
      <c r="L79" s="144"/>
      <c r="M79" s="144"/>
      <c r="N79" s="144"/>
      <c r="O79" s="144"/>
      <c r="P79" s="144"/>
      <c r="Q79" s="144"/>
      <c r="R79" s="144"/>
      <c r="S79" s="144"/>
      <c r="T79" s="144"/>
      <c r="U79" s="144"/>
      <c r="V79" s="144"/>
      <c r="W79" s="144"/>
      <c r="X79" s="144"/>
      <c r="Y79" s="144"/>
      <c r="Z79" s="144"/>
      <c r="AA79" s="144"/>
      <c r="AB79" s="144"/>
      <c r="AC79" s="144"/>
      <c r="AD79" s="144"/>
      <c r="AE79" s="144"/>
      <c r="AF79" s="144"/>
      <c r="AG79" s="144"/>
      <c r="AH79" s="144"/>
      <c r="AI79" s="144"/>
      <c r="AJ79" s="144"/>
      <c r="AK79" s="144"/>
      <c r="AL79" s="144"/>
      <c r="AM79" s="144"/>
      <c r="AN79" s="144"/>
      <c r="AO79" s="144"/>
      <c r="AP79" s="144"/>
      <c r="AQ79" s="144"/>
      <c r="AR79" s="144"/>
      <c r="AS79" s="144"/>
      <c r="AT79" s="144"/>
      <c r="AU79" s="144"/>
      <c r="AV79" s="144"/>
      <c r="AW79" s="144"/>
      <c r="AX79" s="144"/>
      <c r="AY79" s="144"/>
      <c r="AZ79" s="144"/>
      <c r="BA79" s="144"/>
      <c r="BB79" s="144"/>
      <c r="BC79" s="144"/>
      <c r="BD79" s="144"/>
      <c r="BE79" s="144"/>
      <c r="BF79" s="144"/>
      <c r="BG79" s="144"/>
      <c r="BH79" s="144"/>
      <c r="BI79" s="144"/>
      <c r="BJ79" s="144"/>
      <c r="BK79" s="144"/>
      <c r="BL79" s="144"/>
      <c r="BM79" s="144"/>
      <c r="BN79" s="144"/>
      <c r="BO79" s="144"/>
      <c r="BP79" s="144"/>
      <c r="BQ79" s="144"/>
      <c r="BR79" s="144"/>
      <c r="BS79" s="144"/>
      <c r="BT79" s="144"/>
      <c r="BU79" s="144"/>
      <c r="BV79" s="144"/>
      <c r="BW79" s="144"/>
      <c r="BX79" s="144"/>
      <c r="BY79" s="144"/>
      <c r="BZ79" s="144"/>
      <c r="CA79" s="144">
        <v>0.97799999999999998</v>
      </c>
      <c r="CB79" s="144">
        <v>1.9319999999999999</v>
      </c>
      <c r="CC79" s="144">
        <v>2.86</v>
      </c>
      <c r="CD79" s="144">
        <v>3.7610000000000001</v>
      </c>
      <c r="CE79" s="144">
        <v>4.6319999999999997</v>
      </c>
      <c r="CF79" s="144">
        <v>5.4720000000000004</v>
      </c>
      <c r="CG79" s="144">
        <v>6.2789999999999999</v>
      </c>
      <c r="CH79" s="144">
        <v>7.0490000000000004</v>
      </c>
      <c r="CI79" s="144">
        <v>7.78</v>
      </c>
      <c r="CJ79" s="144">
        <v>8.4689999999999994</v>
      </c>
      <c r="CK79" s="144">
        <v>9.1129999999999995</v>
      </c>
      <c r="CL79" s="144">
        <v>9.7089999999999996</v>
      </c>
      <c r="CM79" s="144">
        <v>10.253</v>
      </c>
      <c r="CN79" s="144">
        <v>10.744</v>
      </c>
      <c r="CO79" s="144">
        <v>11.18</v>
      </c>
      <c r="CP79" s="144">
        <v>11.561</v>
      </c>
      <c r="CQ79" s="144">
        <v>11.885999999999999</v>
      </c>
      <c r="CR79" s="144">
        <v>12.159000000000001</v>
      </c>
      <c r="CS79" s="144">
        <v>12.382</v>
      </c>
      <c r="CT79" s="144">
        <v>12.561</v>
      </c>
      <c r="CU79" s="144">
        <v>12.701000000000001</v>
      </c>
      <c r="CV79" s="144">
        <v>12.808</v>
      </c>
      <c r="CW79" s="144">
        <v>12.888999999999999</v>
      </c>
      <c r="CX79" s="144">
        <v>12.948</v>
      </c>
      <c r="CY79" s="144">
        <v>12.99</v>
      </c>
      <c r="CZ79" s="144">
        <v>13.02</v>
      </c>
      <c r="DA79" s="144">
        <v>13.041</v>
      </c>
      <c r="DB79" s="144">
        <v>13.055</v>
      </c>
      <c r="DC79" s="144">
        <v>13.055</v>
      </c>
      <c r="DD79" s="144">
        <v>13.055</v>
      </c>
      <c r="DE79" s="144">
        <v>13.055</v>
      </c>
      <c r="DF79" s="144">
        <v>13.055</v>
      </c>
      <c r="DG79" s="144">
        <v>13.055</v>
      </c>
      <c r="DH79" s="144">
        <v>13.055</v>
      </c>
      <c r="DI79" s="144">
        <v>13.055</v>
      </c>
      <c r="DJ79" s="144">
        <v>13.055</v>
      </c>
      <c r="DK79" s="144">
        <v>13.055</v>
      </c>
      <c r="DL79" s="144">
        <v>13.055</v>
      </c>
      <c r="DM79" s="144">
        <v>13.055</v>
      </c>
      <c r="DN79" s="144">
        <v>13.055</v>
      </c>
      <c r="DO79" s="144">
        <v>13.055</v>
      </c>
      <c r="DP79" s="144">
        <v>13.055</v>
      </c>
      <c r="DQ79" s="144">
        <v>13.055</v>
      </c>
      <c r="DR79" s="144">
        <v>13.055</v>
      </c>
      <c r="DS79" s="144">
        <v>13.055</v>
      </c>
      <c r="DT79" s="144">
        <v>13.055</v>
      </c>
      <c r="DU79" s="144">
        <v>13.055</v>
      </c>
      <c r="DV79" s="144">
        <v>13.055</v>
      </c>
      <c r="DW79" s="144">
        <v>13.055</v>
      </c>
      <c r="DX79" s="144">
        <v>13.055</v>
      </c>
      <c r="DY79" s="144">
        <v>13.055</v>
      </c>
      <c r="DZ79" s="144">
        <v>13.055</v>
      </c>
      <c r="EA79" s="144">
        <v>13.055</v>
      </c>
    </row>
    <row r="80" spans="1:131" ht="15" customHeight="1" x14ac:dyDescent="0.25">
      <c r="A80" s="43">
        <v>78</v>
      </c>
      <c r="B80" s="144"/>
      <c r="C80" s="144"/>
      <c r="D80" s="144"/>
      <c r="E80" s="144"/>
      <c r="F80" s="144"/>
      <c r="G80" s="144"/>
      <c r="H80" s="144"/>
      <c r="I80" s="144"/>
      <c r="J80" s="144"/>
      <c r="K80" s="144"/>
      <c r="L80" s="144"/>
      <c r="M80" s="144"/>
      <c r="N80" s="144"/>
      <c r="O80" s="144"/>
      <c r="P80" s="144"/>
      <c r="Q80" s="144"/>
      <c r="R80" s="144"/>
      <c r="S80" s="144"/>
      <c r="T80" s="144"/>
      <c r="U80" s="144"/>
      <c r="V80" s="144"/>
      <c r="W80" s="144"/>
      <c r="X80" s="144"/>
      <c r="Y80" s="144"/>
      <c r="Z80" s="144"/>
      <c r="AA80" s="144"/>
      <c r="AB80" s="144"/>
      <c r="AC80" s="144"/>
      <c r="AD80" s="144"/>
      <c r="AE80" s="144"/>
      <c r="AF80" s="144"/>
      <c r="AG80" s="144"/>
      <c r="AH80" s="144"/>
      <c r="AI80" s="144"/>
      <c r="AJ80" s="144"/>
      <c r="AK80" s="144"/>
      <c r="AL80" s="144"/>
      <c r="AM80" s="144"/>
      <c r="AN80" s="144"/>
      <c r="AO80" s="144"/>
      <c r="AP80" s="144"/>
      <c r="AQ80" s="144"/>
      <c r="AR80" s="144"/>
      <c r="AS80" s="144"/>
      <c r="AT80" s="144"/>
      <c r="AU80" s="144"/>
      <c r="AV80" s="144"/>
      <c r="AW80" s="144"/>
      <c r="AX80" s="144"/>
      <c r="AY80" s="144"/>
      <c r="AZ80" s="144"/>
      <c r="BA80" s="144"/>
      <c r="BB80" s="144"/>
      <c r="BC80" s="144"/>
      <c r="BD80" s="144"/>
      <c r="BE80" s="144"/>
      <c r="BF80" s="144"/>
      <c r="BG80" s="144"/>
      <c r="BH80" s="144"/>
      <c r="BI80" s="144"/>
      <c r="BJ80" s="144"/>
      <c r="BK80" s="144"/>
      <c r="BL80" s="144"/>
      <c r="BM80" s="144"/>
      <c r="BN80" s="144"/>
      <c r="BO80" s="144"/>
      <c r="BP80" s="144"/>
      <c r="BQ80" s="144"/>
      <c r="BR80" s="144"/>
      <c r="BS80" s="144"/>
      <c r="BT80" s="144"/>
      <c r="BU80" s="144"/>
      <c r="BV80" s="144"/>
      <c r="BW80" s="144"/>
      <c r="BX80" s="144"/>
      <c r="BY80" s="144"/>
      <c r="BZ80" s="144"/>
      <c r="CA80" s="144"/>
      <c r="CB80" s="144">
        <v>0.97599999999999998</v>
      </c>
      <c r="CC80" s="144">
        <v>1.925</v>
      </c>
      <c r="CD80" s="144">
        <v>2.8460000000000001</v>
      </c>
      <c r="CE80" s="144">
        <v>3.7370000000000001</v>
      </c>
      <c r="CF80" s="144">
        <v>4.5960000000000001</v>
      </c>
      <c r="CG80" s="144">
        <v>5.4210000000000003</v>
      </c>
      <c r="CH80" s="144">
        <v>6.2080000000000002</v>
      </c>
      <c r="CI80" s="144">
        <v>6.9560000000000004</v>
      </c>
      <c r="CJ80" s="144">
        <v>7.66</v>
      </c>
      <c r="CK80" s="144">
        <v>8.3179999999999996</v>
      </c>
      <c r="CL80" s="144">
        <v>8.9269999999999996</v>
      </c>
      <c r="CM80" s="144">
        <v>9.484</v>
      </c>
      <c r="CN80" s="144">
        <v>9.9849999999999994</v>
      </c>
      <c r="CO80" s="144">
        <v>10.43</v>
      </c>
      <c r="CP80" s="144">
        <v>10.819000000000001</v>
      </c>
      <c r="CQ80" s="144">
        <v>11.151</v>
      </c>
      <c r="CR80" s="144">
        <v>11.43</v>
      </c>
      <c r="CS80" s="144">
        <v>11.657</v>
      </c>
      <c r="CT80" s="144">
        <v>11.84</v>
      </c>
      <c r="CU80" s="144">
        <v>11.983000000000001</v>
      </c>
      <c r="CV80" s="144">
        <v>12.092000000000001</v>
      </c>
      <c r="CW80" s="144">
        <v>12.173999999999999</v>
      </c>
      <c r="CX80" s="144">
        <v>12.234</v>
      </c>
      <c r="CY80" s="144">
        <v>12.276999999999999</v>
      </c>
      <c r="CZ80" s="144">
        <v>12.307</v>
      </c>
      <c r="DA80" s="144">
        <v>12.329000000000001</v>
      </c>
      <c r="DB80" s="144">
        <v>12.343</v>
      </c>
      <c r="DC80" s="144">
        <v>12.343</v>
      </c>
      <c r="DD80" s="144">
        <v>12.343</v>
      </c>
      <c r="DE80" s="144">
        <v>12.343</v>
      </c>
      <c r="DF80" s="144">
        <v>12.343</v>
      </c>
      <c r="DG80" s="144">
        <v>12.343</v>
      </c>
      <c r="DH80" s="144">
        <v>12.343</v>
      </c>
      <c r="DI80" s="144">
        <v>12.343</v>
      </c>
      <c r="DJ80" s="144">
        <v>12.343</v>
      </c>
      <c r="DK80" s="144">
        <v>12.343</v>
      </c>
      <c r="DL80" s="144">
        <v>12.343</v>
      </c>
      <c r="DM80" s="144">
        <v>12.343</v>
      </c>
      <c r="DN80" s="144">
        <v>12.343</v>
      </c>
      <c r="DO80" s="144">
        <v>12.343</v>
      </c>
      <c r="DP80" s="144">
        <v>12.343</v>
      </c>
      <c r="DQ80" s="144">
        <v>12.343</v>
      </c>
      <c r="DR80" s="144">
        <v>12.343</v>
      </c>
      <c r="DS80" s="144">
        <v>12.343</v>
      </c>
      <c r="DT80" s="144">
        <v>12.343</v>
      </c>
      <c r="DU80" s="144">
        <v>12.343</v>
      </c>
      <c r="DV80" s="144">
        <v>12.343</v>
      </c>
      <c r="DW80" s="144">
        <v>12.343</v>
      </c>
      <c r="DX80" s="144">
        <v>12.343</v>
      </c>
      <c r="DY80" s="144">
        <v>12.343</v>
      </c>
      <c r="DZ80" s="144">
        <v>12.343</v>
      </c>
      <c r="EA80" s="144">
        <v>12.343</v>
      </c>
    </row>
    <row r="81" spans="1:131" ht="15" customHeight="1" x14ac:dyDescent="0.25">
      <c r="A81" s="43">
        <v>79</v>
      </c>
      <c r="B81" s="144"/>
      <c r="C81" s="144"/>
      <c r="D81" s="144"/>
      <c r="E81" s="144"/>
      <c r="F81" s="144"/>
      <c r="G81" s="144"/>
      <c r="H81" s="144"/>
      <c r="I81" s="144"/>
      <c r="J81" s="144"/>
      <c r="K81" s="144"/>
      <c r="L81" s="144"/>
      <c r="M81" s="144"/>
      <c r="N81" s="144"/>
      <c r="O81" s="144"/>
      <c r="P81" s="144"/>
      <c r="Q81" s="144"/>
      <c r="R81" s="144"/>
      <c r="S81" s="144"/>
      <c r="T81" s="144"/>
      <c r="U81" s="144"/>
      <c r="V81" s="144"/>
      <c r="W81" s="144"/>
      <c r="X81" s="144"/>
      <c r="Y81" s="144"/>
      <c r="Z81" s="144"/>
      <c r="AA81" s="144"/>
      <c r="AB81" s="144"/>
      <c r="AC81" s="144"/>
      <c r="AD81" s="144"/>
      <c r="AE81" s="144"/>
      <c r="AF81" s="144"/>
      <c r="AG81" s="144"/>
      <c r="AH81" s="144"/>
      <c r="AI81" s="144"/>
      <c r="AJ81" s="144"/>
      <c r="AK81" s="144"/>
      <c r="AL81" s="144"/>
      <c r="AM81" s="144"/>
      <c r="AN81" s="144"/>
      <c r="AO81" s="144"/>
      <c r="AP81" s="144"/>
      <c r="AQ81" s="144"/>
      <c r="AR81" s="144"/>
      <c r="AS81" s="144"/>
      <c r="AT81" s="144"/>
      <c r="AU81" s="144"/>
      <c r="AV81" s="144"/>
      <c r="AW81" s="144"/>
      <c r="AX81" s="144"/>
      <c r="AY81" s="144"/>
      <c r="AZ81" s="144"/>
      <c r="BA81" s="144"/>
      <c r="BB81" s="144"/>
      <c r="BC81" s="144"/>
      <c r="BD81" s="144"/>
      <c r="BE81" s="144"/>
      <c r="BF81" s="144"/>
      <c r="BG81" s="144"/>
      <c r="BH81" s="144"/>
      <c r="BI81" s="144"/>
      <c r="BJ81" s="144"/>
      <c r="BK81" s="144"/>
      <c r="BL81" s="144"/>
      <c r="BM81" s="144"/>
      <c r="BN81" s="144"/>
      <c r="BO81" s="144"/>
      <c r="BP81" s="144"/>
      <c r="BQ81" s="144"/>
      <c r="BR81" s="144"/>
      <c r="BS81" s="144"/>
      <c r="BT81" s="144"/>
      <c r="BU81" s="144"/>
      <c r="BV81" s="144"/>
      <c r="BW81" s="144"/>
      <c r="BX81" s="144"/>
      <c r="BY81" s="144"/>
      <c r="BZ81" s="144"/>
      <c r="CA81" s="144"/>
      <c r="CB81" s="144"/>
      <c r="CC81" s="144">
        <v>0.97299999999999998</v>
      </c>
      <c r="CD81" s="144">
        <v>1.917</v>
      </c>
      <c r="CE81" s="144">
        <v>2.83</v>
      </c>
      <c r="CF81" s="144">
        <v>3.7109999999999999</v>
      </c>
      <c r="CG81" s="144">
        <v>4.5549999999999997</v>
      </c>
      <c r="CH81" s="144">
        <v>5.3620000000000001</v>
      </c>
      <c r="CI81" s="144">
        <v>6.1280000000000001</v>
      </c>
      <c r="CJ81" s="144">
        <v>6.85</v>
      </c>
      <c r="CK81" s="144">
        <v>7.524</v>
      </c>
      <c r="CL81" s="144">
        <v>8.1470000000000002</v>
      </c>
      <c r="CM81" s="144">
        <v>8.7170000000000005</v>
      </c>
      <c r="CN81" s="144">
        <v>9.2309999999999999</v>
      </c>
      <c r="CO81" s="144">
        <v>9.6869999999999994</v>
      </c>
      <c r="CP81" s="144">
        <v>10.084</v>
      </c>
      <c r="CQ81" s="144">
        <v>10.425000000000001</v>
      </c>
      <c r="CR81" s="144">
        <v>10.709</v>
      </c>
      <c r="CS81" s="144">
        <v>10.942</v>
      </c>
      <c r="CT81" s="144">
        <v>11.128</v>
      </c>
      <c r="CU81" s="144">
        <v>11.273999999999999</v>
      </c>
      <c r="CV81" s="144">
        <v>11.385999999999999</v>
      </c>
      <c r="CW81" s="144">
        <v>11.47</v>
      </c>
      <c r="CX81" s="144">
        <v>11.531000000000001</v>
      </c>
      <c r="CY81" s="144">
        <v>11.574999999999999</v>
      </c>
      <c r="CZ81" s="144">
        <v>11.606</v>
      </c>
      <c r="DA81" s="144">
        <v>11.627000000000001</v>
      </c>
      <c r="DB81" s="144">
        <v>11.641999999999999</v>
      </c>
      <c r="DC81" s="144">
        <v>11.641999999999999</v>
      </c>
      <c r="DD81" s="144">
        <v>11.641999999999999</v>
      </c>
      <c r="DE81" s="144">
        <v>11.641999999999999</v>
      </c>
      <c r="DF81" s="144">
        <v>11.641999999999999</v>
      </c>
      <c r="DG81" s="144">
        <v>11.641999999999999</v>
      </c>
      <c r="DH81" s="144">
        <v>11.641999999999999</v>
      </c>
      <c r="DI81" s="144">
        <v>11.641999999999999</v>
      </c>
      <c r="DJ81" s="144">
        <v>11.641999999999999</v>
      </c>
      <c r="DK81" s="144">
        <v>11.641999999999999</v>
      </c>
      <c r="DL81" s="144">
        <v>11.641999999999999</v>
      </c>
      <c r="DM81" s="144">
        <v>11.641999999999999</v>
      </c>
      <c r="DN81" s="144">
        <v>11.641999999999999</v>
      </c>
      <c r="DO81" s="144">
        <v>11.641999999999999</v>
      </c>
      <c r="DP81" s="144">
        <v>11.641999999999999</v>
      </c>
      <c r="DQ81" s="144">
        <v>11.641999999999999</v>
      </c>
      <c r="DR81" s="144">
        <v>11.641999999999999</v>
      </c>
      <c r="DS81" s="144">
        <v>11.641999999999999</v>
      </c>
      <c r="DT81" s="144">
        <v>11.641999999999999</v>
      </c>
      <c r="DU81" s="144">
        <v>11.641999999999999</v>
      </c>
      <c r="DV81" s="144">
        <v>11.641999999999999</v>
      </c>
      <c r="DW81" s="144">
        <v>11.641999999999999</v>
      </c>
      <c r="DX81" s="144">
        <v>11.641999999999999</v>
      </c>
      <c r="DY81" s="144">
        <v>11.641999999999999</v>
      </c>
      <c r="DZ81" s="144">
        <v>11.641999999999999</v>
      </c>
      <c r="EA81" s="144">
        <v>11.641999999999999</v>
      </c>
    </row>
    <row r="82" spans="1:131" ht="15" customHeight="1" x14ac:dyDescent="0.25">
      <c r="A82" s="43">
        <v>80</v>
      </c>
      <c r="B82" s="144"/>
      <c r="C82" s="144"/>
      <c r="D82" s="144"/>
      <c r="E82" s="144"/>
      <c r="F82" s="144"/>
      <c r="G82" s="144"/>
      <c r="H82" s="144"/>
      <c r="I82" s="144"/>
      <c r="J82" s="144"/>
      <c r="K82" s="144"/>
      <c r="L82" s="144"/>
      <c r="M82" s="144"/>
      <c r="N82" s="144"/>
      <c r="O82" s="144"/>
      <c r="P82" s="144"/>
      <c r="Q82" s="144"/>
      <c r="R82" s="144"/>
      <c r="S82" s="144"/>
      <c r="T82" s="144"/>
      <c r="U82" s="144"/>
      <c r="V82" s="144"/>
      <c r="W82" s="144"/>
      <c r="X82" s="144"/>
      <c r="Y82" s="144"/>
      <c r="Z82" s="144"/>
      <c r="AA82" s="144"/>
      <c r="AB82" s="144"/>
      <c r="AC82" s="144"/>
      <c r="AD82" s="144"/>
      <c r="AE82" s="144"/>
      <c r="AF82" s="144"/>
      <c r="AG82" s="144"/>
      <c r="AH82" s="144"/>
      <c r="AI82" s="144"/>
      <c r="AJ82" s="144"/>
      <c r="AK82" s="144"/>
      <c r="AL82" s="144"/>
      <c r="AM82" s="144"/>
      <c r="AN82" s="144"/>
      <c r="AO82" s="144"/>
      <c r="AP82" s="144"/>
      <c r="AQ82" s="144"/>
      <c r="AR82" s="144"/>
      <c r="AS82" s="144"/>
      <c r="AT82" s="144"/>
      <c r="AU82" s="144"/>
      <c r="AV82" s="144"/>
      <c r="AW82" s="144"/>
      <c r="AX82" s="144"/>
      <c r="AY82" s="144"/>
      <c r="AZ82" s="144"/>
      <c r="BA82" s="144"/>
      <c r="BB82" s="144"/>
      <c r="BC82" s="144"/>
      <c r="BD82" s="144"/>
      <c r="BE82" s="144"/>
      <c r="BF82" s="144"/>
      <c r="BG82" s="144"/>
      <c r="BH82" s="144"/>
      <c r="BI82" s="144"/>
      <c r="BJ82" s="144"/>
      <c r="BK82" s="144"/>
      <c r="BL82" s="144"/>
      <c r="BM82" s="144"/>
      <c r="BN82" s="144"/>
      <c r="BO82" s="144"/>
      <c r="BP82" s="144"/>
      <c r="BQ82" s="144"/>
      <c r="BR82" s="144"/>
      <c r="BS82" s="144"/>
      <c r="BT82" s="144"/>
      <c r="BU82" s="144"/>
      <c r="BV82" s="144"/>
      <c r="BW82" s="144"/>
      <c r="BX82" s="144"/>
      <c r="BY82" s="144"/>
      <c r="BZ82" s="144"/>
      <c r="CA82" s="144"/>
      <c r="CB82" s="144"/>
      <c r="CC82" s="144"/>
      <c r="CD82" s="144">
        <v>0.97</v>
      </c>
      <c r="CE82" s="144">
        <v>1.909</v>
      </c>
      <c r="CF82" s="144">
        <v>2.8130000000000002</v>
      </c>
      <c r="CG82" s="144">
        <v>3.681</v>
      </c>
      <c r="CH82" s="144">
        <v>4.51</v>
      </c>
      <c r="CI82" s="144">
        <v>5.2969999999999997</v>
      </c>
      <c r="CJ82" s="144">
        <v>6.0389999999999997</v>
      </c>
      <c r="CK82" s="144">
        <v>6.7309999999999999</v>
      </c>
      <c r="CL82" s="144">
        <v>7.3710000000000004</v>
      </c>
      <c r="CM82" s="144">
        <v>7.9569999999999999</v>
      </c>
      <c r="CN82" s="144">
        <v>8.484</v>
      </c>
      <c r="CO82" s="144">
        <v>8.952</v>
      </c>
      <c r="CP82" s="144">
        <v>9.36</v>
      </c>
      <c r="CQ82" s="144">
        <v>9.7089999999999996</v>
      </c>
      <c r="CR82" s="144">
        <v>10.000999999999999</v>
      </c>
      <c r="CS82" s="144">
        <v>10.24</v>
      </c>
      <c r="CT82" s="144">
        <v>10.430999999999999</v>
      </c>
      <c r="CU82" s="144">
        <v>10.58</v>
      </c>
      <c r="CV82" s="144">
        <v>10.695</v>
      </c>
      <c r="CW82" s="144">
        <v>10.781000000000001</v>
      </c>
      <c r="CX82" s="144">
        <v>10.843</v>
      </c>
      <c r="CY82" s="144">
        <v>10.888</v>
      </c>
      <c r="CZ82" s="144">
        <v>10.92</v>
      </c>
      <c r="DA82" s="144">
        <v>10.942</v>
      </c>
      <c r="DB82" s="144">
        <v>10.957000000000001</v>
      </c>
      <c r="DC82" s="144">
        <v>10.957000000000001</v>
      </c>
      <c r="DD82" s="144">
        <v>10.957000000000001</v>
      </c>
      <c r="DE82" s="144">
        <v>10.957000000000001</v>
      </c>
      <c r="DF82" s="144">
        <v>10.957000000000001</v>
      </c>
      <c r="DG82" s="144">
        <v>10.957000000000001</v>
      </c>
      <c r="DH82" s="144">
        <v>10.957000000000001</v>
      </c>
      <c r="DI82" s="144">
        <v>10.957000000000001</v>
      </c>
      <c r="DJ82" s="144">
        <v>10.957000000000001</v>
      </c>
      <c r="DK82" s="144">
        <v>10.957000000000001</v>
      </c>
      <c r="DL82" s="144">
        <v>10.957000000000001</v>
      </c>
      <c r="DM82" s="144">
        <v>10.957000000000001</v>
      </c>
      <c r="DN82" s="144">
        <v>10.957000000000001</v>
      </c>
      <c r="DO82" s="144">
        <v>10.957000000000001</v>
      </c>
      <c r="DP82" s="144">
        <v>10.957000000000001</v>
      </c>
      <c r="DQ82" s="144">
        <v>10.957000000000001</v>
      </c>
      <c r="DR82" s="144">
        <v>10.957000000000001</v>
      </c>
      <c r="DS82" s="144">
        <v>10.957000000000001</v>
      </c>
      <c r="DT82" s="144">
        <v>10.957000000000001</v>
      </c>
      <c r="DU82" s="144">
        <v>10.957000000000001</v>
      </c>
      <c r="DV82" s="144">
        <v>10.957000000000001</v>
      </c>
      <c r="DW82" s="144">
        <v>10.957000000000001</v>
      </c>
      <c r="DX82" s="144">
        <v>10.957000000000001</v>
      </c>
      <c r="DY82" s="144">
        <v>10.957000000000001</v>
      </c>
      <c r="DZ82" s="144">
        <v>10.957000000000001</v>
      </c>
      <c r="EA82" s="144">
        <v>10.957000000000001</v>
      </c>
    </row>
    <row r="83" spans="1:131" ht="15" customHeight="1" x14ac:dyDescent="0.25">
      <c r="A83" s="43">
        <v>81</v>
      </c>
      <c r="B83" s="144"/>
      <c r="C83" s="144"/>
      <c r="D83" s="144"/>
      <c r="E83" s="144"/>
      <c r="F83" s="144"/>
      <c r="G83" s="144"/>
      <c r="H83" s="144"/>
      <c r="I83" s="144"/>
      <c r="J83" s="144"/>
      <c r="K83" s="144"/>
      <c r="L83" s="144"/>
      <c r="M83" s="144"/>
      <c r="N83" s="144"/>
      <c r="O83" s="144"/>
      <c r="P83" s="144"/>
      <c r="Q83" s="144"/>
      <c r="R83" s="144"/>
      <c r="S83" s="144"/>
      <c r="T83" s="144"/>
      <c r="U83" s="144"/>
      <c r="V83" s="144"/>
      <c r="W83" s="144"/>
      <c r="X83" s="144"/>
      <c r="Y83" s="144"/>
      <c r="Z83" s="144"/>
      <c r="AA83" s="144"/>
      <c r="AB83" s="144"/>
      <c r="AC83" s="144"/>
      <c r="AD83" s="144"/>
      <c r="AE83" s="144"/>
      <c r="AF83" s="144"/>
      <c r="AG83" s="144"/>
      <c r="AH83" s="144"/>
      <c r="AI83" s="144"/>
      <c r="AJ83" s="144"/>
      <c r="AK83" s="144"/>
      <c r="AL83" s="144"/>
      <c r="AM83" s="144"/>
      <c r="AN83" s="144"/>
      <c r="AO83" s="144"/>
      <c r="AP83" s="144"/>
      <c r="AQ83" s="144"/>
      <c r="AR83" s="144"/>
      <c r="AS83" s="144"/>
      <c r="AT83" s="144"/>
      <c r="AU83" s="144"/>
      <c r="AV83" s="144"/>
      <c r="AW83" s="144"/>
      <c r="AX83" s="144"/>
      <c r="AY83" s="144"/>
      <c r="AZ83" s="144"/>
      <c r="BA83" s="144"/>
      <c r="BB83" s="144"/>
      <c r="BC83" s="144"/>
      <c r="BD83" s="144"/>
      <c r="BE83" s="144"/>
      <c r="BF83" s="144"/>
      <c r="BG83" s="144"/>
      <c r="BH83" s="144"/>
      <c r="BI83" s="144"/>
      <c r="BJ83" s="144"/>
      <c r="BK83" s="144"/>
      <c r="BL83" s="144"/>
      <c r="BM83" s="144"/>
      <c r="BN83" s="144"/>
      <c r="BO83" s="144"/>
      <c r="BP83" s="144"/>
      <c r="BQ83" s="144"/>
      <c r="BR83" s="144"/>
      <c r="BS83" s="144"/>
      <c r="BT83" s="144"/>
      <c r="BU83" s="144"/>
      <c r="BV83" s="144"/>
      <c r="BW83" s="144"/>
      <c r="BX83" s="144"/>
      <c r="BY83" s="144"/>
      <c r="BZ83" s="144"/>
      <c r="CA83" s="144"/>
      <c r="CB83" s="144"/>
      <c r="CC83" s="144"/>
      <c r="CD83" s="144"/>
      <c r="CE83" s="144">
        <v>0.96699999999999997</v>
      </c>
      <c r="CF83" s="144">
        <v>1.899</v>
      </c>
      <c r="CG83" s="144">
        <v>2.794</v>
      </c>
      <c r="CH83" s="144">
        <v>3.6480000000000001</v>
      </c>
      <c r="CI83" s="144">
        <v>4.4589999999999996</v>
      </c>
      <c r="CJ83" s="144">
        <v>5.2229999999999999</v>
      </c>
      <c r="CK83" s="144">
        <v>5.9359999999999999</v>
      </c>
      <c r="CL83" s="144">
        <v>6.5960000000000001</v>
      </c>
      <c r="CM83" s="144">
        <v>7.1989999999999998</v>
      </c>
      <c r="CN83" s="144">
        <v>7.742</v>
      </c>
      <c r="CO83" s="144">
        <v>8.2230000000000008</v>
      </c>
      <c r="CP83" s="144">
        <v>8.6440000000000001</v>
      </c>
      <c r="CQ83" s="144">
        <v>9.0030000000000001</v>
      </c>
      <c r="CR83" s="144">
        <v>9.3030000000000008</v>
      </c>
      <c r="CS83" s="144">
        <v>9.548</v>
      </c>
      <c r="CT83" s="144">
        <v>9.7449999999999992</v>
      </c>
      <c r="CU83" s="144">
        <v>9.8989999999999991</v>
      </c>
      <c r="CV83" s="144">
        <v>10.016</v>
      </c>
      <c r="CW83" s="144">
        <v>10.103999999999999</v>
      </c>
      <c r="CX83" s="144">
        <v>10.169</v>
      </c>
      <c r="CY83" s="144">
        <v>10.214</v>
      </c>
      <c r="CZ83" s="144">
        <v>10.247</v>
      </c>
      <c r="DA83" s="144">
        <v>10.269</v>
      </c>
      <c r="DB83" s="144">
        <v>10.285</v>
      </c>
      <c r="DC83" s="144">
        <v>10.285</v>
      </c>
      <c r="DD83" s="144">
        <v>10.285</v>
      </c>
      <c r="DE83" s="144">
        <v>10.285</v>
      </c>
      <c r="DF83" s="144">
        <v>10.285</v>
      </c>
      <c r="DG83" s="144">
        <v>10.285</v>
      </c>
      <c r="DH83" s="144">
        <v>10.285</v>
      </c>
      <c r="DI83" s="144">
        <v>10.285</v>
      </c>
      <c r="DJ83" s="144">
        <v>10.285</v>
      </c>
      <c r="DK83" s="144">
        <v>10.285</v>
      </c>
      <c r="DL83" s="144">
        <v>10.285</v>
      </c>
      <c r="DM83" s="144">
        <v>10.285</v>
      </c>
      <c r="DN83" s="144">
        <v>10.285</v>
      </c>
      <c r="DO83" s="144">
        <v>10.285</v>
      </c>
      <c r="DP83" s="144">
        <v>10.285</v>
      </c>
      <c r="DQ83" s="144">
        <v>10.285</v>
      </c>
      <c r="DR83" s="144">
        <v>10.285</v>
      </c>
      <c r="DS83" s="144">
        <v>10.285</v>
      </c>
      <c r="DT83" s="144">
        <v>10.285</v>
      </c>
      <c r="DU83" s="144">
        <v>10.285</v>
      </c>
      <c r="DV83" s="144">
        <v>10.285</v>
      </c>
      <c r="DW83" s="144">
        <v>10.285</v>
      </c>
      <c r="DX83" s="144">
        <v>10.285</v>
      </c>
      <c r="DY83" s="144">
        <v>10.285</v>
      </c>
      <c r="DZ83" s="144">
        <v>10.285</v>
      </c>
      <c r="EA83" s="144">
        <v>10.285</v>
      </c>
    </row>
    <row r="84" spans="1:131" ht="15" customHeight="1" x14ac:dyDescent="0.25">
      <c r="A84" s="43">
        <v>82</v>
      </c>
      <c r="B84" s="144"/>
      <c r="C84" s="144"/>
      <c r="D84" s="144"/>
      <c r="E84" s="144"/>
      <c r="F84" s="144"/>
      <c r="G84" s="144"/>
      <c r="H84" s="144"/>
      <c r="I84" s="144"/>
      <c r="J84" s="144"/>
      <c r="K84" s="144"/>
      <c r="L84" s="144"/>
      <c r="M84" s="144"/>
      <c r="N84" s="144"/>
      <c r="O84" s="144"/>
      <c r="P84" s="144"/>
      <c r="Q84" s="144"/>
      <c r="R84" s="144"/>
      <c r="S84" s="144"/>
      <c r="T84" s="144"/>
      <c r="U84" s="144"/>
      <c r="V84" s="144"/>
      <c r="W84" s="144"/>
      <c r="X84" s="144"/>
      <c r="Y84" s="144"/>
      <c r="Z84" s="144"/>
      <c r="AA84" s="144"/>
      <c r="AB84" s="144"/>
      <c r="AC84" s="144"/>
      <c r="AD84" s="144"/>
      <c r="AE84" s="144"/>
      <c r="AF84" s="144"/>
      <c r="AG84" s="144"/>
      <c r="AH84" s="144"/>
      <c r="AI84" s="144"/>
      <c r="AJ84" s="144"/>
      <c r="AK84" s="144"/>
      <c r="AL84" s="144"/>
      <c r="AM84" s="144"/>
      <c r="AN84" s="144"/>
      <c r="AO84" s="144"/>
      <c r="AP84" s="144"/>
      <c r="AQ84" s="144"/>
      <c r="AR84" s="144"/>
      <c r="AS84" s="144"/>
      <c r="AT84" s="144"/>
      <c r="AU84" s="144"/>
      <c r="AV84" s="144"/>
      <c r="AW84" s="144"/>
      <c r="AX84" s="144"/>
      <c r="AY84" s="144"/>
      <c r="AZ84" s="144"/>
      <c r="BA84" s="144"/>
      <c r="BB84" s="144"/>
      <c r="BC84" s="144"/>
      <c r="BD84" s="144"/>
      <c r="BE84" s="144"/>
      <c r="BF84" s="144"/>
      <c r="BG84" s="144"/>
      <c r="BH84" s="144"/>
      <c r="BI84" s="144"/>
      <c r="BJ84" s="144"/>
      <c r="BK84" s="144"/>
      <c r="BL84" s="144"/>
      <c r="BM84" s="144"/>
      <c r="BN84" s="144"/>
      <c r="BO84" s="144"/>
      <c r="BP84" s="144"/>
      <c r="BQ84" s="144"/>
      <c r="BR84" s="144"/>
      <c r="BS84" s="144"/>
      <c r="BT84" s="144"/>
      <c r="BU84" s="144"/>
      <c r="BV84" s="144"/>
      <c r="BW84" s="144"/>
      <c r="BX84" s="144"/>
      <c r="BY84" s="144"/>
      <c r="BZ84" s="144"/>
      <c r="CA84" s="144"/>
      <c r="CB84" s="144"/>
      <c r="CC84" s="144"/>
      <c r="CD84" s="144"/>
      <c r="CE84" s="144"/>
      <c r="CF84" s="144">
        <v>0.96399999999999997</v>
      </c>
      <c r="CG84" s="144">
        <v>1.889</v>
      </c>
      <c r="CH84" s="144">
        <v>2.7719999999999998</v>
      </c>
      <c r="CI84" s="144">
        <v>3.61</v>
      </c>
      <c r="CJ84" s="144">
        <v>4.4000000000000004</v>
      </c>
      <c r="CK84" s="144">
        <v>5.1369999999999996</v>
      </c>
      <c r="CL84" s="144">
        <v>5.8179999999999996</v>
      </c>
      <c r="CM84" s="144">
        <v>6.4409999999999998</v>
      </c>
      <c r="CN84" s="144">
        <v>7.0019999999999998</v>
      </c>
      <c r="CO84" s="144">
        <v>7.5</v>
      </c>
      <c r="CP84" s="144">
        <v>7.9340000000000002</v>
      </c>
      <c r="CQ84" s="144">
        <v>8.3040000000000003</v>
      </c>
      <c r="CR84" s="144">
        <v>8.6140000000000008</v>
      </c>
      <c r="CS84" s="144">
        <v>8.8680000000000003</v>
      </c>
      <c r="CT84" s="144">
        <v>9.07</v>
      </c>
      <c r="CU84" s="144">
        <v>9.2289999999999992</v>
      </c>
      <c r="CV84" s="144">
        <v>9.35</v>
      </c>
      <c r="CW84" s="144">
        <v>9.44</v>
      </c>
      <c r="CX84" s="144">
        <v>9.5069999999999997</v>
      </c>
      <c r="CY84" s="144">
        <v>9.5540000000000003</v>
      </c>
      <c r="CZ84" s="144">
        <v>9.5869999999999997</v>
      </c>
      <c r="DA84" s="144">
        <v>9.61</v>
      </c>
      <c r="DB84" s="144">
        <v>9.6259999999999994</v>
      </c>
      <c r="DC84" s="144">
        <v>9.6259999999999994</v>
      </c>
      <c r="DD84" s="144">
        <v>9.6259999999999994</v>
      </c>
      <c r="DE84" s="144">
        <v>9.6259999999999994</v>
      </c>
      <c r="DF84" s="144">
        <v>9.6259999999999994</v>
      </c>
      <c r="DG84" s="144">
        <v>9.6259999999999994</v>
      </c>
      <c r="DH84" s="144">
        <v>9.6259999999999994</v>
      </c>
      <c r="DI84" s="144">
        <v>9.6259999999999994</v>
      </c>
      <c r="DJ84" s="144">
        <v>9.6259999999999994</v>
      </c>
      <c r="DK84" s="144">
        <v>9.6259999999999994</v>
      </c>
      <c r="DL84" s="144">
        <v>9.6259999999999994</v>
      </c>
      <c r="DM84" s="144">
        <v>9.6259999999999994</v>
      </c>
      <c r="DN84" s="144">
        <v>9.6259999999999994</v>
      </c>
      <c r="DO84" s="144">
        <v>9.6259999999999994</v>
      </c>
      <c r="DP84" s="144">
        <v>9.6259999999999994</v>
      </c>
      <c r="DQ84" s="144">
        <v>9.6259999999999994</v>
      </c>
      <c r="DR84" s="144">
        <v>9.6259999999999994</v>
      </c>
      <c r="DS84" s="144">
        <v>9.6259999999999994</v>
      </c>
      <c r="DT84" s="144">
        <v>9.6259999999999994</v>
      </c>
      <c r="DU84" s="144">
        <v>9.6259999999999994</v>
      </c>
      <c r="DV84" s="144">
        <v>9.6259999999999994</v>
      </c>
      <c r="DW84" s="144">
        <v>9.6259999999999994</v>
      </c>
      <c r="DX84" s="144">
        <v>9.6259999999999994</v>
      </c>
      <c r="DY84" s="144">
        <v>9.6259999999999994</v>
      </c>
      <c r="DZ84" s="144">
        <v>9.6259999999999994</v>
      </c>
      <c r="EA84" s="144">
        <v>9.6259999999999994</v>
      </c>
    </row>
    <row r="85" spans="1:131" ht="15" customHeight="1" x14ac:dyDescent="0.25">
      <c r="A85" s="43">
        <v>83</v>
      </c>
      <c r="B85" s="144"/>
      <c r="C85" s="144"/>
      <c r="D85" s="144"/>
      <c r="E85" s="144"/>
      <c r="F85" s="144"/>
      <c r="G85" s="144"/>
      <c r="H85" s="144"/>
      <c r="I85" s="144"/>
      <c r="J85" s="144"/>
      <c r="K85" s="144"/>
      <c r="L85" s="144"/>
      <c r="M85" s="144"/>
      <c r="N85" s="144"/>
      <c r="O85" s="144"/>
      <c r="P85" s="144"/>
      <c r="Q85" s="144"/>
      <c r="R85" s="144"/>
      <c r="S85" s="144"/>
      <c r="T85" s="144"/>
      <c r="U85" s="144"/>
      <c r="V85" s="144"/>
      <c r="W85" s="144"/>
      <c r="X85" s="144"/>
      <c r="Y85" s="144"/>
      <c r="Z85" s="144"/>
      <c r="AA85" s="144"/>
      <c r="AB85" s="144"/>
      <c r="AC85" s="144"/>
      <c r="AD85" s="144"/>
      <c r="AE85" s="144"/>
      <c r="AF85" s="144"/>
      <c r="AG85" s="144"/>
      <c r="AH85" s="144"/>
      <c r="AI85" s="144"/>
      <c r="AJ85" s="144"/>
      <c r="AK85" s="144"/>
      <c r="AL85" s="144"/>
      <c r="AM85" s="144"/>
      <c r="AN85" s="144"/>
      <c r="AO85" s="144"/>
      <c r="AP85" s="144"/>
      <c r="AQ85" s="144"/>
      <c r="AR85" s="144"/>
      <c r="AS85" s="144"/>
      <c r="AT85" s="144"/>
      <c r="AU85" s="144"/>
      <c r="AV85" s="144"/>
      <c r="AW85" s="144"/>
      <c r="AX85" s="144"/>
      <c r="AY85" s="144"/>
      <c r="AZ85" s="144"/>
      <c r="BA85" s="144"/>
      <c r="BB85" s="144"/>
      <c r="BC85" s="144"/>
      <c r="BD85" s="144"/>
      <c r="BE85" s="144"/>
      <c r="BF85" s="144"/>
      <c r="BG85" s="144"/>
      <c r="BH85" s="144"/>
      <c r="BI85" s="144"/>
      <c r="BJ85" s="144"/>
      <c r="BK85" s="144"/>
      <c r="BL85" s="144"/>
      <c r="BM85" s="144"/>
      <c r="BN85" s="144"/>
      <c r="BO85" s="144"/>
      <c r="BP85" s="144"/>
      <c r="BQ85" s="144"/>
      <c r="BR85" s="144"/>
      <c r="BS85" s="144"/>
      <c r="BT85" s="144"/>
      <c r="BU85" s="144"/>
      <c r="BV85" s="144"/>
      <c r="BW85" s="144"/>
      <c r="BX85" s="144"/>
      <c r="BY85" s="144"/>
      <c r="BZ85" s="144"/>
      <c r="CA85" s="144"/>
      <c r="CB85" s="144"/>
      <c r="CC85" s="144"/>
      <c r="CD85" s="144"/>
      <c r="CE85" s="144"/>
      <c r="CF85" s="144"/>
      <c r="CG85" s="144">
        <v>0.96</v>
      </c>
      <c r="CH85" s="144">
        <v>1.8759999999999999</v>
      </c>
      <c r="CI85" s="144">
        <v>2.7450000000000001</v>
      </c>
      <c r="CJ85" s="144">
        <v>3.5640000000000001</v>
      </c>
      <c r="CK85" s="144">
        <v>4.3280000000000003</v>
      </c>
      <c r="CL85" s="144">
        <v>5.0350000000000001</v>
      </c>
      <c r="CM85" s="144">
        <v>5.681</v>
      </c>
      <c r="CN85" s="144">
        <v>6.2619999999999996</v>
      </c>
      <c r="CO85" s="144">
        <v>6.7779999999999996</v>
      </c>
      <c r="CP85" s="144">
        <v>7.2279999999999998</v>
      </c>
      <c r="CQ85" s="144">
        <v>7.6120000000000001</v>
      </c>
      <c r="CR85" s="144">
        <v>7.9320000000000004</v>
      </c>
      <c r="CS85" s="144">
        <v>8.1950000000000003</v>
      </c>
      <c r="CT85" s="144">
        <v>8.4039999999999999</v>
      </c>
      <c r="CU85" s="144">
        <v>8.5679999999999996</v>
      </c>
      <c r="CV85" s="144">
        <v>8.6929999999999996</v>
      </c>
      <c r="CW85" s="144">
        <v>8.7870000000000008</v>
      </c>
      <c r="CX85" s="144">
        <v>8.8550000000000004</v>
      </c>
      <c r="CY85" s="144">
        <v>8.9039999999999999</v>
      </c>
      <c r="CZ85" s="144">
        <v>8.9380000000000006</v>
      </c>
      <c r="DA85" s="144">
        <v>8.9619999999999997</v>
      </c>
      <c r="DB85" s="144">
        <v>8.9779999999999998</v>
      </c>
      <c r="DC85" s="144">
        <v>8.9779999999999998</v>
      </c>
      <c r="DD85" s="144">
        <v>8.9779999999999998</v>
      </c>
      <c r="DE85" s="144">
        <v>8.9779999999999998</v>
      </c>
      <c r="DF85" s="144">
        <v>8.9779999999999998</v>
      </c>
      <c r="DG85" s="144">
        <v>8.9779999999999998</v>
      </c>
      <c r="DH85" s="144">
        <v>8.9779999999999998</v>
      </c>
      <c r="DI85" s="144">
        <v>8.9779999999999998</v>
      </c>
      <c r="DJ85" s="144">
        <v>8.9779999999999998</v>
      </c>
      <c r="DK85" s="144">
        <v>8.9779999999999998</v>
      </c>
      <c r="DL85" s="144">
        <v>8.9779999999999998</v>
      </c>
      <c r="DM85" s="144">
        <v>8.9779999999999998</v>
      </c>
      <c r="DN85" s="144">
        <v>8.9779999999999998</v>
      </c>
      <c r="DO85" s="144">
        <v>8.9779999999999998</v>
      </c>
      <c r="DP85" s="144">
        <v>8.9779999999999998</v>
      </c>
      <c r="DQ85" s="144">
        <v>8.9779999999999998</v>
      </c>
      <c r="DR85" s="144">
        <v>8.9779999999999998</v>
      </c>
      <c r="DS85" s="144">
        <v>8.9779999999999998</v>
      </c>
      <c r="DT85" s="144">
        <v>8.9779999999999998</v>
      </c>
      <c r="DU85" s="144">
        <v>8.9779999999999998</v>
      </c>
      <c r="DV85" s="144">
        <v>8.9779999999999998</v>
      </c>
      <c r="DW85" s="144">
        <v>8.9779999999999998</v>
      </c>
      <c r="DX85" s="144">
        <v>8.9779999999999998</v>
      </c>
      <c r="DY85" s="144">
        <v>8.9779999999999998</v>
      </c>
      <c r="DZ85" s="144">
        <v>8.9779999999999998</v>
      </c>
      <c r="EA85" s="144">
        <v>8.9779999999999998</v>
      </c>
    </row>
    <row r="86" spans="1:131" ht="15" customHeight="1" x14ac:dyDescent="0.25">
      <c r="A86" s="43">
        <v>84</v>
      </c>
      <c r="B86" s="144"/>
      <c r="C86" s="144"/>
      <c r="D86" s="144"/>
      <c r="E86" s="144"/>
      <c r="F86" s="144"/>
      <c r="G86" s="144"/>
      <c r="H86" s="144"/>
      <c r="I86" s="144"/>
      <c r="J86" s="144"/>
      <c r="K86" s="144"/>
      <c r="L86" s="144"/>
      <c r="M86" s="144"/>
      <c r="N86" s="144"/>
      <c r="O86" s="144"/>
      <c r="P86" s="144"/>
      <c r="Q86" s="144"/>
      <c r="R86" s="144"/>
      <c r="S86" s="144"/>
      <c r="T86" s="144"/>
      <c r="U86" s="144"/>
      <c r="V86" s="144"/>
      <c r="W86" s="144"/>
      <c r="X86" s="144"/>
      <c r="Y86" s="144"/>
      <c r="Z86" s="144"/>
      <c r="AA86" s="144"/>
      <c r="AB86" s="144"/>
      <c r="AC86" s="144"/>
      <c r="AD86" s="144"/>
      <c r="AE86" s="144"/>
      <c r="AF86" s="144"/>
      <c r="AG86" s="144"/>
      <c r="AH86" s="144"/>
      <c r="AI86" s="144"/>
      <c r="AJ86" s="144"/>
      <c r="AK86" s="144"/>
      <c r="AL86" s="144"/>
      <c r="AM86" s="144"/>
      <c r="AN86" s="144"/>
      <c r="AO86" s="144"/>
      <c r="AP86" s="144"/>
      <c r="AQ86" s="144"/>
      <c r="AR86" s="144"/>
      <c r="AS86" s="144"/>
      <c r="AT86" s="144"/>
      <c r="AU86" s="144"/>
      <c r="AV86" s="144"/>
      <c r="AW86" s="144"/>
      <c r="AX86" s="144"/>
      <c r="AY86" s="144"/>
      <c r="AZ86" s="144"/>
      <c r="BA86" s="144"/>
      <c r="BB86" s="144"/>
      <c r="BC86" s="144"/>
      <c r="BD86" s="144"/>
      <c r="BE86" s="144"/>
      <c r="BF86" s="144"/>
      <c r="BG86" s="144"/>
      <c r="BH86" s="144"/>
      <c r="BI86" s="144"/>
      <c r="BJ86" s="144"/>
      <c r="BK86" s="144"/>
      <c r="BL86" s="144"/>
      <c r="BM86" s="144"/>
      <c r="BN86" s="144"/>
      <c r="BO86" s="144"/>
      <c r="BP86" s="144"/>
      <c r="BQ86" s="144"/>
      <c r="BR86" s="144"/>
      <c r="BS86" s="144"/>
      <c r="BT86" s="144"/>
      <c r="BU86" s="144"/>
      <c r="BV86" s="144"/>
      <c r="BW86" s="144"/>
      <c r="BX86" s="144"/>
      <c r="BY86" s="144"/>
      <c r="BZ86" s="144"/>
      <c r="CA86" s="144"/>
      <c r="CB86" s="144"/>
      <c r="CC86" s="144"/>
      <c r="CD86" s="144"/>
      <c r="CE86" s="144"/>
      <c r="CF86" s="144"/>
      <c r="CG86" s="144"/>
      <c r="CH86" s="144">
        <v>0.95499999999999996</v>
      </c>
      <c r="CI86" s="144">
        <v>1.86</v>
      </c>
      <c r="CJ86" s="144">
        <v>2.714</v>
      </c>
      <c r="CK86" s="144">
        <v>3.51</v>
      </c>
      <c r="CL86" s="144">
        <v>4.2460000000000004</v>
      </c>
      <c r="CM86" s="144">
        <v>4.9189999999999996</v>
      </c>
      <c r="CN86" s="144">
        <v>5.524</v>
      </c>
      <c r="CO86" s="144">
        <v>6.0609999999999999</v>
      </c>
      <c r="CP86" s="144">
        <v>6.5289999999999999</v>
      </c>
      <c r="CQ86" s="144">
        <v>6.9290000000000003</v>
      </c>
      <c r="CR86" s="144">
        <v>7.2629999999999999</v>
      </c>
      <c r="CS86" s="144">
        <v>7.5359999999999996</v>
      </c>
      <c r="CT86" s="144">
        <v>7.7530000000000001</v>
      </c>
      <c r="CU86" s="144">
        <v>7.9240000000000004</v>
      </c>
      <c r="CV86" s="144">
        <v>8.0540000000000003</v>
      </c>
      <c r="CW86" s="144">
        <v>8.1509999999999998</v>
      </c>
      <c r="CX86" s="144">
        <v>8.2219999999999995</v>
      </c>
      <c r="CY86" s="144">
        <v>8.2729999999999997</v>
      </c>
      <c r="CZ86" s="144">
        <v>8.3079999999999998</v>
      </c>
      <c r="DA86" s="144">
        <v>8.3330000000000002</v>
      </c>
      <c r="DB86" s="144">
        <v>8.3490000000000002</v>
      </c>
      <c r="DC86" s="144">
        <v>8.3490000000000002</v>
      </c>
      <c r="DD86" s="144">
        <v>8.3490000000000002</v>
      </c>
      <c r="DE86" s="144">
        <v>8.3490000000000002</v>
      </c>
      <c r="DF86" s="144">
        <v>8.3490000000000002</v>
      </c>
      <c r="DG86" s="144">
        <v>8.3490000000000002</v>
      </c>
      <c r="DH86" s="144">
        <v>8.3490000000000002</v>
      </c>
      <c r="DI86" s="144">
        <v>8.3490000000000002</v>
      </c>
      <c r="DJ86" s="144">
        <v>8.3490000000000002</v>
      </c>
      <c r="DK86" s="144">
        <v>8.3490000000000002</v>
      </c>
      <c r="DL86" s="144">
        <v>8.3490000000000002</v>
      </c>
      <c r="DM86" s="144">
        <v>8.3490000000000002</v>
      </c>
      <c r="DN86" s="144">
        <v>8.3490000000000002</v>
      </c>
      <c r="DO86" s="144">
        <v>8.3490000000000002</v>
      </c>
      <c r="DP86" s="144">
        <v>8.3490000000000002</v>
      </c>
      <c r="DQ86" s="144">
        <v>8.3490000000000002</v>
      </c>
      <c r="DR86" s="144">
        <v>8.3490000000000002</v>
      </c>
      <c r="DS86" s="144">
        <v>8.3490000000000002</v>
      </c>
      <c r="DT86" s="144">
        <v>8.3490000000000002</v>
      </c>
      <c r="DU86" s="144">
        <v>8.3490000000000002</v>
      </c>
      <c r="DV86" s="144">
        <v>8.3490000000000002</v>
      </c>
      <c r="DW86" s="144">
        <v>8.3490000000000002</v>
      </c>
      <c r="DX86" s="144">
        <v>8.3490000000000002</v>
      </c>
      <c r="DY86" s="144">
        <v>8.3490000000000002</v>
      </c>
      <c r="DZ86" s="144">
        <v>8.3490000000000002</v>
      </c>
      <c r="EA86" s="144">
        <v>8.3490000000000002</v>
      </c>
    </row>
    <row r="87" spans="1:131" ht="15" customHeight="1" x14ac:dyDescent="0.25">
      <c r="A87" s="43">
        <v>85</v>
      </c>
      <c r="B87" s="144"/>
      <c r="C87" s="144"/>
      <c r="D87" s="144"/>
      <c r="E87" s="144"/>
      <c r="F87" s="144"/>
      <c r="G87" s="144"/>
      <c r="H87" s="144"/>
      <c r="I87" s="144"/>
      <c r="J87" s="144"/>
      <c r="K87" s="144"/>
      <c r="L87" s="144"/>
      <c r="M87" s="144"/>
      <c r="N87" s="144"/>
      <c r="O87" s="144"/>
      <c r="P87" s="144"/>
      <c r="Q87" s="144"/>
      <c r="R87" s="144"/>
      <c r="S87" s="144"/>
      <c r="T87" s="144"/>
      <c r="U87" s="144"/>
      <c r="V87" s="144"/>
      <c r="W87" s="144"/>
      <c r="X87" s="144"/>
      <c r="Y87" s="144"/>
      <c r="Z87" s="144"/>
      <c r="AA87" s="144"/>
      <c r="AB87" s="144"/>
      <c r="AC87" s="144"/>
      <c r="AD87" s="144"/>
      <c r="AE87" s="144"/>
      <c r="AF87" s="144"/>
      <c r="AG87" s="144"/>
      <c r="AH87" s="144"/>
      <c r="AI87" s="144"/>
      <c r="AJ87" s="144"/>
      <c r="AK87" s="144"/>
      <c r="AL87" s="144"/>
      <c r="AM87" s="144"/>
      <c r="AN87" s="144"/>
      <c r="AO87" s="144"/>
      <c r="AP87" s="144"/>
      <c r="AQ87" s="144"/>
      <c r="AR87" s="144"/>
      <c r="AS87" s="144"/>
      <c r="AT87" s="144"/>
      <c r="AU87" s="144"/>
      <c r="AV87" s="144"/>
      <c r="AW87" s="144"/>
      <c r="AX87" s="144"/>
      <c r="AY87" s="144"/>
      <c r="AZ87" s="144"/>
      <c r="BA87" s="144"/>
      <c r="BB87" s="144"/>
      <c r="BC87" s="144"/>
      <c r="BD87" s="144"/>
      <c r="BE87" s="144"/>
      <c r="BF87" s="144"/>
      <c r="BG87" s="144"/>
      <c r="BH87" s="144"/>
      <c r="BI87" s="144"/>
      <c r="BJ87" s="144"/>
      <c r="BK87" s="144"/>
      <c r="BL87" s="144"/>
      <c r="BM87" s="144"/>
      <c r="BN87" s="144"/>
      <c r="BO87" s="144"/>
      <c r="BP87" s="144"/>
      <c r="BQ87" s="144"/>
      <c r="BR87" s="144"/>
      <c r="BS87" s="144"/>
      <c r="BT87" s="144"/>
      <c r="BU87" s="144"/>
      <c r="BV87" s="144"/>
      <c r="BW87" s="144"/>
      <c r="BX87" s="144"/>
      <c r="BY87" s="144"/>
      <c r="BZ87" s="144"/>
      <c r="CA87" s="144"/>
      <c r="CB87" s="144"/>
      <c r="CC87" s="144"/>
      <c r="CD87" s="144"/>
      <c r="CE87" s="144"/>
      <c r="CF87" s="144"/>
      <c r="CG87" s="144"/>
      <c r="CH87" s="144"/>
      <c r="CI87" s="144">
        <v>0.94799999999999995</v>
      </c>
      <c r="CJ87" s="144">
        <v>1.841</v>
      </c>
      <c r="CK87" s="144">
        <v>2.673</v>
      </c>
      <c r="CL87" s="144">
        <v>3.4420000000000002</v>
      </c>
      <c r="CM87" s="144">
        <v>4.1429999999999998</v>
      </c>
      <c r="CN87" s="144">
        <v>4.7750000000000004</v>
      </c>
      <c r="CO87" s="144">
        <v>5.3330000000000002</v>
      </c>
      <c r="CP87" s="144">
        <v>5.82</v>
      </c>
      <c r="CQ87" s="144">
        <v>6.2350000000000003</v>
      </c>
      <c r="CR87" s="144">
        <v>6.5810000000000004</v>
      </c>
      <c r="CS87" s="144">
        <v>6.8639999999999999</v>
      </c>
      <c r="CT87" s="144">
        <v>7.0890000000000004</v>
      </c>
      <c r="CU87" s="144">
        <v>7.2649999999999997</v>
      </c>
      <c r="CV87" s="144">
        <v>7.399</v>
      </c>
      <c r="CW87" s="144">
        <v>7.4989999999999997</v>
      </c>
      <c r="CX87" s="144">
        <v>7.5720000000000001</v>
      </c>
      <c r="CY87" s="144">
        <v>7.6239999999999997</v>
      </c>
      <c r="CZ87" s="144">
        <v>7.66</v>
      </c>
      <c r="DA87" s="144">
        <v>7.6849999999999996</v>
      </c>
      <c r="DB87" s="144">
        <v>7.702</v>
      </c>
      <c r="DC87" s="144">
        <v>7.702</v>
      </c>
      <c r="DD87" s="144">
        <v>7.702</v>
      </c>
      <c r="DE87" s="144">
        <v>7.702</v>
      </c>
      <c r="DF87" s="144">
        <v>7.702</v>
      </c>
      <c r="DG87" s="144">
        <v>7.702</v>
      </c>
      <c r="DH87" s="144">
        <v>7.702</v>
      </c>
      <c r="DI87" s="144">
        <v>7.702</v>
      </c>
      <c r="DJ87" s="144">
        <v>7.702</v>
      </c>
      <c r="DK87" s="144">
        <v>7.702</v>
      </c>
      <c r="DL87" s="144">
        <v>7.702</v>
      </c>
      <c r="DM87" s="144">
        <v>7.702</v>
      </c>
      <c r="DN87" s="144">
        <v>7.702</v>
      </c>
      <c r="DO87" s="144">
        <v>7.702</v>
      </c>
      <c r="DP87" s="144">
        <v>7.702</v>
      </c>
      <c r="DQ87" s="144">
        <v>7.702</v>
      </c>
      <c r="DR87" s="144">
        <v>7.702</v>
      </c>
      <c r="DS87" s="144">
        <v>7.702</v>
      </c>
      <c r="DT87" s="144">
        <v>7.702</v>
      </c>
      <c r="DU87" s="144">
        <v>7.702</v>
      </c>
      <c r="DV87" s="144">
        <v>7.702</v>
      </c>
      <c r="DW87" s="144">
        <v>7.702</v>
      </c>
      <c r="DX87" s="144">
        <v>7.702</v>
      </c>
      <c r="DY87" s="144">
        <v>7.702</v>
      </c>
      <c r="DZ87" s="144">
        <v>7.702</v>
      </c>
      <c r="EA87" s="144">
        <v>7.702</v>
      </c>
    </row>
    <row r="88" spans="1:131" ht="15" customHeight="1" x14ac:dyDescent="0.25">
      <c r="A88" s="43">
        <v>86</v>
      </c>
      <c r="B88" s="144"/>
      <c r="C88" s="144"/>
      <c r="D88" s="144"/>
      <c r="E88" s="144"/>
      <c r="F88" s="144"/>
      <c r="G88" s="144"/>
      <c r="H88" s="144"/>
      <c r="I88" s="144"/>
      <c r="J88" s="144"/>
      <c r="K88" s="144"/>
      <c r="L88" s="144"/>
      <c r="M88" s="144"/>
      <c r="N88" s="144"/>
      <c r="O88" s="144"/>
      <c r="P88" s="144"/>
      <c r="Q88" s="144"/>
      <c r="R88" s="144"/>
      <c r="S88" s="144"/>
      <c r="T88" s="144"/>
      <c r="U88" s="144"/>
      <c r="V88" s="144"/>
      <c r="W88" s="144"/>
      <c r="X88" s="144"/>
      <c r="Y88" s="144"/>
      <c r="Z88" s="144"/>
      <c r="AA88" s="144"/>
      <c r="AB88" s="144"/>
      <c r="AC88" s="144"/>
      <c r="AD88" s="144"/>
      <c r="AE88" s="144"/>
      <c r="AF88" s="144"/>
      <c r="AG88" s="144"/>
      <c r="AH88" s="144"/>
      <c r="AI88" s="144"/>
      <c r="AJ88" s="144"/>
      <c r="AK88" s="144"/>
      <c r="AL88" s="144"/>
      <c r="AM88" s="144"/>
      <c r="AN88" s="144"/>
      <c r="AO88" s="144"/>
      <c r="AP88" s="144"/>
      <c r="AQ88" s="144"/>
      <c r="AR88" s="144"/>
      <c r="AS88" s="144"/>
      <c r="AT88" s="144"/>
      <c r="AU88" s="144"/>
      <c r="AV88" s="144"/>
      <c r="AW88" s="144"/>
      <c r="AX88" s="144"/>
      <c r="AY88" s="144"/>
      <c r="AZ88" s="144"/>
      <c r="BA88" s="144"/>
      <c r="BB88" s="144"/>
      <c r="BC88" s="144"/>
      <c r="BD88" s="144"/>
      <c r="BE88" s="144"/>
      <c r="BF88" s="144"/>
      <c r="BG88" s="144"/>
      <c r="BH88" s="144"/>
      <c r="BI88" s="144"/>
      <c r="BJ88" s="144"/>
      <c r="BK88" s="144"/>
      <c r="BL88" s="144"/>
      <c r="BM88" s="144"/>
      <c r="BN88" s="144"/>
      <c r="BO88" s="144"/>
      <c r="BP88" s="144"/>
      <c r="BQ88" s="144"/>
      <c r="BR88" s="144"/>
      <c r="BS88" s="144"/>
      <c r="BT88" s="144"/>
      <c r="BU88" s="144"/>
      <c r="BV88" s="144"/>
      <c r="BW88" s="144"/>
      <c r="BX88" s="144"/>
      <c r="BY88" s="144"/>
      <c r="BZ88" s="144"/>
      <c r="CA88" s="144"/>
      <c r="CB88" s="144"/>
      <c r="CC88" s="144"/>
      <c r="CD88" s="144"/>
      <c r="CE88" s="144"/>
      <c r="CF88" s="144"/>
      <c r="CG88" s="144"/>
      <c r="CH88" s="144"/>
      <c r="CI88" s="144"/>
      <c r="CJ88" s="144">
        <v>0.94</v>
      </c>
      <c r="CK88" s="144">
        <v>1.8169999999999999</v>
      </c>
      <c r="CL88" s="144">
        <v>2.6259999999999999</v>
      </c>
      <c r="CM88" s="144">
        <v>3.363</v>
      </c>
      <c r="CN88" s="144">
        <v>4.0250000000000004</v>
      </c>
      <c r="CO88" s="144">
        <v>4.6109999999999998</v>
      </c>
      <c r="CP88" s="144">
        <v>5.1210000000000004</v>
      </c>
      <c r="CQ88" s="144">
        <v>5.5549999999999997</v>
      </c>
      <c r="CR88" s="144">
        <v>5.9169999999999998</v>
      </c>
      <c r="CS88" s="144">
        <v>6.2119999999999997</v>
      </c>
      <c r="CT88" s="144">
        <v>6.4470000000000001</v>
      </c>
      <c r="CU88" s="144">
        <v>6.63</v>
      </c>
      <c r="CV88" s="144">
        <v>6.7690000000000001</v>
      </c>
      <c r="CW88" s="144">
        <v>6.8730000000000002</v>
      </c>
      <c r="CX88" s="144">
        <v>6.9480000000000004</v>
      </c>
      <c r="CY88" s="144">
        <v>7.0010000000000003</v>
      </c>
      <c r="CZ88" s="144">
        <v>7.0389999999999997</v>
      </c>
      <c r="DA88" s="144">
        <v>7.0640000000000001</v>
      </c>
      <c r="DB88" s="144">
        <v>7.0819999999999999</v>
      </c>
      <c r="DC88" s="144">
        <v>7.0819999999999999</v>
      </c>
      <c r="DD88" s="144">
        <v>7.0819999999999999</v>
      </c>
      <c r="DE88" s="144">
        <v>7.0819999999999999</v>
      </c>
      <c r="DF88" s="144">
        <v>7.0819999999999999</v>
      </c>
      <c r="DG88" s="144">
        <v>7.0819999999999999</v>
      </c>
      <c r="DH88" s="144">
        <v>7.0819999999999999</v>
      </c>
      <c r="DI88" s="144">
        <v>7.0819999999999999</v>
      </c>
      <c r="DJ88" s="144">
        <v>7.0819999999999999</v>
      </c>
      <c r="DK88" s="144">
        <v>7.0819999999999999</v>
      </c>
      <c r="DL88" s="144">
        <v>7.0819999999999999</v>
      </c>
      <c r="DM88" s="144">
        <v>7.0819999999999999</v>
      </c>
      <c r="DN88" s="144">
        <v>7.0819999999999999</v>
      </c>
      <c r="DO88" s="144">
        <v>7.0819999999999999</v>
      </c>
      <c r="DP88" s="144">
        <v>7.0819999999999999</v>
      </c>
      <c r="DQ88" s="144">
        <v>7.0819999999999999</v>
      </c>
      <c r="DR88" s="144">
        <v>7.0819999999999999</v>
      </c>
      <c r="DS88" s="144">
        <v>7.0819999999999999</v>
      </c>
      <c r="DT88" s="144">
        <v>7.0819999999999999</v>
      </c>
      <c r="DU88" s="144">
        <v>7.0819999999999999</v>
      </c>
      <c r="DV88" s="144">
        <v>7.0819999999999999</v>
      </c>
      <c r="DW88" s="144">
        <v>7.0819999999999999</v>
      </c>
      <c r="DX88" s="144">
        <v>7.0819999999999999</v>
      </c>
      <c r="DY88" s="144">
        <v>7.0819999999999999</v>
      </c>
      <c r="DZ88" s="144">
        <v>7.0819999999999999</v>
      </c>
      <c r="EA88" s="144">
        <v>7.0819999999999999</v>
      </c>
    </row>
    <row r="89" spans="1:131" ht="15" customHeight="1" x14ac:dyDescent="0.25">
      <c r="A89" s="43">
        <v>87</v>
      </c>
      <c r="B89" s="144"/>
      <c r="C89" s="144"/>
      <c r="D89" s="144"/>
      <c r="E89" s="144"/>
      <c r="F89" s="144"/>
      <c r="G89" s="144"/>
      <c r="H89" s="144"/>
      <c r="I89" s="144"/>
      <c r="J89" s="144"/>
      <c r="K89" s="144"/>
      <c r="L89" s="144"/>
      <c r="M89" s="144"/>
      <c r="N89" s="144"/>
      <c r="O89" s="144"/>
      <c r="P89" s="144"/>
      <c r="Q89" s="144"/>
      <c r="R89" s="144"/>
      <c r="S89" s="144"/>
      <c r="T89" s="144"/>
      <c r="U89" s="144"/>
      <c r="V89" s="144"/>
      <c r="W89" s="144"/>
      <c r="X89" s="144"/>
      <c r="Y89" s="144"/>
      <c r="Z89" s="144"/>
      <c r="AA89" s="144"/>
      <c r="AB89" s="144"/>
      <c r="AC89" s="144"/>
      <c r="AD89" s="144"/>
      <c r="AE89" s="144"/>
      <c r="AF89" s="144"/>
      <c r="AG89" s="144"/>
      <c r="AH89" s="144"/>
      <c r="AI89" s="144"/>
      <c r="AJ89" s="144"/>
      <c r="AK89" s="144"/>
      <c r="AL89" s="144"/>
      <c r="AM89" s="144"/>
      <c r="AN89" s="144"/>
      <c r="AO89" s="144"/>
      <c r="AP89" s="144"/>
      <c r="AQ89" s="144"/>
      <c r="AR89" s="144"/>
      <c r="AS89" s="144"/>
      <c r="AT89" s="144"/>
      <c r="AU89" s="144"/>
      <c r="AV89" s="144"/>
      <c r="AW89" s="144"/>
      <c r="AX89" s="144"/>
      <c r="AY89" s="144"/>
      <c r="AZ89" s="144"/>
      <c r="BA89" s="144"/>
      <c r="BB89" s="144"/>
      <c r="BC89" s="144"/>
      <c r="BD89" s="144"/>
      <c r="BE89" s="144"/>
      <c r="BF89" s="144"/>
      <c r="BG89" s="144"/>
      <c r="BH89" s="144"/>
      <c r="BI89" s="144"/>
      <c r="BJ89" s="144"/>
      <c r="BK89" s="144"/>
      <c r="BL89" s="144"/>
      <c r="BM89" s="144"/>
      <c r="BN89" s="144"/>
      <c r="BO89" s="144"/>
      <c r="BP89" s="144"/>
      <c r="BQ89" s="144"/>
      <c r="BR89" s="144"/>
      <c r="BS89" s="144"/>
      <c r="BT89" s="144"/>
      <c r="BU89" s="144"/>
      <c r="BV89" s="144"/>
      <c r="BW89" s="144"/>
      <c r="BX89" s="144"/>
      <c r="BY89" s="144"/>
      <c r="BZ89" s="144"/>
      <c r="CA89" s="144"/>
      <c r="CB89" s="144"/>
      <c r="CC89" s="144"/>
      <c r="CD89" s="144"/>
      <c r="CE89" s="144"/>
      <c r="CF89" s="144"/>
      <c r="CG89" s="144"/>
      <c r="CH89" s="144"/>
      <c r="CI89" s="144"/>
      <c r="CJ89" s="144"/>
      <c r="CK89" s="144">
        <v>0.93100000000000005</v>
      </c>
      <c r="CL89" s="144">
        <v>1.79</v>
      </c>
      <c r="CM89" s="144">
        <v>2.5710000000000002</v>
      </c>
      <c r="CN89" s="144">
        <v>3.2730000000000001</v>
      </c>
      <c r="CO89" s="144">
        <v>3.8929999999999998</v>
      </c>
      <c r="CP89" s="144">
        <v>4.4320000000000004</v>
      </c>
      <c r="CQ89" s="144">
        <v>4.8899999999999997</v>
      </c>
      <c r="CR89" s="144">
        <v>5.2720000000000002</v>
      </c>
      <c r="CS89" s="144">
        <v>5.5819999999999999</v>
      </c>
      <c r="CT89" s="144">
        <v>5.8289999999999997</v>
      </c>
      <c r="CU89" s="144">
        <v>6.0209999999999999</v>
      </c>
      <c r="CV89" s="144">
        <v>6.1669999999999998</v>
      </c>
      <c r="CW89" s="144">
        <v>6.2759999999999998</v>
      </c>
      <c r="CX89" s="144">
        <v>6.3540000000000001</v>
      </c>
      <c r="CY89" s="144">
        <v>6.41</v>
      </c>
      <c r="CZ89" s="144">
        <v>6.4489999999999998</v>
      </c>
      <c r="DA89" s="144">
        <v>6.4749999999999996</v>
      </c>
      <c r="DB89" s="144">
        <v>6.4930000000000003</v>
      </c>
      <c r="DC89" s="144">
        <v>6.4930000000000003</v>
      </c>
      <c r="DD89" s="144">
        <v>6.4930000000000003</v>
      </c>
      <c r="DE89" s="144">
        <v>6.4930000000000003</v>
      </c>
      <c r="DF89" s="144">
        <v>6.4930000000000003</v>
      </c>
      <c r="DG89" s="144">
        <v>6.4930000000000003</v>
      </c>
      <c r="DH89" s="144">
        <v>6.4930000000000003</v>
      </c>
      <c r="DI89" s="144">
        <v>6.4930000000000003</v>
      </c>
      <c r="DJ89" s="144">
        <v>6.4930000000000003</v>
      </c>
      <c r="DK89" s="144">
        <v>6.4930000000000003</v>
      </c>
      <c r="DL89" s="144">
        <v>6.4930000000000003</v>
      </c>
      <c r="DM89" s="144">
        <v>6.4930000000000003</v>
      </c>
      <c r="DN89" s="144">
        <v>6.4930000000000003</v>
      </c>
      <c r="DO89" s="144">
        <v>6.4930000000000003</v>
      </c>
      <c r="DP89" s="144">
        <v>6.4930000000000003</v>
      </c>
      <c r="DQ89" s="144">
        <v>6.4930000000000003</v>
      </c>
      <c r="DR89" s="144">
        <v>6.4930000000000003</v>
      </c>
      <c r="DS89" s="144">
        <v>6.4930000000000003</v>
      </c>
      <c r="DT89" s="144">
        <v>6.4930000000000003</v>
      </c>
      <c r="DU89" s="144">
        <v>6.4930000000000003</v>
      </c>
      <c r="DV89" s="144">
        <v>6.4930000000000003</v>
      </c>
      <c r="DW89" s="144">
        <v>6.4930000000000003</v>
      </c>
      <c r="DX89" s="144">
        <v>6.4930000000000003</v>
      </c>
      <c r="DY89" s="144">
        <v>6.4930000000000003</v>
      </c>
      <c r="DZ89" s="144">
        <v>6.4930000000000003</v>
      </c>
      <c r="EA89" s="144">
        <v>6.4930000000000003</v>
      </c>
    </row>
    <row r="90" spans="1:131" ht="15" customHeight="1" x14ac:dyDescent="0.25">
      <c r="A90" s="43">
        <v>88</v>
      </c>
      <c r="B90" s="144"/>
      <c r="C90" s="144"/>
      <c r="D90" s="144"/>
      <c r="E90" s="144"/>
      <c r="F90" s="144"/>
      <c r="G90" s="144"/>
      <c r="H90" s="144"/>
      <c r="I90" s="144"/>
      <c r="J90" s="144"/>
      <c r="K90" s="144"/>
      <c r="L90" s="144"/>
      <c r="M90" s="144"/>
      <c r="N90" s="144"/>
      <c r="O90" s="144"/>
      <c r="P90" s="144"/>
      <c r="Q90" s="144"/>
      <c r="R90" s="144"/>
      <c r="S90" s="144"/>
      <c r="T90" s="144"/>
      <c r="U90" s="144"/>
      <c r="V90" s="144"/>
      <c r="W90" s="144"/>
      <c r="X90" s="144"/>
      <c r="Y90" s="144"/>
      <c r="Z90" s="144"/>
      <c r="AA90" s="144"/>
      <c r="AB90" s="144"/>
      <c r="AC90" s="144"/>
      <c r="AD90" s="144"/>
      <c r="AE90" s="144"/>
      <c r="AF90" s="144"/>
      <c r="AG90" s="144"/>
      <c r="AH90" s="144"/>
      <c r="AI90" s="144"/>
      <c r="AJ90" s="144"/>
      <c r="AK90" s="144"/>
      <c r="AL90" s="144"/>
      <c r="AM90" s="144"/>
      <c r="AN90" s="144"/>
      <c r="AO90" s="144"/>
      <c r="AP90" s="144"/>
      <c r="AQ90" s="144"/>
      <c r="AR90" s="144"/>
      <c r="AS90" s="144"/>
      <c r="AT90" s="144"/>
      <c r="AU90" s="144"/>
      <c r="AV90" s="144"/>
      <c r="AW90" s="144"/>
      <c r="AX90" s="144"/>
      <c r="AY90" s="144"/>
      <c r="AZ90" s="144"/>
      <c r="BA90" s="144"/>
      <c r="BB90" s="144"/>
      <c r="BC90" s="144"/>
      <c r="BD90" s="144"/>
      <c r="BE90" s="144"/>
      <c r="BF90" s="144"/>
      <c r="BG90" s="144"/>
      <c r="BH90" s="144"/>
      <c r="BI90" s="144"/>
      <c r="BJ90" s="144"/>
      <c r="BK90" s="144"/>
      <c r="BL90" s="144"/>
      <c r="BM90" s="144"/>
      <c r="BN90" s="144"/>
      <c r="BO90" s="144"/>
      <c r="BP90" s="144"/>
      <c r="BQ90" s="144"/>
      <c r="BR90" s="144"/>
      <c r="BS90" s="144"/>
      <c r="BT90" s="144"/>
      <c r="BU90" s="144"/>
      <c r="BV90" s="144"/>
      <c r="BW90" s="144"/>
      <c r="BX90" s="144"/>
      <c r="BY90" s="144"/>
      <c r="BZ90" s="144"/>
      <c r="CA90" s="144"/>
      <c r="CB90" s="144"/>
      <c r="CC90" s="144"/>
      <c r="CD90" s="144"/>
      <c r="CE90" s="144"/>
      <c r="CF90" s="144"/>
      <c r="CG90" s="144"/>
      <c r="CH90" s="144"/>
      <c r="CI90" s="144"/>
      <c r="CJ90" s="144"/>
      <c r="CK90" s="144"/>
      <c r="CL90" s="144">
        <v>0.92100000000000004</v>
      </c>
      <c r="CM90" s="144">
        <v>1.7589999999999999</v>
      </c>
      <c r="CN90" s="144">
        <v>2.5099999999999998</v>
      </c>
      <c r="CO90" s="144">
        <v>3.173</v>
      </c>
      <c r="CP90" s="144">
        <v>3.7490000000000001</v>
      </c>
      <c r="CQ90" s="144">
        <v>4.2380000000000004</v>
      </c>
      <c r="CR90" s="144">
        <v>4.6440000000000001</v>
      </c>
      <c r="CS90" s="144">
        <v>4.9749999999999996</v>
      </c>
      <c r="CT90" s="144">
        <v>5.2370000000000001</v>
      </c>
      <c r="CU90" s="144">
        <v>5.4409999999999998</v>
      </c>
      <c r="CV90" s="144">
        <v>5.5960000000000001</v>
      </c>
      <c r="CW90" s="144">
        <v>5.7110000000000003</v>
      </c>
      <c r="CX90" s="144">
        <v>5.7930000000000001</v>
      </c>
      <c r="CY90" s="144">
        <v>5.8520000000000003</v>
      </c>
      <c r="CZ90" s="144">
        <v>5.8929999999999998</v>
      </c>
      <c r="DA90" s="144">
        <v>5.9210000000000003</v>
      </c>
      <c r="DB90" s="144">
        <v>5.9390000000000001</v>
      </c>
      <c r="DC90" s="144">
        <v>5.9390000000000001</v>
      </c>
      <c r="DD90" s="144">
        <v>5.9390000000000001</v>
      </c>
      <c r="DE90" s="144">
        <v>5.9390000000000001</v>
      </c>
      <c r="DF90" s="144">
        <v>5.9390000000000001</v>
      </c>
      <c r="DG90" s="144">
        <v>5.9390000000000001</v>
      </c>
      <c r="DH90" s="144">
        <v>5.9390000000000001</v>
      </c>
      <c r="DI90" s="144">
        <v>5.9390000000000001</v>
      </c>
      <c r="DJ90" s="144">
        <v>5.9390000000000001</v>
      </c>
      <c r="DK90" s="144">
        <v>5.9390000000000001</v>
      </c>
      <c r="DL90" s="144">
        <v>5.9390000000000001</v>
      </c>
      <c r="DM90" s="144">
        <v>5.9390000000000001</v>
      </c>
      <c r="DN90" s="144">
        <v>5.9390000000000001</v>
      </c>
      <c r="DO90" s="144">
        <v>5.9390000000000001</v>
      </c>
      <c r="DP90" s="144">
        <v>5.9390000000000001</v>
      </c>
      <c r="DQ90" s="144">
        <v>5.9390000000000001</v>
      </c>
      <c r="DR90" s="144">
        <v>5.9390000000000001</v>
      </c>
      <c r="DS90" s="144">
        <v>5.9390000000000001</v>
      </c>
      <c r="DT90" s="144">
        <v>5.9390000000000001</v>
      </c>
      <c r="DU90" s="144">
        <v>5.9390000000000001</v>
      </c>
      <c r="DV90" s="144">
        <v>5.9390000000000001</v>
      </c>
      <c r="DW90" s="144">
        <v>5.9390000000000001</v>
      </c>
      <c r="DX90" s="144">
        <v>5.9390000000000001</v>
      </c>
      <c r="DY90" s="144">
        <v>5.9390000000000001</v>
      </c>
      <c r="DZ90" s="144">
        <v>5.9390000000000001</v>
      </c>
      <c r="EA90" s="144">
        <v>5.9390000000000001</v>
      </c>
    </row>
    <row r="91" spans="1:131" ht="15" customHeight="1" x14ac:dyDescent="0.25">
      <c r="A91" s="43">
        <v>89</v>
      </c>
      <c r="B91" s="144"/>
      <c r="C91" s="144"/>
      <c r="D91" s="144"/>
      <c r="E91" s="144"/>
      <c r="F91" s="144"/>
      <c r="G91" s="144"/>
      <c r="H91" s="144"/>
      <c r="I91" s="144"/>
      <c r="J91" s="144"/>
      <c r="K91" s="144"/>
      <c r="L91" s="144"/>
      <c r="M91" s="144"/>
      <c r="N91" s="144"/>
      <c r="O91" s="144"/>
      <c r="P91" s="144"/>
      <c r="Q91" s="144"/>
      <c r="R91" s="144"/>
      <c r="S91" s="144"/>
      <c r="T91" s="144"/>
      <c r="U91" s="144"/>
      <c r="V91" s="144"/>
      <c r="W91" s="144"/>
      <c r="X91" s="144"/>
      <c r="Y91" s="144"/>
      <c r="Z91" s="144"/>
      <c r="AA91" s="144"/>
      <c r="AB91" s="144"/>
      <c r="AC91" s="144"/>
      <c r="AD91" s="144"/>
      <c r="AE91" s="144"/>
      <c r="AF91" s="144"/>
      <c r="AG91" s="144"/>
      <c r="AH91" s="144"/>
      <c r="AI91" s="144"/>
      <c r="AJ91" s="144"/>
      <c r="AK91" s="144"/>
      <c r="AL91" s="144"/>
      <c r="AM91" s="144"/>
      <c r="AN91" s="144"/>
      <c r="AO91" s="144"/>
      <c r="AP91" s="144"/>
      <c r="AQ91" s="144"/>
      <c r="AR91" s="144"/>
      <c r="AS91" s="144"/>
      <c r="AT91" s="144"/>
      <c r="AU91" s="144"/>
      <c r="AV91" s="144"/>
      <c r="AW91" s="144"/>
      <c r="AX91" s="144"/>
      <c r="AY91" s="144"/>
      <c r="AZ91" s="144"/>
      <c r="BA91" s="144"/>
      <c r="BB91" s="144"/>
      <c r="BC91" s="144"/>
      <c r="BD91" s="144"/>
      <c r="BE91" s="144"/>
      <c r="BF91" s="144"/>
      <c r="BG91" s="144"/>
      <c r="BH91" s="144"/>
      <c r="BI91" s="144"/>
      <c r="BJ91" s="144"/>
      <c r="BK91" s="144"/>
      <c r="BL91" s="144"/>
      <c r="BM91" s="144"/>
      <c r="BN91" s="144"/>
      <c r="BO91" s="144"/>
      <c r="BP91" s="144"/>
      <c r="BQ91" s="144"/>
      <c r="BR91" s="144"/>
      <c r="BS91" s="144"/>
      <c r="BT91" s="144"/>
      <c r="BU91" s="144"/>
      <c r="BV91" s="144"/>
      <c r="BW91" s="144"/>
      <c r="BX91" s="144"/>
      <c r="BY91" s="144"/>
      <c r="BZ91" s="144"/>
      <c r="CA91" s="144"/>
      <c r="CB91" s="144"/>
      <c r="CC91" s="144"/>
      <c r="CD91" s="144"/>
      <c r="CE91" s="144"/>
      <c r="CF91" s="144"/>
      <c r="CG91" s="144"/>
      <c r="CH91" s="144"/>
      <c r="CI91" s="144"/>
      <c r="CJ91" s="144"/>
      <c r="CK91" s="144"/>
      <c r="CL91" s="144"/>
      <c r="CM91" s="144">
        <v>0.90900000000000003</v>
      </c>
      <c r="CN91" s="144">
        <v>1.7230000000000001</v>
      </c>
      <c r="CO91" s="144">
        <v>2.4409999999999998</v>
      </c>
      <c r="CP91" s="144">
        <v>3.0630000000000002</v>
      </c>
      <c r="CQ91" s="144">
        <v>3.5910000000000002</v>
      </c>
      <c r="CR91" s="144">
        <v>4.0289999999999999</v>
      </c>
      <c r="CS91" s="144">
        <v>4.3849999999999998</v>
      </c>
      <c r="CT91" s="144">
        <v>4.6669999999999998</v>
      </c>
      <c r="CU91" s="144">
        <v>4.8860000000000001</v>
      </c>
      <c r="CV91" s="144">
        <v>5.0519999999999996</v>
      </c>
      <c r="CW91" s="144">
        <v>5.1749999999999998</v>
      </c>
      <c r="CX91" s="144">
        <v>5.2629999999999999</v>
      </c>
      <c r="CY91" s="144">
        <v>5.3259999999999996</v>
      </c>
      <c r="CZ91" s="144">
        <v>5.3689999999999998</v>
      </c>
      <c r="DA91" s="144">
        <v>5.3979999999999997</v>
      </c>
      <c r="DB91" s="144">
        <v>5.4180000000000001</v>
      </c>
      <c r="DC91" s="144">
        <v>5.4180000000000001</v>
      </c>
      <c r="DD91" s="144">
        <v>5.4180000000000001</v>
      </c>
      <c r="DE91" s="144">
        <v>5.4180000000000001</v>
      </c>
      <c r="DF91" s="144">
        <v>5.4180000000000001</v>
      </c>
      <c r="DG91" s="144">
        <v>5.4180000000000001</v>
      </c>
      <c r="DH91" s="144">
        <v>5.4180000000000001</v>
      </c>
      <c r="DI91" s="144">
        <v>5.4180000000000001</v>
      </c>
      <c r="DJ91" s="144">
        <v>5.4180000000000001</v>
      </c>
      <c r="DK91" s="144">
        <v>5.4180000000000001</v>
      </c>
      <c r="DL91" s="144">
        <v>5.4180000000000001</v>
      </c>
      <c r="DM91" s="144">
        <v>5.4180000000000001</v>
      </c>
      <c r="DN91" s="144">
        <v>5.4180000000000001</v>
      </c>
      <c r="DO91" s="144">
        <v>5.4180000000000001</v>
      </c>
      <c r="DP91" s="144">
        <v>5.4180000000000001</v>
      </c>
      <c r="DQ91" s="144">
        <v>5.4180000000000001</v>
      </c>
      <c r="DR91" s="144">
        <v>5.4180000000000001</v>
      </c>
      <c r="DS91" s="144">
        <v>5.4180000000000001</v>
      </c>
      <c r="DT91" s="144">
        <v>5.4180000000000001</v>
      </c>
      <c r="DU91" s="144">
        <v>5.4180000000000001</v>
      </c>
      <c r="DV91" s="144">
        <v>5.4180000000000001</v>
      </c>
      <c r="DW91" s="144">
        <v>5.4180000000000001</v>
      </c>
      <c r="DX91" s="144">
        <v>5.4180000000000001</v>
      </c>
      <c r="DY91" s="144">
        <v>5.4180000000000001</v>
      </c>
      <c r="DZ91" s="144">
        <v>5.4180000000000001</v>
      </c>
      <c r="EA91" s="144">
        <v>5.4180000000000001</v>
      </c>
    </row>
    <row r="92" spans="1:131" ht="15" customHeight="1" x14ac:dyDescent="0.25">
      <c r="A92" s="43">
        <v>90</v>
      </c>
      <c r="B92" s="144"/>
      <c r="C92" s="144"/>
      <c r="D92" s="144"/>
      <c r="E92" s="144"/>
      <c r="F92" s="144"/>
      <c r="G92" s="144"/>
      <c r="H92" s="144"/>
      <c r="I92" s="144"/>
      <c r="J92" s="144"/>
      <c r="K92" s="144"/>
      <c r="L92" s="144"/>
      <c r="M92" s="144"/>
      <c r="N92" s="144"/>
      <c r="O92" s="144"/>
      <c r="P92" s="144"/>
      <c r="Q92" s="144"/>
      <c r="R92" s="144"/>
      <c r="S92" s="144"/>
      <c r="T92" s="144"/>
      <c r="U92" s="144"/>
      <c r="V92" s="144"/>
      <c r="W92" s="144"/>
      <c r="X92" s="144"/>
      <c r="Y92" s="144"/>
      <c r="Z92" s="144"/>
      <c r="AA92" s="144"/>
      <c r="AB92" s="144"/>
      <c r="AC92" s="144"/>
      <c r="AD92" s="144"/>
      <c r="AE92" s="144"/>
      <c r="AF92" s="144"/>
      <c r="AG92" s="144"/>
      <c r="AH92" s="144"/>
      <c r="AI92" s="144"/>
      <c r="AJ92" s="144"/>
      <c r="AK92" s="144"/>
      <c r="AL92" s="144"/>
      <c r="AM92" s="144"/>
      <c r="AN92" s="144"/>
      <c r="AO92" s="144"/>
      <c r="AP92" s="144"/>
      <c r="AQ92" s="144"/>
      <c r="AR92" s="144"/>
      <c r="AS92" s="144"/>
      <c r="AT92" s="144"/>
      <c r="AU92" s="144"/>
      <c r="AV92" s="144"/>
      <c r="AW92" s="144"/>
      <c r="AX92" s="144"/>
      <c r="AY92" s="144"/>
      <c r="AZ92" s="144"/>
      <c r="BA92" s="144"/>
      <c r="BB92" s="144"/>
      <c r="BC92" s="144"/>
      <c r="BD92" s="144"/>
      <c r="BE92" s="144"/>
      <c r="BF92" s="144"/>
      <c r="BG92" s="144"/>
      <c r="BH92" s="144"/>
      <c r="BI92" s="144"/>
      <c r="BJ92" s="144"/>
      <c r="BK92" s="144"/>
      <c r="BL92" s="144"/>
      <c r="BM92" s="144"/>
      <c r="BN92" s="144"/>
      <c r="BO92" s="144"/>
      <c r="BP92" s="144"/>
      <c r="BQ92" s="144"/>
      <c r="BR92" s="144"/>
      <c r="BS92" s="144"/>
      <c r="BT92" s="144"/>
      <c r="BU92" s="144"/>
      <c r="BV92" s="144"/>
      <c r="BW92" s="144"/>
      <c r="BX92" s="144"/>
      <c r="BY92" s="144"/>
      <c r="BZ92" s="144"/>
      <c r="CA92" s="144"/>
      <c r="CB92" s="144"/>
      <c r="CC92" s="144"/>
      <c r="CD92" s="144"/>
      <c r="CE92" s="144"/>
      <c r="CF92" s="144"/>
      <c r="CG92" s="144"/>
      <c r="CH92" s="144"/>
      <c r="CI92" s="144"/>
      <c r="CJ92" s="144"/>
      <c r="CK92" s="144"/>
      <c r="CL92" s="144"/>
      <c r="CM92" s="144"/>
      <c r="CN92" s="144">
        <v>0.89500000000000002</v>
      </c>
      <c r="CO92" s="144">
        <v>1.6830000000000001</v>
      </c>
      <c r="CP92" s="144">
        <v>2.3660000000000001</v>
      </c>
      <c r="CQ92" s="144">
        <v>2.944</v>
      </c>
      <c r="CR92" s="144">
        <v>3.4239999999999999</v>
      </c>
      <c r="CS92" s="144">
        <v>3.8130000000000002</v>
      </c>
      <c r="CT92" s="144">
        <v>4.12</v>
      </c>
      <c r="CU92" s="144">
        <v>4.359</v>
      </c>
      <c r="CV92" s="144">
        <v>4.5389999999999997</v>
      </c>
      <c r="CW92" s="144">
        <v>4.6719999999999997</v>
      </c>
      <c r="CX92" s="144">
        <v>4.7679999999999998</v>
      </c>
      <c r="CY92" s="144">
        <v>4.835</v>
      </c>
      <c r="CZ92" s="144">
        <v>4.8819999999999997</v>
      </c>
      <c r="DA92" s="144">
        <v>4.9139999999999997</v>
      </c>
      <c r="DB92" s="144">
        <v>4.9349999999999996</v>
      </c>
      <c r="DC92" s="144">
        <v>4.9349999999999996</v>
      </c>
      <c r="DD92" s="144">
        <v>4.9349999999999996</v>
      </c>
      <c r="DE92" s="144">
        <v>4.9349999999999996</v>
      </c>
      <c r="DF92" s="144">
        <v>4.9349999999999996</v>
      </c>
      <c r="DG92" s="144">
        <v>4.9349999999999996</v>
      </c>
      <c r="DH92" s="144">
        <v>4.9349999999999996</v>
      </c>
      <c r="DI92" s="144">
        <v>4.9349999999999996</v>
      </c>
      <c r="DJ92" s="144">
        <v>4.9349999999999996</v>
      </c>
      <c r="DK92" s="144">
        <v>4.9349999999999996</v>
      </c>
      <c r="DL92" s="144">
        <v>4.9349999999999996</v>
      </c>
      <c r="DM92" s="144">
        <v>4.9349999999999996</v>
      </c>
      <c r="DN92" s="144">
        <v>4.9349999999999996</v>
      </c>
      <c r="DO92" s="144">
        <v>4.9349999999999996</v>
      </c>
      <c r="DP92" s="144">
        <v>4.9349999999999996</v>
      </c>
      <c r="DQ92" s="144">
        <v>4.9349999999999996</v>
      </c>
      <c r="DR92" s="144">
        <v>4.9349999999999996</v>
      </c>
      <c r="DS92" s="144">
        <v>4.9349999999999996</v>
      </c>
      <c r="DT92" s="144">
        <v>4.9349999999999996</v>
      </c>
      <c r="DU92" s="144">
        <v>4.9349999999999996</v>
      </c>
      <c r="DV92" s="144">
        <v>4.9349999999999996</v>
      </c>
      <c r="DW92" s="144">
        <v>4.9349999999999996</v>
      </c>
      <c r="DX92" s="144">
        <v>4.9349999999999996</v>
      </c>
      <c r="DY92" s="144">
        <v>4.9349999999999996</v>
      </c>
      <c r="DZ92" s="144">
        <v>4.9349999999999996</v>
      </c>
      <c r="EA92" s="144">
        <v>4.9349999999999996</v>
      </c>
    </row>
    <row r="93" spans="1:131" ht="15" customHeight="1" x14ac:dyDescent="0.25">
      <c r="A93" s="43">
        <v>91</v>
      </c>
      <c r="B93" s="144"/>
      <c r="C93" s="144"/>
      <c r="D93" s="144"/>
      <c r="E93" s="144"/>
      <c r="F93" s="144"/>
      <c r="G93" s="144"/>
      <c r="H93" s="144"/>
      <c r="I93" s="144"/>
      <c r="J93" s="144"/>
      <c r="K93" s="144"/>
      <c r="L93" s="144"/>
      <c r="M93" s="144"/>
      <c r="N93" s="144"/>
      <c r="O93" s="144"/>
      <c r="P93" s="144"/>
      <c r="Q93" s="144"/>
      <c r="R93" s="144"/>
      <c r="S93" s="144"/>
      <c r="T93" s="144"/>
      <c r="U93" s="144"/>
      <c r="V93" s="144"/>
      <c r="W93" s="144"/>
      <c r="X93" s="144"/>
      <c r="Y93" s="144"/>
      <c r="Z93" s="144"/>
      <c r="AA93" s="144"/>
      <c r="AB93" s="144"/>
      <c r="AC93" s="144"/>
      <c r="AD93" s="144"/>
      <c r="AE93" s="144"/>
      <c r="AF93" s="144"/>
      <c r="AG93" s="144"/>
      <c r="AH93" s="144"/>
      <c r="AI93" s="144"/>
      <c r="AJ93" s="144"/>
      <c r="AK93" s="144"/>
      <c r="AL93" s="144"/>
      <c r="AM93" s="144"/>
      <c r="AN93" s="144"/>
      <c r="AO93" s="144"/>
      <c r="AP93" s="144"/>
      <c r="AQ93" s="144"/>
      <c r="AR93" s="144"/>
      <c r="AS93" s="144"/>
      <c r="AT93" s="144"/>
      <c r="AU93" s="144"/>
      <c r="AV93" s="144"/>
      <c r="AW93" s="144"/>
      <c r="AX93" s="144"/>
      <c r="AY93" s="144"/>
      <c r="AZ93" s="144"/>
      <c r="BA93" s="144"/>
      <c r="BB93" s="144"/>
      <c r="BC93" s="144"/>
      <c r="BD93" s="144"/>
      <c r="BE93" s="144"/>
      <c r="BF93" s="144"/>
      <c r="BG93" s="144"/>
      <c r="BH93" s="144"/>
      <c r="BI93" s="144"/>
      <c r="BJ93" s="144"/>
      <c r="BK93" s="144"/>
      <c r="BL93" s="144"/>
      <c r="BM93" s="144"/>
      <c r="BN93" s="144"/>
      <c r="BO93" s="144"/>
      <c r="BP93" s="144"/>
      <c r="BQ93" s="144"/>
      <c r="BR93" s="144"/>
      <c r="BS93" s="144"/>
      <c r="BT93" s="144"/>
      <c r="BU93" s="144"/>
      <c r="BV93" s="144"/>
      <c r="BW93" s="144"/>
      <c r="BX93" s="144"/>
      <c r="BY93" s="144"/>
      <c r="BZ93" s="144"/>
      <c r="CA93" s="144"/>
      <c r="CB93" s="144"/>
      <c r="CC93" s="144"/>
      <c r="CD93" s="144"/>
      <c r="CE93" s="144"/>
      <c r="CF93" s="144"/>
      <c r="CG93" s="144"/>
      <c r="CH93" s="144"/>
      <c r="CI93" s="144"/>
      <c r="CJ93" s="144"/>
      <c r="CK93" s="144"/>
      <c r="CL93" s="144"/>
      <c r="CM93" s="144"/>
      <c r="CN93" s="144"/>
      <c r="CO93" s="144">
        <v>0.88</v>
      </c>
      <c r="CP93" s="144">
        <v>1.64</v>
      </c>
      <c r="CQ93" s="144">
        <v>2.2839999999999998</v>
      </c>
      <c r="CR93" s="144">
        <v>2.8180000000000001</v>
      </c>
      <c r="CS93" s="144">
        <v>3.2490000000000001</v>
      </c>
      <c r="CT93" s="144">
        <v>3.5910000000000002</v>
      </c>
      <c r="CU93" s="144">
        <v>3.855</v>
      </c>
      <c r="CV93" s="144">
        <v>4.0540000000000003</v>
      </c>
      <c r="CW93" s="144">
        <v>4.2009999999999996</v>
      </c>
      <c r="CX93" s="144">
        <v>4.306</v>
      </c>
      <c r="CY93" s="144">
        <v>4.38</v>
      </c>
      <c r="CZ93" s="144">
        <v>4.431</v>
      </c>
      <c r="DA93" s="144">
        <v>4.4660000000000002</v>
      </c>
      <c r="DB93" s="144">
        <v>4.4889999999999999</v>
      </c>
      <c r="DC93" s="144">
        <v>4.4889999999999999</v>
      </c>
      <c r="DD93" s="144">
        <v>4.4889999999999999</v>
      </c>
      <c r="DE93" s="144">
        <v>4.4889999999999999</v>
      </c>
      <c r="DF93" s="144">
        <v>4.4889999999999999</v>
      </c>
      <c r="DG93" s="144">
        <v>4.4889999999999999</v>
      </c>
      <c r="DH93" s="144">
        <v>4.4889999999999999</v>
      </c>
      <c r="DI93" s="144">
        <v>4.4889999999999999</v>
      </c>
      <c r="DJ93" s="144">
        <v>4.4889999999999999</v>
      </c>
      <c r="DK93" s="144">
        <v>4.4889999999999999</v>
      </c>
      <c r="DL93" s="144">
        <v>4.4889999999999999</v>
      </c>
      <c r="DM93" s="144">
        <v>4.4889999999999999</v>
      </c>
      <c r="DN93" s="144">
        <v>4.4889999999999999</v>
      </c>
      <c r="DO93" s="144">
        <v>4.4889999999999999</v>
      </c>
      <c r="DP93" s="144">
        <v>4.4889999999999999</v>
      </c>
      <c r="DQ93" s="144">
        <v>4.4889999999999999</v>
      </c>
      <c r="DR93" s="144">
        <v>4.4889999999999999</v>
      </c>
      <c r="DS93" s="144">
        <v>4.4889999999999999</v>
      </c>
      <c r="DT93" s="144">
        <v>4.4889999999999999</v>
      </c>
      <c r="DU93" s="144">
        <v>4.4889999999999999</v>
      </c>
      <c r="DV93" s="144">
        <v>4.4889999999999999</v>
      </c>
      <c r="DW93" s="144">
        <v>4.4889999999999999</v>
      </c>
      <c r="DX93" s="144">
        <v>4.4889999999999999</v>
      </c>
      <c r="DY93" s="144">
        <v>4.4889999999999999</v>
      </c>
      <c r="DZ93" s="144">
        <v>4.4889999999999999</v>
      </c>
      <c r="EA93" s="144">
        <v>4.4889999999999999</v>
      </c>
    </row>
    <row r="94" spans="1:131" ht="15" customHeight="1" x14ac:dyDescent="0.25">
      <c r="A94" s="43">
        <v>92</v>
      </c>
      <c r="B94" s="144"/>
      <c r="C94" s="144"/>
      <c r="D94" s="144"/>
      <c r="E94" s="144"/>
      <c r="F94" s="144"/>
      <c r="G94" s="144"/>
      <c r="H94" s="144"/>
      <c r="I94" s="144"/>
      <c r="J94" s="144"/>
      <c r="K94" s="144"/>
      <c r="L94" s="144"/>
      <c r="M94" s="144"/>
      <c r="N94" s="144"/>
      <c r="O94" s="144"/>
      <c r="P94" s="144"/>
      <c r="Q94" s="144"/>
      <c r="R94" s="144"/>
      <c r="S94" s="144"/>
      <c r="T94" s="144"/>
      <c r="U94" s="144"/>
      <c r="V94" s="144"/>
      <c r="W94" s="144"/>
      <c r="X94" s="144"/>
      <c r="Y94" s="144"/>
      <c r="Z94" s="144"/>
      <c r="AA94" s="144"/>
      <c r="AB94" s="144"/>
      <c r="AC94" s="144"/>
      <c r="AD94" s="144"/>
      <c r="AE94" s="144"/>
      <c r="AF94" s="144"/>
      <c r="AG94" s="144"/>
      <c r="AH94" s="144"/>
      <c r="AI94" s="144"/>
      <c r="AJ94" s="144"/>
      <c r="AK94" s="144"/>
      <c r="AL94" s="144"/>
      <c r="AM94" s="144"/>
      <c r="AN94" s="144"/>
      <c r="AO94" s="144"/>
      <c r="AP94" s="144"/>
      <c r="AQ94" s="144"/>
      <c r="AR94" s="144"/>
      <c r="AS94" s="144"/>
      <c r="AT94" s="144"/>
      <c r="AU94" s="144"/>
      <c r="AV94" s="144"/>
      <c r="AW94" s="144"/>
      <c r="AX94" s="144"/>
      <c r="AY94" s="144"/>
      <c r="AZ94" s="144"/>
      <c r="BA94" s="144"/>
      <c r="BB94" s="144"/>
      <c r="BC94" s="144"/>
      <c r="BD94" s="144"/>
      <c r="BE94" s="144"/>
      <c r="BF94" s="144"/>
      <c r="BG94" s="144"/>
      <c r="BH94" s="144"/>
      <c r="BI94" s="144"/>
      <c r="BJ94" s="144"/>
      <c r="BK94" s="144"/>
      <c r="BL94" s="144"/>
      <c r="BM94" s="144"/>
      <c r="BN94" s="144"/>
      <c r="BO94" s="144"/>
      <c r="BP94" s="144"/>
      <c r="BQ94" s="144"/>
      <c r="BR94" s="144"/>
      <c r="BS94" s="144"/>
      <c r="BT94" s="144"/>
      <c r="BU94" s="144"/>
      <c r="BV94" s="144"/>
      <c r="BW94" s="144"/>
      <c r="BX94" s="144"/>
      <c r="BY94" s="144"/>
      <c r="BZ94" s="144"/>
      <c r="CA94" s="144"/>
      <c r="CB94" s="144"/>
      <c r="CC94" s="144"/>
      <c r="CD94" s="144"/>
      <c r="CE94" s="144"/>
      <c r="CF94" s="144"/>
      <c r="CG94" s="144"/>
      <c r="CH94" s="144"/>
      <c r="CI94" s="144"/>
      <c r="CJ94" s="144"/>
      <c r="CK94" s="144"/>
      <c r="CL94" s="144"/>
      <c r="CM94" s="144"/>
      <c r="CN94" s="144"/>
      <c r="CO94" s="144"/>
      <c r="CP94" s="144">
        <v>0.86399999999999999</v>
      </c>
      <c r="CQ94" s="144">
        <v>1.5940000000000001</v>
      </c>
      <c r="CR94" s="144">
        <v>2.1989999999999998</v>
      </c>
      <c r="CS94" s="144">
        <v>2.6869999999999998</v>
      </c>
      <c r="CT94" s="144">
        <v>3.073</v>
      </c>
      <c r="CU94" s="144">
        <v>3.371</v>
      </c>
      <c r="CV94" s="144">
        <v>3.5950000000000002</v>
      </c>
      <c r="CW94" s="144">
        <v>3.76</v>
      </c>
      <c r="CX94" s="144">
        <v>3.8780000000000001</v>
      </c>
      <c r="CY94" s="144">
        <v>3.96</v>
      </c>
      <c r="CZ94" s="144">
        <v>4.0170000000000003</v>
      </c>
      <c r="DA94" s="144">
        <v>4.056</v>
      </c>
      <c r="DB94" s="144">
        <v>4.0810000000000004</v>
      </c>
      <c r="DC94" s="144">
        <v>4.0810000000000004</v>
      </c>
      <c r="DD94" s="144">
        <v>4.0810000000000004</v>
      </c>
      <c r="DE94" s="144">
        <v>4.0810000000000004</v>
      </c>
      <c r="DF94" s="144">
        <v>4.0810000000000004</v>
      </c>
      <c r="DG94" s="144">
        <v>4.0810000000000004</v>
      </c>
      <c r="DH94" s="144">
        <v>4.0810000000000004</v>
      </c>
      <c r="DI94" s="144">
        <v>4.0810000000000004</v>
      </c>
      <c r="DJ94" s="144">
        <v>4.0810000000000004</v>
      </c>
      <c r="DK94" s="144">
        <v>4.0810000000000004</v>
      </c>
      <c r="DL94" s="144">
        <v>4.0810000000000004</v>
      </c>
      <c r="DM94" s="144">
        <v>4.0810000000000004</v>
      </c>
      <c r="DN94" s="144">
        <v>4.0810000000000004</v>
      </c>
      <c r="DO94" s="144">
        <v>4.0810000000000004</v>
      </c>
      <c r="DP94" s="144">
        <v>4.0810000000000004</v>
      </c>
      <c r="DQ94" s="144">
        <v>4.0810000000000004</v>
      </c>
      <c r="DR94" s="144">
        <v>4.0810000000000004</v>
      </c>
      <c r="DS94" s="144">
        <v>4.0810000000000004</v>
      </c>
      <c r="DT94" s="144">
        <v>4.0810000000000004</v>
      </c>
      <c r="DU94" s="144">
        <v>4.0810000000000004</v>
      </c>
      <c r="DV94" s="144">
        <v>4.0810000000000004</v>
      </c>
      <c r="DW94" s="144">
        <v>4.0810000000000004</v>
      </c>
      <c r="DX94" s="144">
        <v>4.0810000000000004</v>
      </c>
      <c r="DY94" s="144">
        <v>4.0810000000000004</v>
      </c>
      <c r="DZ94" s="144">
        <v>4.0810000000000004</v>
      </c>
      <c r="EA94" s="144">
        <v>4.0810000000000004</v>
      </c>
    </row>
    <row r="95" spans="1:131" ht="15" customHeight="1" x14ac:dyDescent="0.25">
      <c r="A95" s="43">
        <v>93</v>
      </c>
      <c r="B95" s="144"/>
      <c r="C95" s="144"/>
      <c r="D95" s="144"/>
      <c r="E95" s="144"/>
      <c r="F95" s="144"/>
      <c r="G95" s="144"/>
      <c r="H95" s="144"/>
      <c r="I95" s="144"/>
      <c r="J95" s="144"/>
      <c r="K95" s="144"/>
      <c r="L95" s="144"/>
      <c r="M95" s="144"/>
      <c r="N95" s="144"/>
      <c r="O95" s="144"/>
      <c r="P95" s="144"/>
      <c r="Q95" s="144"/>
      <c r="R95" s="144"/>
      <c r="S95" s="144"/>
      <c r="T95" s="144"/>
      <c r="U95" s="144"/>
      <c r="V95" s="144"/>
      <c r="W95" s="144"/>
      <c r="X95" s="144"/>
      <c r="Y95" s="144"/>
      <c r="Z95" s="144"/>
      <c r="AA95" s="144"/>
      <c r="AB95" s="144"/>
      <c r="AC95" s="144"/>
      <c r="AD95" s="144"/>
      <c r="AE95" s="144"/>
      <c r="AF95" s="144"/>
      <c r="AG95" s="144"/>
      <c r="AH95" s="144"/>
      <c r="AI95" s="144"/>
      <c r="AJ95" s="144"/>
      <c r="AK95" s="144"/>
      <c r="AL95" s="144"/>
      <c r="AM95" s="144"/>
      <c r="AN95" s="144"/>
      <c r="AO95" s="144"/>
      <c r="AP95" s="144"/>
      <c r="AQ95" s="144"/>
      <c r="AR95" s="144"/>
      <c r="AS95" s="144"/>
      <c r="AT95" s="144"/>
      <c r="AU95" s="144"/>
      <c r="AV95" s="144"/>
      <c r="AW95" s="144"/>
      <c r="AX95" s="144"/>
      <c r="AY95" s="144"/>
      <c r="AZ95" s="144"/>
      <c r="BA95" s="144"/>
      <c r="BB95" s="144"/>
      <c r="BC95" s="144"/>
      <c r="BD95" s="144"/>
      <c r="BE95" s="144"/>
      <c r="BF95" s="144"/>
      <c r="BG95" s="144"/>
      <c r="BH95" s="144"/>
      <c r="BI95" s="144"/>
      <c r="BJ95" s="144"/>
      <c r="BK95" s="144"/>
      <c r="BL95" s="144"/>
      <c r="BM95" s="144"/>
      <c r="BN95" s="144"/>
      <c r="BO95" s="144"/>
      <c r="BP95" s="144"/>
      <c r="BQ95" s="144"/>
      <c r="BR95" s="144"/>
      <c r="BS95" s="144"/>
      <c r="BT95" s="144"/>
      <c r="BU95" s="144"/>
      <c r="BV95" s="144"/>
      <c r="BW95" s="144"/>
      <c r="BX95" s="144"/>
      <c r="BY95" s="144"/>
      <c r="BZ95" s="144"/>
      <c r="CA95" s="144"/>
      <c r="CB95" s="144"/>
      <c r="CC95" s="144"/>
      <c r="CD95" s="144"/>
      <c r="CE95" s="144"/>
      <c r="CF95" s="144"/>
      <c r="CG95" s="144"/>
      <c r="CH95" s="144"/>
      <c r="CI95" s="144"/>
      <c r="CJ95" s="144"/>
      <c r="CK95" s="144"/>
      <c r="CL95" s="144"/>
      <c r="CM95" s="144"/>
      <c r="CN95" s="144"/>
      <c r="CO95" s="144"/>
      <c r="CP95" s="144"/>
      <c r="CQ95" s="144">
        <v>0.84399999999999997</v>
      </c>
      <c r="CR95" s="144">
        <v>1.542</v>
      </c>
      <c r="CS95" s="144">
        <v>2.105</v>
      </c>
      <c r="CT95" s="144">
        <v>2.5489999999999999</v>
      </c>
      <c r="CU95" s="144">
        <v>2.891</v>
      </c>
      <c r="CV95" s="144">
        <v>3.1480000000000001</v>
      </c>
      <c r="CW95" s="144">
        <v>3.3370000000000002</v>
      </c>
      <c r="CX95" s="144">
        <v>3.472</v>
      </c>
      <c r="CY95" s="144">
        <v>3.5659999999999998</v>
      </c>
      <c r="CZ95" s="144">
        <v>3.6309999999999998</v>
      </c>
      <c r="DA95" s="144">
        <v>3.6749999999999998</v>
      </c>
      <c r="DB95" s="144">
        <v>3.7040000000000002</v>
      </c>
      <c r="DC95" s="144">
        <v>3.7040000000000002</v>
      </c>
      <c r="DD95" s="144">
        <v>3.7040000000000002</v>
      </c>
      <c r="DE95" s="144">
        <v>3.7040000000000002</v>
      </c>
      <c r="DF95" s="144">
        <v>3.7040000000000002</v>
      </c>
      <c r="DG95" s="144">
        <v>3.7040000000000002</v>
      </c>
      <c r="DH95" s="144">
        <v>3.7040000000000002</v>
      </c>
      <c r="DI95" s="144">
        <v>3.7040000000000002</v>
      </c>
      <c r="DJ95" s="144">
        <v>3.7040000000000002</v>
      </c>
      <c r="DK95" s="144">
        <v>3.7040000000000002</v>
      </c>
      <c r="DL95" s="144">
        <v>3.7040000000000002</v>
      </c>
      <c r="DM95" s="144">
        <v>3.7040000000000002</v>
      </c>
      <c r="DN95" s="144">
        <v>3.7040000000000002</v>
      </c>
      <c r="DO95" s="144">
        <v>3.7040000000000002</v>
      </c>
      <c r="DP95" s="144">
        <v>3.7040000000000002</v>
      </c>
      <c r="DQ95" s="144">
        <v>3.7040000000000002</v>
      </c>
      <c r="DR95" s="144">
        <v>3.7040000000000002</v>
      </c>
      <c r="DS95" s="144">
        <v>3.7040000000000002</v>
      </c>
      <c r="DT95" s="144">
        <v>3.7040000000000002</v>
      </c>
      <c r="DU95" s="144">
        <v>3.7040000000000002</v>
      </c>
      <c r="DV95" s="144">
        <v>3.7040000000000002</v>
      </c>
      <c r="DW95" s="144">
        <v>3.7040000000000002</v>
      </c>
      <c r="DX95" s="144">
        <v>3.7040000000000002</v>
      </c>
      <c r="DY95" s="144">
        <v>3.7040000000000002</v>
      </c>
      <c r="DZ95" s="144">
        <v>3.7040000000000002</v>
      </c>
      <c r="EA95" s="144">
        <v>3.7040000000000002</v>
      </c>
    </row>
    <row r="96" spans="1:131" ht="15" customHeight="1" x14ac:dyDescent="0.25">
      <c r="A96" s="43">
        <v>94</v>
      </c>
      <c r="B96" s="144"/>
      <c r="C96" s="144"/>
      <c r="D96" s="144"/>
      <c r="E96" s="144"/>
      <c r="F96" s="144"/>
      <c r="G96" s="144"/>
      <c r="H96" s="144"/>
      <c r="I96" s="144"/>
      <c r="J96" s="144"/>
      <c r="K96" s="144"/>
      <c r="L96" s="144"/>
      <c r="M96" s="144"/>
      <c r="N96" s="144"/>
      <c r="O96" s="144"/>
      <c r="P96" s="144"/>
      <c r="Q96" s="144"/>
      <c r="R96" s="144"/>
      <c r="S96" s="144"/>
      <c r="T96" s="144"/>
      <c r="U96" s="144"/>
      <c r="V96" s="144"/>
      <c r="W96" s="144"/>
      <c r="X96" s="144"/>
      <c r="Y96" s="144"/>
      <c r="Z96" s="144"/>
      <c r="AA96" s="144"/>
      <c r="AB96" s="144"/>
      <c r="AC96" s="144"/>
      <c r="AD96" s="144"/>
      <c r="AE96" s="144"/>
      <c r="AF96" s="144"/>
      <c r="AG96" s="144"/>
      <c r="AH96" s="144"/>
      <c r="AI96" s="144"/>
      <c r="AJ96" s="144"/>
      <c r="AK96" s="144"/>
      <c r="AL96" s="144"/>
      <c r="AM96" s="144"/>
      <c r="AN96" s="144"/>
      <c r="AO96" s="144"/>
      <c r="AP96" s="144"/>
      <c r="AQ96" s="144"/>
      <c r="AR96" s="144"/>
      <c r="AS96" s="144"/>
      <c r="AT96" s="144"/>
      <c r="AU96" s="144"/>
      <c r="AV96" s="144"/>
      <c r="AW96" s="144"/>
      <c r="AX96" s="144"/>
      <c r="AY96" s="144"/>
      <c r="AZ96" s="144"/>
      <c r="BA96" s="144"/>
      <c r="BB96" s="144"/>
      <c r="BC96" s="144"/>
      <c r="BD96" s="144"/>
      <c r="BE96" s="144"/>
      <c r="BF96" s="144"/>
      <c r="BG96" s="144"/>
      <c r="BH96" s="144"/>
      <c r="BI96" s="144"/>
      <c r="BJ96" s="144"/>
      <c r="BK96" s="144"/>
      <c r="BL96" s="144"/>
      <c r="BM96" s="144"/>
      <c r="BN96" s="144"/>
      <c r="BO96" s="144"/>
      <c r="BP96" s="144"/>
      <c r="BQ96" s="144"/>
      <c r="BR96" s="144"/>
      <c r="BS96" s="144"/>
      <c r="BT96" s="144"/>
      <c r="BU96" s="144"/>
      <c r="BV96" s="144"/>
      <c r="BW96" s="144"/>
      <c r="BX96" s="144"/>
      <c r="BY96" s="144"/>
      <c r="BZ96" s="144"/>
      <c r="CA96" s="144"/>
      <c r="CB96" s="144"/>
      <c r="CC96" s="144"/>
      <c r="CD96" s="144"/>
      <c r="CE96" s="144"/>
      <c r="CF96" s="144"/>
      <c r="CG96" s="144"/>
      <c r="CH96" s="144"/>
      <c r="CI96" s="144"/>
      <c r="CJ96" s="144"/>
      <c r="CK96" s="144"/>
      <c r="CL96" s="144"/>
      <c r="CM96" s="144"/>
      <c r="CN96" s="144"/>
      <c r="CO96" s="144"/>
      <c r="CP96" s="144"/>
      <c r="CQ96" s="144"/>
      <c r="CR96" s="144">
        <v>0.82499999999999996</v>
      </c>
      <c r="CS96" s="144">
        <v>1.49</v>
      </c>
      <c r="CT96" s="144">
        <v>2.0139999999999998</v>
      </c>
      <c r="CU96" s="144">
        <v>2.4169999999999998</v>
      </c>
      <c r="CV96" s="144">
        <v>2.7189999999999999</v>
      </c>
      <c r="CW96" s="144">
        <v>2.94</v>
      </c>
      <c r="CX96" s="144">
        <v>3.0979999999999999</v>
      </c>
      <c r="CY96" s="144">
        <v>3.2080000000000002</v>
      </c>
      <c r="CZ96" s="144">
        <v>3.2829999999999999</v>
      </c>
      <c r="DA96" s="144">
        <v>3.3340000000000001</v>
      </c>
      <c r="DB96" s="144">
        <v>3.367</v>
      </c>
      <c r="DC96" s="144">
        <v>3.367</v>
      </c>
      <c r="DD96" s="144">
        <v>3.367</v>
      </c>
      <c r="DE96" s="144">
        <v>3.367</v>
      </c>
      <c r="DF96" s="144">
        <v>3.367</v>
      </c>
      <c r="DG96" s="144">
        <v>3.367</v>
      </c>
      <c r="DH96" s="144">
        <v>3.367</v>
      </c>
      <c r="DI96" s="144">
        <v>3.367</v>
      </c>
      <c r="DJ96" s="144">
        <v>3.367</v>
      </c>
      <c r="DK96" s="144">
        <v>3.367</v>
      </c>
      <c r="DL96" s="144">
        <v>3.367</v>
      </c>
      <c r="DM96" s="144">
        <v>3.367</v>
      </c>
      <c r="DN96" s="144">
        <v>3.367</v>
      </c>
      <c r="DO96" s="144">
        <v>3.367</v>
      </c>
      <c r="DP96" s="144">
        <v>3.367</v>
      </c>
      <c r="DQ96" s="144">
        <v>3.367</v>
      </c>
      <c r="DR96" s="144">
        <v>3.367</v>
      </c>
      <c r="DS96" s="144">
        <v>3.367</v>
      </c>
      <c r="DT96" s="144">
        <v>3.367</v>
      </c>
      <c r="DU96" s="144">
        <v>3.367</v>
      </c>
      <c r="DV96" s="144">
        <v>3.367</v>
      </c>
      <c r="DW96" s="144">
        <v>3.367</v>
      </c>
      <c r="DX96" s="144">
        <v>3.367</v>
      </c>
      <c r="DY96" s="144">
        <v>3.367</v>
      </c>
      <c r="DZ96" s="144">
        <v>3.367</v>
      </c>
      <c r="EA96" s="144">
        <v>3.367</v>
      </c>
    </row>
    <row r="97" spans="1:131" ht="15" customHeight="1" x14ac:dyDescent="0.25">
      <c r="A97" s="43">
        <v>95</v>
      </c>
      <c r="B97" s="144"/>
      <c r="C97" s="144"/>
      <c r="D97" s="144"/>
      <c r="E97" s="144"/>
      <c r="F97" s="144"/>
      <c r="G97" s="144"/>
      <c r="H97" s="144"/>
      <c r="I97" s="144"/>
      <c r="J97" s="144"/>
      <c r="K97" s="144"/>
      <c r="L97" s="144"/>
      <c r="M97" s="144"/>
      <c r="N97" s="144"/>
      <c r="O97" s="144"/>
      <c r="P97" s="144"/>
      <c r="Q97" s="144"/>
      <c r="R97" s="144"/>
      <c r="S97" s="144"/>
      <c r="T97" s="144"/>
      <c r="U97" s="144"/>
      <c r="V97" s="144"/>
      <c r="W97" s="144"/>
      <c r="X97" s="144"/>
      <c r="Y97" s="144"/>
      <c r="Z97" s="144"/>
      <c r="AA97" s="144"/>
      <c r="AB97" s="144"/>
      <c r="AC97" s="144"/>
      <c r="AD97" s="144"/>
      <c r="AE97" s="144"/>
      <c r="AF97" s="144"/>
      <c r="AG97" s="144"/>
      <c r="AH97" s="144"/>
      <c r="AI97" s="144"/>
      <c r="AJ97" s="144"/>
      <c r="AK97" s="144"/>
      <c r="AL97" s="144"/>
      <c r="AM97" s="144"/>
      <c r="AN97" s="144"/>
      <c r="AO97" s="144"/>
      <c r="AP97" s="144"/>
      <c r="AQ97" s="144"/>
      <c r="AR97" s="144"/>
      <c r="AS97" s="144"/>
      <c r="AT97" s="144"/>
      <c r="AU97" s="144"/>
      <c r="AV97" s="144"/>
      <c r="AW97" s="144"/>
      <c r="AX97" s="144"/>
      <c r="AY97" s="144"/>
      <c r="AZ97" s="144"/>
      <c r="BA97" s="144"/>
      <c r="BB97" s="144"/>
      <c r="BC97" s="144"/>
      <c r="BD97" s="144"/>
      <c r="BE97" s="144"/>
      <c r="BF97" s="144"/>
      <c r="BG97" s="144"/>
      <c r="BH97" s="144"/>
      <c r="BI97" s="144"/>
      <c r="BJ97" s="144"/>
      <c r="BK97" s="144"/>
      <c r="BL97" s="144"/>
      <c r="BM97" s="144"/>
      <c r="BN97" s="144"/>
      <c r="BO97" s="144"/>
      <c r="BP97" s="144"/>
      <c r="BQ97" s="144"/>
      <c r="BR97" s="144"/>
      <c r="BS97" s="144"/>
      <c r="BT97" s="144"/>
      <c r="BU97" s="144"/>
      <c r="BV97" s="144"/>
      <c r="BW97" s="144"/>
      <c r="BX97" s="144"/>
      <c r="BY97" s="144"/>
      <c r="BZ97" s="144"/>
      <c r="CA97" s="144"/>
      <c r="CB97" s="144"/>
      <c r="CC97" s="144"/>
      <c r="CD97" s="144"/>
      <c r="CE97" s="144"/>
      <c r="CF97" s="144"/>
      <c r="CG97" s="144"/>
      <c r="CH97" s="144"/>
      <c r="CI97" s="144"/>
      <c r="CJ97" s="144"/>
      <c r="CK97" s="144"/>
      <c r="CL97" s="144"/>
      <c r="CM97" s="144"/>
      <c r="CN97" s="144"/>
      <c r="CO97" s="144"/>
      <c r="CP97" s="144"/>
      <c r="CQ97" s="144"/>
      <c r="CR97" s="144"/>
      <c r="CS97" s="144">
        <v>0.80500000000000005</v>
      </c>
      <c r="CT97" s="144">
        <v>1.4379999999999999</v>
      </c>
      <c r="CU97" s="144">
        <v>1.9239999999999999</v>
      </c>
      <c r="CV97" s="144">
        <v>2.2879999999999998</v>
      </c>
      <c r="CW97" s="144">
        <v>2.5539999999999998</v>
      </c>
      <c r="CX97" s="144">
        <v>2.7429999999999999</v>
      </c>
      <c r="CY97" s="144">
        <v>2.8740000000000001</v>
      </c>
      <c r="CZ97" s="144">
        <v>2.964</v>
      </c>
      <c r="DA97" s="144">
        <v>3.024</v>
      </c>
      <c r="DB97" s="144">
        <v>3.0640000000000001</v>
      </c>
      <c r="DC97" s="144">
        <v>3.0640000000000001</v>
      </c>
      <c r="DD97" s="144">
        <v>3.0640000000000001</v>
      </c>
      <c r="DE97" s="144">
        <v>3.0640000000000001</v>
      </c>
      <c r="DF97" s="144">
        <v>3.0640000000000001</v>
      </c>
      <c r="DG97" s="144">
        <v>3.0640000000000001</v>
      </c>
      <c r="DH97" s="144">
        <v>3.0640000000000001</v>
      </c>
      <c r="DI97" s="144">
        <v>3.0640000000000001</v>
      </c>
      <c r="DJ97" s="144">
        <v>3.0640000000000001</v>
      </c>
      <c r="DK97" s="144">
        <v>3.0640000000000001</v>
      </c>
      <c r="DL97" s="144">
        <v>3.0640000000000001</v>
      </c>
      <c r="DM97" s="144">
        <v>3.0640000000000001</v>
      </c>
      <c r="DN97" s="144">
        <v>3.0640000000000001</v>
      </c>
      <c r="DO97" s="144">
        <v>3.0640000000000001</v>
      </c>
      <c r="DP97" s="144">
        <v>3.0640000000000001</v>
      </c>
      <c r="DQ97" s="144">
        <v>3.0640000000000001</v>
      </c>
      <c r="DR97" s="144">
        <v>3.0640000000000001</v>
      </c>
      <c r="DS97" s="144">
        <v>3.0640000000000001</v>
      </c>
      <c r="DT97" s="144">
        <v>3.0640000000000001</v>
      </c>
      <c r="DU97" s="144">
        <v>3.0640000000000001</v>
      </c>
      <c r="DV97" s="144">
        <v>3.0640000000000001</v>
      </c>
      <c r="DW97" s="144">
        <v>3.0640000000000001</v>
      </c>
      <c r="DX97" s="144">
        <v>3.0640000000000001</v>
      </c>
      <c r="DY97" s="144">
        <v>3.0640000000000001</v>
      </c>
      <c r="DZ97" s="144">
        <v>3.0640000000000001</v>
      </c>
      <c r="EA97" s="144">
        <v>3.0640000000000001</v>
      </c>
    </row>
    <row r="98" spans="1:131" ht="15" customHeight="1" x14ac:dyDescent="0.25">
      <c r="A98" s="43">
        <v>96</v>
      </c>
      <c r="B98" s="144"/>
      <c r="C98" s="144"/>
      <c r="D98" s="144"/>
      <c r="E98" s="144"/>
      <c r="F98" s="144"/>
      <c r="G98" s="144"/>
      <c r="H98" s="144"/>
      <c r="I98" s="144"/>
      <c r="J98" s="144"/>
      <c r="K98" s="144"/>
      <c r="L98" s="144"/>
      <c r="M98" s="144"/>
      <c r="N98" s="144"/>
      <c r="O98" s="144"/>
      <c r="P98" s="144"/>
      <c r="Q98" s="144"/>
      <c r="R98" s="144"/>
      <c r="S98" s="144"/>
      <c r="T98" s="144"/>
      <c r="U98" s="144"/>
      <c r="V98" s="144"/>
      <c r="W98" s="144"/>
      <c r="X98" s="144"/>
      <c r="Y98" s="144"/>
      <c r="Z98" s="144"/>
      <c r="AA98" s="144"/>
      <c r="AB98" s="144"/>
      <c r="AC98" s="144"/>
      <c r="AD98" s="144"/>
      <c r="AE98" s="144"/>
      <c r="AF98" s="144"/>
      <c r="AG98" s="144"/>
      <c r="AH98" s="144"/>
      <c r="AI98" s="144"/>
      <c r="AJ98" s="144"/>
      <c r="AK98" s="144"/>
      <c r="AL98" s="144"/>
      <c r="AM98" s="144"/>
      <c r="AN98" s="144"/>
      <c r="AO98" s="144"/>
      <c r="AP98" s="144"/>
      <c r="AQ98" s="144"/>
      <c r="AR98" s="144"/>
      <c r="AS98" s="144"/>
      <c r="AT98" s="144"/>
      <c r="AU98" s="144"/>
      <c r="AV98" s="144"/>
      <c r="AW98" s="144"/>
      <c r="AX98" s="144"/>
      <c r="AY98" s="144"/>
      <c r="AZ98" s="144"/>
      <c r="BA98" s="144"/>
      <c r="BB98" s="144"/>
      <c r="BC98" s="144"/>
      <c r="BD98" s="144"/>
      <c r="BE98" s="144"/>
      <c r="BF98" s="144"/>
      <c r="BG98" s="144"/>
      <c r="BH98" s="144"/>
      <c r="BI98" s="144"/>
      <c r="BJ98" s="144"/>
      <c r="BK98" s="144"/>
      <c r="BL98" s="144"/>
      <c r="BM98" s="144"/>
      <c r="BN98" s="144"/>
      <c r="BO98" s="144"/>
      <c r="BP98" s="144"/>
      <c r="BQ98" s="144"/>
      <c r="BR98" s="144"/>
      <c r="BS98" s="144"/>
      <c r="BT98" s="144"/>
      <c r="BU98" s="144"/>
      <c r="BV98" s="144"/>
      <c r="BW98" s="144"/>
      <c r="BX98" s="144"/>
      <c r="BY98" s="144"/>
      <c r="BZ98" s="144"/>
      <c r="CA98" s="144"/>
      <c r="CB98" s="144"/>
      <c r="CC98" s="144"/>
      <c r="CD98" s="144"/>
      <c r="CE98" s="144"/>
      <c r="CF98" s="144"/>
      <c r="CG98" s="144"/>
      <c r="CH98" s="144"/>
      <c r="CI98" s="144"/>
      <c r="CJ98" s="144"/>
      <c r="CK98" s="144"/>
      <c r="CL98" s="144"/>
      <c r="CM98" s="144"/>
      <c r="CN98" s="144"/>
      <c r="CO98" s="144"/>
      <c r="CP98" s="144"/>
      <c r="CQ98" s="144"/>
      <c r="CR98" s="144"/>
      <c r="CS98" s="144"/>
      <c r="CT98" s="144">
        <v>0.78500000000000003</v>
      </c>
      <c r="CU98" s="144">
        <v>1.387</v>
      </c>
      <c r="CV98" s="144">
        <v>1.8360000000000001</v>
      </c>
      <c r="CW98" s="144">
        <v>2.1640000000000001</v>
      </c>
      <c r="CX98" s="144">
        <v>2.3969999999999998</v>
      </c>
      <c r="CY98" s="144">
        <v>2.5579999999999998</v>
      </c>
      <c r="CZ98" s="144">
        <v>2.6669999999999998</v>
      </c>
      <c r="DA98" s="144">
        <v>2.7410000000000001</v>
      </c>
      <c r="DB98" s="144">
        <v>2.79</v>
      </c>
      <c r="DC98" s="144">
        <v>2.79</v>
      </c>
      <c r="DD98" s="144">
        <v>2.79</v>
      </c>
      <c r="DE98" s="144">
        <v>2.79</v>
      </c>
      <c r="DF98" s="144">
        <v>2.79</v>
      </c>
      <c r="DG98" s="144">
        <v>2.79</v>
      </c>
      <c r="DH98" s="144">
        <v>2.79</v>
      </c>
      <c r="DI98" s="144">
        <v>2.79</v>
      </c>
      <c r="DJ98" s="144">
        <v>2.79</v>
      </c>
      <c r="DK98" s="144">
        <v>2.79</v>
      </c>
      <c r="DL98" s="144">
        <v>2.79</v>
      </c>
      <c r="DM98" s="144">
        <v>2.79</v>
      </c>
      <c r="DN98" s="144">
        <v>2.79</v>
      </c>
      <c r="DO98" s="144">
        <v>2.79</v>
      </c>
      <c r="DP98" s="144">
        <v>2.79</v>
      </c>
      <c r="DQ98" s="144">
        <v>2.79</v>
      </c>
      <c r="DR98" s="144">
        <v>2.79</v>
      </c>
      <c r="DS98" s="144">
        <v>2.79</v>
      </c>
      <c r="DT98" s="144">
        <v>2.79</v>
      </c>
      <c r="DU98" s="144">
        <v>2.79</v>
      </c>
      <c r="DV98" s="144">
        <v>2.79</v>
      </c>
      <c r="DW98" s="144">
        <v>2.79</v>
      </c>
      <c r="DX98" s="144">
        <v>2.79</v>
      </c>
      <c r="DY98" s="144">
        <v>2.79</v>
      </c>
      <c r="DZ98" s="144">
        <v>2.79</v>
      </c>
      <c r="EA98" s="144">
        <v>2.79</v>
      </c>
    </row>
    <row r="99" spans="1:131" ht="15" customHeight="1" x14ac:dyDescent="0.25">
      <c r="A99" s="43">
        <v>97</v>
      </c>
      <c r="B99" s="144"/>
      <c r="C99" s="144"/>
      <c r="D99" s="144"/>
      <c r="E99" s="144"/>
      <c r="F99" s="144"/>
      <c r="G99" s="144"/>
      <c r="H99" s="144"/>
      <c r="I99" s="144"/>
      <c r="J99" s="144"/>
      <c r="K99" s="144"/>
      <c r="L99" s="144"/>
      <c r="M99" s="144"/>
      <c r="N99" s="144"/>
      <c r="O99" s="144"/>
      <c r="P99" s="144"/>
      <c r="Q99" s="144"/>
      <c r="R99" s="144"/>
      <c r="S99" s="144"/>
      <c r="T99" s="144"/>
      <c r="U99" s="144"/>
      <c r="V99" s="144"/>
      <c r="W99" s="144"/>
      <c r="X99" s="144"/>
      <c r="Y99" s="144"/>
      <c r="Z99" s="144"/>
      <c r="AA99" s="144"/>
      <c r="AB99" s="144"/>
      <c r="AC99" s="144"/>
      <c r="AD99" s="144"/>
      <c r="AE99" s="144"/>
      <c r="AF99" s="144"/>
      <c r="AG99" s="144"/>
      <c r="AH99" s="144"/>
      <c r="AI99" s="144"/>
      <c r="AJ99" s="144"/>
      <c r="AK99" s="144"/>
      <c r="AL99" s="144"/>
      <c r="AM99" s="144"/>
      <c r="AN99" s="144"/>
      <c r="AO99" s="144"/>
      <c r="AP99" s="144"/>
      <c r="AQ99" s="144"/>
      <c r="AR99" s="144"/>
      <c r="AS99" s="144"/>
      <c r="AT99" s="144"/>
      <c r="AU99" s="144"/>
      <c r="AV99" s="144"/>
      <c r="AW99" s="144"/>
      <c r="AX99" s="144"/>
      <c r="AY99" s="144"/>
      <c r="AZ99" s="144"/>
      <c r="BA99" s="144"/>
      <c r="BB99" s="144"/>
      <c r="BC99" s="144"/>
      <c r="BD99" s="144"/>
      <c r="BE99" s="144"/>
      <c r="BF99" s="144"/>
      <c r="BG99" s="144"/>
      <c r="BH99" s="144"/>
      <c r="BI99" s="144"/>
      <c r="BJ99" s="144"/>
      <c r="BK99" s="144"/>
      <c r="BL99" s="144"/>
      <c r="BM99" s="144"/>
      <c r="BN99" s="144"/>
      <c r="BO99" s="144"/>
      <c r="BP99" s="144"/>
      <c r="BQ99" s="144"/>
      <c r="BR99" s="144"/>
      <c r="BS99" s="144"/>
      <c r="BT99" s="144"/>
      <c r="BU99" s="144"/>
      <c r="BV99" s="144"/>
      <c r="BW99" s="144"/>
      <c r="BX99" s="144"/>
      <c r="BY99" s="144"/>
      <c r="BZ99" s="144"/>
      <c r="CA99" s="144"/>
      <c r="CB99" s="144"/>
      <c r="CC99" s="144"/>
      <c r="CD99" s="144"/>
      <c r="CE99" s="144"/>
      <c r="CF99" s="144"/>
      <c r="CG99" s="144"/>
      <c r="CH99" s="144"/>
      <c r="CI99" s="144"/>
      <c r="CJ99" s="144"/>
      <c r="CK99" s="144"/>
      <c r="CL99" s="144"/>
      <c r="CM99" s="144"/>
      <c r="CN99" s="144"/>
      <c r="CO99" s="144"/>
      <c r="CP99" s="144"/>
      <c r="CQ99" s="144"/>
      <c r="CR99" s="144"/>
      <c r="CS99" s="144"/>
      <c r="CT99" s="144"/>
      <c r="CU99" s="144">
        <v>0.76600000000000001</v>
      </c>
      <c r="CV99" s="144">
        <v>1.3360000000000001</v>
      </c>
      <c r="CW99" s="144">
        <v>1.752</v>
      </c>
      <c r="CX99" s="144">
        <v>2.0470000000000002</v>
      </c>
      <c r="CY99" s="144">
        <v>2.25</v>
      </c>
      <c r="CZ99" s="144">
        <v>2.3879999999999999</v>
      </c>
      <c r="DA99" s="144">
        <v>2.48</v>
      </c>
      <c r="DB99" s="144">
        <v>2.5409999999999999</v>
      </c>
      <c r="DC99" s="144">
        <v>2.5409999999999999</v>
      </c>
      <c r="DD99" s="144">
        <v>2.5409999999999999</v>
      </c>
      <c r="DE99" s="144">
        <v>2.5409999999999999</v>
      </c>
      <c r="DF99" s="144">
        <v>2.5409999999999999</v>
      </c>
      <c r="DG99" s="144">
        <v>2.5409999999999999</v>
      </c>
      <c r="DH99" s="144">
        <v>2.5409999999999999</v>
      </c>
      <c r="DI99" s="144">
        <v>2.5409999999999999</v>
      </c>
      <c r="DJ99" s="144">
        <v>2.5409999999999999</v>
      </c>
      <c r="DK99" s="144">
        <v>2.5409999999999999</v>
      </c>
      <c r="DL99" s="144">
        <v>2.5409999999999999</v>
      </c>
      <c r="DM99" s="144">
        <v>2.5409999999999999</v>
      </c>
      <c r="DN99" s="144">
        <v>2.5409999999999999</v>
      </c>
      <c r="DO99" s="144">
        <v>2.5409999999999999</v>
      </c>
      <c r="DP99" s="144">
        <v>2.5409999999999999</v>
      </c>
      <c r="DQ99" s="144">
        <v>2.5409999999999999</v>
      </c>
      <c r="DR99" s="144">
        <v>2.5409999999999999</v>
      </c>
      <c r="DS99" s="144">
        <v>2.5409999999999999</v>
      </c>
      <c r="DT99" s="144">
        <v>2.5409999999999999</v>
      </c>
      <c r="DU99" s="144">
        <v>2.5409999999999999</v>
      </c>
      <c r="DV99" s="144">
        <v>2.5409999999999999</v>
      </c>
      <c r="DW99" s="144">
        <v>2.5409999999999999</v>
      </c>
      <c r="DX99" s="144">
        <v>2.5409999999999999</v>
      </c>
      <c r="DY99" s="144">
        <v>2.5409999999999999</v>
      </c>
      <c r="DZ99" s="144">
        <v>2.5409999999999999</v>
      </c>
      <c r="EA99" s="144">
        <v>2.5409999999999999</v>
      </c>
    </row>
    <row r="100" spans="1:131" ht="15" customHeight="1" x14ac:dyDescent="0.25">
      <c r="A100" s="43">
        <v>98</v>
      </c>
      <c r="B100" s="144"/>
      <c r="C100" s="144"/>
      <c r="D100" s="144"/>
      <c r="E100" s="144"/>
      <c r="F100" s="144"/>
      <c r="G100" s="144"/>
      <c r="H100" s="144"/>
      <c r="I100" s="144"/>
      <c r="J100" s="144"/>
      <c r="K100" s="144"/>
      <c r="L100" s="144"/>
      <c r="M100" s="144"/>
      <c r="N100" s="144"/>
      <c r="O100" s="144"/>
      <c r="P100" s="144"/>
      <c r="Q100" s="144"/>
      <c r="R100" s="144"/>
      <c r="S100" s="144"/>
      <c r="T100" s="144"/>
      <c r="U100" s="144"/>
      <c r="V100" s="144"/>
      <c r="W100" s="144"/>
      <c r="X100" s="144"/>
      <c r="Y100" s="144"/>
      <c r="Z100" s="144"/>
      <c r="AA100" s="144"/>
      <c r="AB100" s="144"/>
      <c r="AC100" s="144"/>
      <c r="AD100" s="144"/>
      <c r="AE100" s="144"/>
      <c r="AF100" s="144"/>
      <c r="AG100" s="144"/>
      <c r="AH100" s="144"/>
      <c r="AI100" s="144"/>
      <c r="AJ100" s="144"/>
      <c r="AK100" s="144"/>
      <c r="AL100" s="144"/>
      <c r="AM100" s="144"/>
      <c r="AN100" s="144"/>
      <c r="AO100" s="144"/>
      <c r="AP100" s="144"/>
      <c r="AQ100" s="144"/>
      <c r="AR100" s="144"/>
      <c r="AS100" s="144"/>
      <c r="AT100" s="144"/>
      <c r="AU100" s="144"/>
      <c r="AV100" s="144"/>
      <c r="AW100" s="144"/>
      <c r="AX100" s="144"/>
      <c r="AY100" s="144"/>
      <c r="AZ100" s="144"/>
      <c r="BA100" s="144"/>
      <c r="BB100" s="144"/>
      <c r="BC100" s="144"/>
      <c r="BD100" s="144"/>
      <c r="BE100" s="144"/>
      <c r="BF100" s="144"/>
      <c r="BG100" s="144"/>
      <c r="BH100" s="144"/>
      <c r="BI100" s="144"/>
      <c r="BJ100" s="144"/>
      <c r="BK100" s="144"/>
      <c r="BL100" s="144"/>
      <c r="BM100" s="144"/>
      <c r="BN100" s="144"/>
      <c r="BO100" s="144"/>
      <c r="BP100" s="144"/>
      <c r="BQ100" s="144"/>
      <c r="BR100" s="144"/>
      <c r="BS100" s="144"/>
      <c r="BT100" s="144"/>
      <c r="BU100" s="144"/>
      <c r="BV100" s="144"/>
      <c r="BW100" s="144"/>
      <c r="BX100" s="144"/>
      <c r="BY100" s="144"/>
      <c r="BZ100" s="144"/>
      <c r="CA100" s="144"/>
      <c r="CB100" s="144"/>
      <c r="CC100" s="144"/>
      <c r="CD100" s="144"/>
      <c r="CE100" s="144"/>
      <c r="CF100" s="144"/>
      <c r="CG100" s="144"/>
      <c r="CH100" s="144"/>
      <c r="CI100" s="144"/>
      <c r="CJ100" s="144"/>
      <c r="CK100" s="144"/>
      <c r="CL100" s="144"/>
      <c r="CM100" s="144"/>
      <c r="CN100" s="144"/>
      <c r="CO100" s="144"/>
      <c r="CP100" s="144"/>
      <c r="CQ100" s="144"/>
      <c r="CR100" s="144"/>
      <c r="CS100" s="144"/>
      <c r="CT100" s="144"/>
      <c r="CU100" s="144"/>
      <c r="CV100" s="144">
        <v>0.74299999999999999</v>
      </c>
      <c r="CW100" s="144">
        <v>1.284</v>
      </c>
      <c r="CX100" s="144">
        <v>1.6659999999999999</v>
      </c>
      <c r="CY100" s="144">
        <v>1.929</v>
      </c>
      <c r="CZ100" s="144">
        <v>2.1059999999999999</v>
      </c>
      <c r="DA100" s="144">
        <v>2.226</v>
      </c>
      <c r="DB100" s="144">
        <v>2.3039999999999998</v>
      </c>
      <c r="DC100" s="144">
        <v>2.3039999999999998</v>
      </c>
      <c r="DD100" s="144">
        <v>2.3039999999999998</v>
      </c>
      <c r="DE100" s="144">
        <v>2.3039999999999998</v>
      </c>
      <c r="DF100" s="144">
        <v>2.3039999999999998</v>
      </c>
      <c r="DG100" s="144">
        <v>2.3039999999999998</v>
      </c>
      <c r="DH100" s="144">
        <v>2.3039999999999998</v>
      </c>
      <c r="DI100" s="144">
        <v>2.3039999999999998</v>
      </c>
      <c r="DJ100" s="144">
        <v>2.3039999999999998</v>
      </c>
      <c r="DK100" s="144">
        <v>2.3039999999999998</v>
      </c>
      <c r="DL100" s="144">
        <v>2.3039999999999998</v>
      </c>
      <c r="DM100" s="144">
        <v>2.3039999999999998</v>
      </c>
      <c r="DN100" s="144">
        <v>2.3039999999999998</v>
      </c>
      <c r="DO100" s="144">
        <v>2.3039999999999998</v>
      </c>
      <c r="DP100" s="144">
        <v>2.3039999999999998</v>
      </c>
      <c r="DQ100" s="144">
        <v>2.3039999999999998</v>
      </c>
      <c r="DR100" s="144">
        <v>2.3039999999999998</v>
      </c>
      <c r="DS100" s="144">
        <v>2.3039999999999998</v>
      </c>
      <c r="DT100" s="144">
        <v>2.3039999999999998</v>
      </c>
      <c r="DU100" s="144">
        <v>2.3039999999999998</v>
      </c>
      <c r="DV100" s="144">
        <v>2.3039999999999998</v>
      </c>
      <c r="DW100" s="144">
        <v>2.3039999999999998</v>
      </c>
      <c r="DX100" s="144">
        <v>2.3039999999999998</v>
      </c>
      <c r="DY100" s="144">
        <v>2.3039999999999998</v>
      </c>
      <c r="DZ100" s="144">
        <v>2.3039999999999998</v>
      </c>
      <c r="EA100" s="144">
        <v>2.3039999999999998</v>
      </c>
    </row>
    <row r="101" spans="1:131" ht="15" customHeight="1" x14ac:dyDescent="0.25">
      <c r="A101" s="43">
        <v>99</v>
      </c>
      <c r="B101" s="144"/>
      <c r="C101" s="144"/>
      <c r="D101" s="144"/>
      <c r="E101" s="144"/>
      <c r="F101" s="144"/>
      <c r="G101" s="144"/>
      <c r="H101" s="144"/>
      <c r="I101" s="144"/>
      <c r="J101" s="144"/>
      <c r="K101" s="144"/>
      <c r="L101" s="144"/>
      <c r="M101" s="144"/>
      <c r="N101" s="144"/>
      <c r="O101" s="144"/>
      <c r="P101" s="144"/>
      <c r="Q101" s="144"/>
      <c r="R101" s="144"/>
      <c r="S101" s="144"/>
      <c r="T101" s="144"/>
      <c r="U101" s="144"/>
      <c r="V101" s="144"/>
      <c r="W101" s="144"/>
      <c r="X101" s="144"/>
      <c r="Y101" s="144"/>
      <c r="Z101" s="144"/>
      <c r="AA101" s="144"/>
      <c r="AB101" s="144"/>
      <c r="AC101" s="144"/>
      <c r="AD101" s="144"/>
      <c r="AE101" s="144"/>
      <c r="AF101" s="144"/>
      <c r="AG101" s="144"/>
      <c r="AH101" s="144"/>
      <c r="AI101" s="144"/>
      <c r="AJ101" s="144"/>
      <c r="AK101" s="144"/>
      <c r="AL101" s="144"/>
      <c r="AM101" s="144"/>
      <c r="AN101" s="144"/>
      <c r="AO101" s="144"/>
      <c r="AP101" s="144"/>
      <c r="AQ101" s="144"/>
      <c r="AR101" s="144"/>
      <c r="AS101" s="144"/>
      <c r="AT101" s="144"/>
      <c r="AU101" s="144"/>
      <c r="AV101" s="144"/>
      <c r="AW101" s="144"/>
      <c r="AX101" s="144"/>
      <c r="AY101" s="144"/>
      <c r="AZ101" s="144"/>
      <c r="BA101" s="144"/>
      <c r="BB101" s="144"/>
      <c r="BC101" s="144"/>
      <c r="BD101" s="144"/>
      <c r="BE101" s="144"/>
      <c r="BF101" s="144"/>
      <c r="BG101" s="144"/>
      <c r="BH101" s="144"/>
      <c r="BI101" s="144"/>
      <c r="BJ101" s="144"/>
      <c r="BK101" s="144"/>
      <c r="BL101" s="144"/>
      <c r="BM101" s="144"/>
      <c r="BN101" s="144"/>
      <c r="BO101" s="144"/>
      <c r="BP101" s="144"/>
      <c r="BQ101" s="144"/>
      <c r="BR101" s="144"/>
      <c r="BS101" s="144"/>
      <c r="BT101" s="144"/>
      <c r="BU101" s="144"/>
      <c r="BV101" s="144"/>
      <c r="BW101" s="144"/>
      <c r="BX101" s="144"/>
      <c r="BY101" s="144"/>
      <c r="BZ101" s="144"/>
      <c r="CA101" s="144"/>
      <c r="CB101" s="144"/>
      <c r="CC101" s="144"/>
      <c r="CD101" s="144"/>
      <c r="CE101" s="144"/>
      <c r="CF101" s="144"/>
      <c r="CG101" s="144"/>
      <c r="CH101" s="144"/>
      <c r="CI101" s="144"/>
      <c r="CJ101" s="144"/>
      <c r="CK101" s="144"/>
      <c r="CL101" s="144"/>
      <c r="CM101" s="144"/>
      <c r="CN101" s="144"/>
      <c r="CO101" s="144"/>
      <c r="CP101" s="144"/>
      <c r="CQ101" s="144"/>
      <c r="CR101" s="144"/>
      <c r="CS101" s="144"/>
      <c r="CT101" s="144"/>
      <c r="CU101" s="144"/>
      <c r="CV101" s="144"/>
      <c r="CW101" s="144">
        <v>0.72599999999999998</v>
      </c>
      <c r="CX101" s="144">
        <v>1.238</v>
      </c>
      <c r="CY101" s="144">
        <v>1.589</v>
      </c>
      <c r="CZ101" s="144">
        <v>1.825</v>
      </c>
      <c r="DA101" s="144">
        <v>1.984</v>
      </c>
      <c r="DB101" s="144">
        <v>2.0870000000000002</v>
      </c>
      <c r="DC101" s="144">
        <v>2.0870000000000002</v>
      </c>
      <c r="DD101" s="144">
        <v>2.0870000000000002</v>
      </c>
      <c r="DE101" s="144">
        <v>2.0870000000000002</v>
      </c>
      <c r="DF101" s="144">
        <v>2.0870000000000002</v>
      </c>
      <c r="DG101" s="144">
        <v>2.0870000000000002</v>
      </c>
      <c r="DH101" s="144">
        <v>2.0870000000000002</v>
      </c>
      <c r="DI101" s="144">
        <v>2.0870000000000002</v>
      </c>
      <c r="DJ101" s="144">
        <v>2.0870000000000002</v>
      </c>
      <c r="DK101" s="144">
        <v>2.0870000000000002</v>
      </c>
      <c r="DL101" s="144">
        <v>2.0870000000000002</v>
      </c>
      <c r="DM101" s="144">
        <v>2.0870000000000002</v>
      </c>
      <c r="DN101" s="144">
        <v>2.0870000000000002</v>
      </c>
      <c r="DO101" s="144">
        <v>2.0870000000000002</v>
      </c>
      <c r="DP101" s="144">
        <v>2.0870000000000002</v>
      </c>
      <c r="DQ101" s="144">
        <v>2.0870000000000002</v>
      </c>
      <c r="DR101" s="144">
        <v>2.0870000000000002</v>
      </c>
      <c r="DS101" s="144">
        <v>2.0870000000000002</v>
      </c>
      <c r="DT101" s="144">
        <v>2.0870000000000002</v>
      </c>
      <c r="DU101" s="144">
        <v>2.0870000000000002</v>
      </c>
      <c r="DV101" s="144">
        <v>2.0870000000000002</v>
      </c>
      <c r="DW101" s="144">
        <v>2.0870000000000002</v>
      </c>
      <c r="DX101" s="144">
        <v>2.0870000000000002</v>
      </c>
      <c r="DY101" s="144">
        <v>2.0870000000000002</v>
      </c>
      <c r="DZ101" s="144">
        <v>2.0870000000000002</v>
      </c>
      <c r="EA101" s="144">
        <v>2.0870000000000002</v>
      </c>
    </row>
    <row r="102" spans="1:131" ht="15" customHeight="1" x14ac:dyDescent="0.25">
      <c r="A102" s="43">
        <v>100</v>
      </c>
      <c r="B102" s="144"/>
      <c r="C102" s="144"/>
      <c r="D102" s="144"/>
      <c r="E102" s="144"/>
      <c r="F102" s="144"/>
      <c r="G102" s="144"/>
      <c r="H102" s="144"/>
      <c r="I102" s="144"/>
      <c r="J102" s="144"/>
      <c r="K102" s="144"/>
      <c r="L102" s="144"/>
      <c r="M102" s="144"/>
      <c r="N102" s="144"/>
      <c r="O102" s="144"/>
      <c r="P102" s="144"/>
      <c r="Q102" s="144"/>
      <c r="R102" s="144"/>
      <c r="S102" s="144"/>
      <c r="T102" s="144"/>
      <c r="U102" s="144"/>
      <c r="V102" s="144"/>
      <c r="W102" s="144"/>
      <c r="X102" s="144"/>
      <c r="Y102" s="144"/>
      <c r="Z102" s="144"/>
      <c r="AA102" s="144"/>
      <c r="AB102" s="144"/>
      <c r="AC102" s="144"/>
      <c r="AD102" s="144"/>
      <c r="AE102" s="144"/>
      <c r="AF102" s="144"/>
      <c r="AG102" s="144"/>
      <c r="AH102" s="144"/>
      <c r="AI102" s="144"/>
      <c r="AJ102" s="144"/>
      <c r="AK102" s="144"/>
      <c r="AL102" s="144"/>
      <c r="AM102" s="144"/>
      <c r="AN102" s="144"/>
      <c r="AO102" s="144"/>
      <c r="AP102" s="144"/>
      <c r="AQ102" s="144"/>
      <c r="AR102" s="144"/>
      <c r="AS102" s="144"/>
      <c r="AT102" s="144"/>
      <c r="AU102" s="144"/>
      <c r="AV102" s="144"/>
      <c r="AW102" s="144"/>
      <c r="AX102" s="144"/>
      <c r="AY102" s="144"/>
      <c r="AZ102" s="144"/>
      <c r="BA102" s="144"/>
      <c r="BB102" s="144"/>
      <c r="BC102" s="144"/>
      <c r="BD102" s="144"/>
      <c r="BE102" s="144"/>
      <c r="BF102" s="144"/>
      <c r="BG102" s="144"/>
      <c r="BH102" s="144"/>
      <c r="BI102" s="144"/>
      <c r="BJ102" s="144"/>
      <c r="BK102" s="144"/>
      <c r="BL102" s="144"/>
      <c r="BM102" s="144"/>
      <c r="BN102" s="144"/>
      <c r="BO102" s="144"/>
      <c r="BP102" s="144"/>
      <c r="BQ102" s="144"/>
      <c r="BR102" s="144"/>
      <c r="BS102" s="144"/>
      <c r="BT102" s="144"/>
      <c r="BU102" s="144"/>
      <c r="BV102" s="144"/>
      <c r="BW102" s="144"/>
      <c r="BX102" s="144"/>
      <c r="BY102" s="144"/>
      <c r="BZ102" s="144"/>
      <c r="CA102" s="144"/>
      <c r="CB102" s="144"/>
      <c r="CC102" s="144"/>
      <c r="CD102" s="144"/>
      <c r="CE102" s="144"/>
      <c r="CF102" s="144"/>
      <c r="CG102" s="144"/>
      <c r="CH102" s="144"/>
      <c r="CI102" s="144"/>
      <c r="CJ102" s="144"/>
      <c r="CK102" s="144"/>
      <c r="CL102" s="144"/>
      <c r="CM102" s="144"/>
      <c r="CN102" s="144"/>
      <c r="CO102" s="144"/>
      <c r="CP102" s="144"/>
      <c r="CQ102" s="144"/>
      <c r="CR102" s="144"/>
      <c r="CS102" s="144"/>
      <c r="CT102" s="144"/>
      <c r="CU102" s="144"/>
      <c r="CV102" s="144"/>
      <c r="CW102" s="144"/>
      <c r="CX102" s="144">
        <v>0.70299999999999996</v>
      </c>
      <c r="CY102" s="144">
        <v>1.1839999999999999</v>
      </c>
      <c r="CZ102" s="144">
        <v>1.508</v>
      </c>
      <c r="DA102" s="144">
        <v>1.724</v>
      </c>
      <c r="DB102" s="144">
        <v>1.8640000000000001</v>
      </c>
      <c r="DC102" s="144">
        <v>1.8640000000000001</v>
      </c>
      <c r="DD102" s="144">
        <v>1.8640000000000001</v>
      </c>
      <c r="DE102" s="144">
        <v>1.8640000000000001</v>
      </c>
      <c r="DF102" s="144">
        <v>1.8640000000000001</v>
      </c>
      <c r="DG102" s="144">
        <v>1.8640000000000001</v>
      </c>
      <c r="DH102" s="144">
        <v>1.8640000000000001</v>
      </c>
      <c r="DI102" s="144">
        <v>1.8640000000000001</v>
      </c>
      <c r="DJ102" s="144">
        <v>1.8640000000000001</v>
      </c>
      <c r="DK102" s="144">
        <v>1.8640000000000001</v>
      </c>
      <c r="DL102" s="144">
        <v>1.8640000000000001</v>
      </c>
      <c r="DM102" s="144">
        <v>1.8640000000000001</v>
      </c>
      <c r="DN102" s="144">
        <v>1.8640000000000001</v>
      </c>
      <c r="DO102" s="144">
        <v>1.8640000000000001</v>
      </c>
      <c r="DP102" s="144">
        <v>1.8640000000000001</v>
      </c>
      <c r="DQ102" s="144">
        <v>1.8640000000000001</v>
      </c>
      <c r="DR102" s="144">
        <v>1.8640000000000001</v>
      </c>
      <c r="DS102" s="144">
        <v>1.8640000000000001</v>
      </c>
      <c r="DT102" s="144">
        <v>1.8640000000000001</v>
      </c>
      <c r="DU102" s="144">
        <v>1.8640000000000001</v>
      </c>
      <c r="DV102" s="144">
        <v>1.8640000000000001</v>
      </c>
      <c r="DW102" s="144">
        <v>1.8640000000000001</v>
      </c>
      <c r="DX102" s="144">
        <v>1.8640000000000001</v>
      </c>
      <c r="DY102" s="144">
        <v>1.8640000000000001</v>
      </c>
      <c r="DZ102" s="144">
        <v>1.8640000000000001</v>
      </c>
      <c r="EA102" s="144">
        <v>1.8640000000000001</v>
      </c>
    </row>
    <row r="103" spans="1:131" ht="15" customHeight="1" x14ac:dyDescent="0.25">
      <c r="A103" s="43">
        <v>101</v>
      </c>
      <c r="B103" s="144"/>
      <c r="C103" s="144"/>
      <c r="D103" s="144"/>
      <c r="E103" s="144"/>
      <c r="F103" s="144"/>
      <c r="G103" s="144"/>
      <c r="H103" s="144"/>
      <c r="I103" s="144"/>
      <c r="J103" s="144"/>
      <c r="K103" s="144"/>
      <c r="L103" s="144"/>
      <c r="M103" s="144"/>
      <c r="N103" s="144"/>
      <c r="O103" s="144"/>
      <c r="P103" s="144"/>
      <c r="Q103" s="144"/>
      <c r="R103" s="144"/>
      <c r="S103" s="144"/>
      <c r="T103" s="144"/>
      <c r="U103" s="144"/>
      <c r="V103" s="144"/>
      <c r="W103" s="144"/>
      <c r="X103" s="144"/>
      <c r="Y103" s="144"/>
      <c r="Z103" s="144"/>
      <c r="AA103" s="144"/>
      <c r="AB103" s="144"/>
      <c r="AC103" s="144"/>
      <c r="AD103" s="144"/>
      <c r="AE103" s="144"/>
      <c r="AF103" s="144"/>
      <c r="AG103" s="144"/>
      <c r="AH103" s="144"/>
      <c r="AI103" s="144"/>
      <c r="AJ103" s="144"/>
      <c r="AK103" s="144"/>
      <c r="AL103" s="144"/>
      <c r="AM103" s="144"/>
      <c r="AN103" s="144"/>
      <c r="AO103" s="144"/>
      <c r="AP103" s="144"/>
      <c r="AQ103" s="144"/>
      <c r="AR103" s="144"/>
      <c r="AS103" s="144"/>
      <c r="AT103" s="144"/>
      <c r="AU103" s="144"/>
      <c r="AV103" s="144"/>
      <c r="AW103" s="144"/>
      <c r="AX103" s="144"/>
      <c r="AY103" s="144"/>
      <c r="AZ103" s="144"/>
      <c r="BA103" s="144"/>
      <c r="BB103" s="144"/>
      <c r="BC103" s="144"/>
      <c r="BD103" s="144"/>
      <c r="BE103" s="144"/>
      <c r="BF103" s="144"/>
      <c r="BG103" s="144"/>
      <c r="BH103" s="144"/>
      <c r="BI103" s="144"/>
      <c r="BJ103" s="144"/>
      <c r="BK103" s="144"/>
      <c r="BL103" s="144"/>
      <c r="BM103" s="144"/>
      <c r="BN103" s="144"/>
      <c r="BO103" s="144"/>
      <c r="BP103" s="144"/>
      <c r="BQ103" s="144"/>
      <c r="BR103" s="144"/>
      <c r="BS103" s="144"/>
      <c r="BT103" s="144"/>
      <c r="BU103" s="144"/>
      <c r="BV103" s="144"/>
      <c r="BW103" s="144"/>
      <c r="BX103" s="144"/>
      <c r="BY103" s="144"/>
      <c r="BZ103" s="144"/>
      <c r="CA103" s="144"/>
      <c r="CB103" s="144"/>
      <c r="CC103" s="144"/>
      <c r="CD103" s="144"/>
      <c r="CE103" s="144"/>
      <c r="CF103" s="144"/>
      <c r="CG103" s="144"/>
      <c r="CH103" s="144"/>
      <c r="CI103" s="144"/>
      <c r="CJ103" s="144"/>
      <c r="CK103" s="144"/>
      <c r="CL103" s="144"/>
      <c r="CM103" s="144"/>
      <c r="CN103" s="144"/>
      <c r="CO103" s="144"/>
      <c r="CP103" s="144"/>
      <c r="CQ103" s="144"/>
      <c r="CR103" s="144"/>
      <c r="CS103" s="144"/>
      <c r="CT103" s="144"/>
      <c r="CU103" s="144"/>
      <c r="CV103" s="144"/>
      <c r="CW103" s="144"/>
      <c r="CX103" s="144"/>
      <c r="CY103" s="144">
        <v>0.68300000000000005</v>
      </c>
      <c r="CZ103" s="144">
        <v>1.141</v>
      </c>
      <c r="DA103" s="144">
        <v>1.4450000000000001</v>
      </c>
      <c r="DB103" s="144">
        <v>1.643</v>
      </c>
      <c r="DC103" s="144">
        <v>1.643</v>
      </c>
      <c r="DD103" s="144">
        <v>1.643</v>
      </c>
      <c r="DE103" s="144">
        <v>1.643</v>
      </c>
      <c r="DF103" s="144">
        <v>1.643</v>
      </c>
      <c r="DG103" s="144">
        <v>1.643</v>
      </c>
      <c r="DH103" s="144">
        <v>1.643</v>
      </c>
      <c r="DI103" s="144">
        <v>1.643</v>
      </c>
      <c r="DJ103" s="144">
        <v>1.643</v>
      </c>
      <c r="DK103" s="144">
        <v>1.643</v>
      </c>
      <c r="DL103" s="144">
        <v>1.643</v>
      </c>
      <c r="DM103" s="144">
        <v>1.643</v>
      </c>
      <c r="DN103" s="144">
        <v>1.643</v>
      </c>
      <c r="DO103" s="144">
        <v>1.643</v>
      </c>
      <c r="DP103" s="144">
        <v>1.643</v>
      </c>
      <c r="DQ103" s="144">
        <v>1.643</v>
      </c>
      <c r="DR103" s="144">
        <v>1.643</v>
      </c>
      <c r="DS103" s="144">
        <v>1.643</v>
      </c>
      <c r="DT103" s="144">
        <v>1.643</v>
      </c>
      <c r="DU103" s="144">
        <v>1.643</v>
      </c>
      <c r="DV103" s="144">
        <v>1.643</v>
      </c>
      <c r="DW103" s="144">
        <v>1.643</v>
      </c>
      <c r="DX103" s="144">
        <v>1.643</v>
      </c>
      <c r="DY103" s="144">
        <v>1.643</v>
      </c>
      <c r="DZ103" s="144">
        <v>1.643</v>
      </c>
      <c r="EA103" s="144">
        <v>1.643</v>
      </c>
    </row>
    <row r="104" spans="1:131" ht="15" customHeight="1" x14ac:dyDescent="0.25">
      <c r="A104" s="43">
        <v>102</v>
      </c>
      <c r="B104" s="144"/>
      <c r="C104" s="144"/>
      <c r="D104" s="144"/>
      <c r="E104" s="144"/>
      <c r="F104" s="144"/>
      <c r="G104" s="144"/>
      <c r="H104" s="144"/>
      <c r="I104" s="144"/>
      <c r="J104" s="144"/>
      <c r="K104" s="144"/>
      <c r="L104" s="144"/>
      <c r="M104" s="144"/>
      <c r="N104" s="144"/>
      <c r="O104" s="144"/>
      <c r="P104" s="144"/>
      <c r="Q104" s="144"/>
      <c r="R104" s="144"/>
      <c r="S104" s="144"/>
      <c r="T104" s="144"/>
      <c r="U104" s="144"/>
      <c r="V104" s="144"/>
      <c r="W104" s="144"/>
      <c r="X104" s="144"/>
      <c r="Y104" s="144"/>
      <c r="Z104" s="144"/>
      <c r="AA104" s="144"/>
      <c r="AB104" s="144"/>
      <c r="AC104" s="144"/>
      <c r="AD104" s="144"/>
      <c r="AE104" s="144"/>
      <c r="AF104" s="144"/>
      <c r="AG104" s="144"/>
      <c r="AH104" s="144"/>
      <c r="AI104" s="144"/>
      <c r="AJ104" s="144"/>
      <c r="AK104" s="144"/>
      <c r="AL104" s="144"/>
      <c r="AM104" s="144"/>
      <c r="AN104" s="144"/>
      <c r="AO104" s="144"/>
      <c r="AP104" s="144"/>
      <c r="AQ104" s="144"/>
      <c r="AR104" s="144"/>
      <c r="AS104" s="144"/>
      <c r="AT104" s="144"/>
      <c r="AU104" s="144"/>
      <c r="AV104" s="144"/>
      <c r="AW104" s="144"/>
      <c r="AX104" s="144"/>
      <c r="AY104" s="144"/>
      <c r="AZ104" s="144"/>
      <c r="BA104" s="144"/>
      <c r="BB104" s="144"/>
      <c r="BC104" s="144"/>
      <c r="BD104" s="144"/>
      <c r="BE104" s="144"/>
      <c r="BF104" s="144"/>
      <c r="BG104" s="144"/>
      <c r="BH104" s="144"/>
      <c r="BI104" s="144"/>
      <c r="BJ104" s="144"/>
      <c r="BK104" s="144"/>
      <c r="BL104" s="144"/>
      <c r="BM104" s="144"/>
      <c r="BN104" s="144"/>
      <c r="BO104" s="144"/>
      <c r="BP104" s="144"/>
      <c r="BQ104" s="144"/>
      <c r="BR104" s="144"/>
      <c r="BS104" s="144"/>
      <c r="BT104" s="144"/>
      <c r="BU104" s="144"/>
      <c r="BV104" s="144"/>
      <c r="BW104" s="144"/>
      <c r="BX104" s="144"/>
      <c r="BY104" s="144"/>
      <c r="BZ104" s="144"/>
      <c r="CA104" s="144"/>
      <c r="CB104" s="144"/>
      <c r="CC104" s="144"/>
      <c r="CD104" s="144"/>
      <c r="CE104" s="144"/>
      <c r="CF104" s="144"/>
      <c r="CG104" s="144"/>
      <c r="CH104" s="144"/>
      <c r="CI104" s="144"/>
      <c r="CJ104" s="144"/>
      <c r="CK104" s="144"/>
      <c r="CL104" s="144"/>
      <c r="CM104" s="144"/>
      <c r="CN104" s="144"/>
      <c r="CO104" s="144"/>
      <c r="CP104" s="144"/>
      <c r="CQ104" s="144"/>
      <c r="CR104" s="144"/>
      <c r="CS104" s="144"/>
      <c r="CT104" s="144"/>
      <c r="CU104" s="144"/>
      <c r="CV104" s="144"/>
      <c r="CW104" s="144"/>
      <c r="CX104" s="144"/>
      <c r="CY104" s="144"/>
      <c r="CZ104" s="144">
        <v>0.66800000000000004</v>
      </c>
      <c r="DA104" s="144">
        <v>1.1120000000000001</v>
      </c>
      <c r="DB104" s="144">
        <v>1.3979999999999999</v>
      </c>
      <c r="DC104" s="144">
        <v>1.3979999999999999</v>
      </c>
      <c r="DD104" s="144">
        <v>1.3979999999999999</v>
      </c>
      <c r="DE104" s="144">
        <v>1.3979999999999999</v>
      </c>
      <c r="DF104" s="144">
        <v>1.3979999999999999</v>
      </c>
      <c r="DG104" s="144">
        <v>1.3979999999999999</v>
      </c>
      <c r="DH104" s="144">
        <v>1.3979999999999999</v>
      </c>
      <c r="DI104" s="144">
        <v>1.3979999999999999</v>
      </c>
      <c r="DJ104" s="144">
        <v>1.3979999999999999</v>
      </c>
      <c r="DK104" s="144">
        <v>1.3979999999999999</v>
      </c>
      <c r="DL104" s="144">
        <v>1.3979999999999999</v>
      </c>
      <c r="DM104" s="144">
        <v>1.3979999999999999</v>
      </c>
      <c r="DN104" s="144">
        <v>1.3979999999999999</v>
      </c>
      <c r="DO104" s="144">
        <v>1.3979999999999999</v>
      </c>
      <c r="DP104" s="144">
        <v>1.3979999999999999</v>
      </c>
      <c r="DQ104" s="144">
        <v>1.3979999999999999</v>
      </c>
      <c r="DR104" s="144">
        <v>1.3979999999999999</v>
      </c>
      <c r="DS104" s="144">
        <v>1.3979999999999999</v>
      </c>
      <c r="DT104" s="144">
        <v>1.3979999999999999</v>
      </c>
      <c r="DU104" s="144">
        <v>1.3979999999999999</v>
      </c>
      <c r="DV104" s="144">
        <v>1.3979999999999999</v>
      </c>
      <c r="DW104" s="144">
        <v>1.3979999999999999</v>
      </c>
      <c r="DX104" s="144">
        <v>1.3979999999999999</v>
      </c>
      <c r="DY104" s="144">
        <v>1.3979999999999999</v>
      </c>
      <c r="DZ104" s="144">
        <v>1.3979999999999999</v>
      </c>
      <c r="EA104" s="144">
        <v>1.3979999999999999</v>
      </c>
    </row>
    <row r="105" spans="1:131" ht="15" customHeight="1" x14ac:dyDescent="0.25">
      <c r="A105" s="43">
        <v>103</v>
      </c>
      <c r="B105" s="144"/>
      <c r="C105" s="144"/>
      <c r="D105" s="144"/>
      <c r="E105" s="144"/>
      <c r="F105" s="144"/>
      <c r="G105" s="144"/>
      <c r="H105" s="144"/>
      <c r="I105" s="144"/>
      <c r="J105" s="144"/>
      <c r="K105" s="144"/>
      <c r="L105" s="144"/>
      <c r="M105" s="144"/>
      <c r="N105" s="144"/>
      <c r="O105" s="144"/>
      <c r="P105" s="144"/>
      <c r="Q105" s="144"/>
      <c r="R105" s="144"/>
      <c r="S105" s="144"/>
      <c r="T105" s="144"/>
      <c r="U105" s="144"/>
      <c r="V105" s="144"/>
      <c r="W105" s="144"/>
      <c r="X105" s="144"/>
      <c r="Y105" s="144"/>
      <c r="Z105" s="144"/>
      <c r="AA105" s="144"/>
      <c r="AB105" s="144"/>
      <c r="AC105" s="144"/>
      <c r="AD105" s="144"/>
      <c r="AE105" s="144"/>
      <c r="AF105" s="144"/>
      <c r="AG105" s="144"/>
      <c r="AH105" s="144"/>
      <c r="AI105" s="144"/>
      <c r="AJ105" s="144"/>
      <c r="AK105" s="144"/>
      <c r="AL105" s="144"/>
      <c r="AM105" s="144"/>
      <c r="AN105" s="144"/>
      <c r="AO105" s="144"/>
      <c r="AP105" s="144"/>
      <c r="AQ105" s="144"/>
      <c r="AR105" s="144"/>
      <c r="AS105" s="144"/>
      <c r="AT105" s="144"/>
      <c r="AU105" s="144"/>
      <c r="AV105" s="144"/>
      <c r="AW105" s="144"/>
      <c r="AX105" s="144"/>
      <c r="AY105" s="144"/>
      <c r="AZ105" s="144"/>
      <c r="BA105" s="144"/>
      <c r="BB105" s="144"/>
      <c r="BC105" s="144"/>
      <c r="BD105" s="144"/>
      <c r="BE105" s="144"/>
      <c r="BF105" s="144"/>
      <c r="BG105" s="144"/>
      <c r="BH105" s="144"/>
      <c r="BI105" s="144"/>
      <c r="BJ105" s="144"/>
      <c r="BK105" s="144"/>
      <c r="BL105" s="144"/>
      <c r="BM105" s="144"/>
      <c r="BN105" s="144"/>
      <c r="BO105" s="144"/>
      <c r="BP105" s="144"/>
      <c r="BQ105" s="144"/>
      <c r="BR105" s="144"/>
      <c r="BS105" s="144"/>
      <c r="BT105" s="144"/>
      <c r="BU105" s="144"/>
      <c r="BV105" s="144"/>
      <c r="BW105" s="144"/>
      <c r="BX105" s="144"/>
      <c r="BY105" s="144"/>
      <c r="BZ105" s="144"/>
      <c r="CA105" s="144"/>
      <c r="CB105" s="144"/>
      <c r="CC105" s="144"/>
      <c r="CD105" s="144"/>
      <c r="CE105" s="144"/>
      <c r="CF105" s="144"/>
      <c r="CG105" s="144"/>
      <c r="CH105" s="144"/>
      <c r="CI105" s="144"/>
      <c r="CJ105" s="144"/>
      <c r="CK105" s="144"/>
      <c r="CL105" s="144"/>
      <c r="CM105" s="144"/>
      <c r="CN105" s="144"/>
      <c r="CO105" s="144"/>
      <c r="CP105" s="144"/>
      <c r="CQ105" s="144"/>
      <c r="CR105" s="144"/>
      <c r="CS105" s="144"/>
      <c r="CT105" s="144"/>
      <c r="CU105" s="144"/>
      <c r="CV105" s="144"/>
      <c r="CW105" s="144"/>
      <c r="CX105" s="144"/>
      <c r="CY105" s="144"/>
      <c r="CZ105" s="144"/>
      <c r="DA105" s="144">
        <v>0.66100000000000003</v>
      </c>
      <c r="DB105" s="144">
        <v>1.087</v>
      </c>
      <c r="DC105" s="144">
        <v>1.087</v>
      </c>
      <c r="DD105" s="144">
        <v>1.087</v>
      </c>
      <c r="DE105" s="144">
        <v>1.087</v>
      </c>
      <c r="DF105" s="144">
        <v>1.087</v>
      </c>
      <c r="DG105" s="144">
        <v>1.087</v>
      </c>
      <c r="DH105" s="144">
        <v>1.087</v>
      </c>
      <c r="DI105" s="144">
        <v>1.087</v>
      </c>
      <c r="DJ105" s="144">
        <v>1.087</v>
      </c>
      <c r="DK105" s="144">
        <v>1.087</v>
      </c>
      <c r="DL105" s="144">
        <v>1.087</v>
      </c>
      <c r="DM105" s="144">
        <v>1.087</v>
      </c>
      <c r="DN105" s="144">
        <v>1.087</v>
      </c>
      <c r="DO105" s="144">
        <v>1.087</v>
      </c>
      <c r="DP105" s="144">
        <v>1.087</v>
      </c>
      <c r="DQ105" s="144">
        <v>1.087</v>
      </c>
      <c r="DR105" s="144">
        <v>1.087</v>
      </c>
      <c r="DS105" s="144">
        <v>1.087</v>
      </c>
      <c r="DT105" s="144">
        <v>1.087</v>
      </c>
      <c r="DU105" s="144">
        <v>1.087</v>
      </c>
      <c r="DV105" s="144">
        <v>1.087</v>
      </c>
      <c r="DW105" s="144">
        <v>1.087</v>
      </c>
      <c r="DX105" s="144">
        <v>1.087</v>
      </c>
      <c r="DY105" s="144">
        <v>1.087</v>
      </c>
      <c r="DZ105" s="144">
        <v>1.087</v>
      </c>
      <c r="EA105" s="144">
        <v>1.087</v>
      </c>
    </row>
    <row r="106" spans="1:131" ht="15" customHeight="1" x14ac:dyDescent="0.25">
      <c r="A106" s="43">
        <v>104</v>
      </c>
      <c r="B106" s="145"/>
      <c r="C106" s="145"/>
      <c r="D106" s="145"/>
      <c r="E106" s="145"/>
      <c r="F106" s="145"/>
      <c r="G106" s="145"/>
      <c r="H106" s="145"/>
      <c r="I106" s="145"/>
      <c r="J106" s="145"/>
      <c r="K106" s="145"/>
      <c r="L106" s="145"/>
      <c r="M106" s="145"/>
      <c r="N106" s="145"/>
      <c r="O106" s="145"/>
      <c r="P106" s="145"/>
      <c r="Q106" s="145"/>
      <c r="R106" s="145"/>
      <c r="S106" s="145"/>
      <c r="T106" s="145"/>
      <c r="U106" s="145"/>
      <c r="V106" s="145"/>
      <c r="W106" s="145"/>
      <c r="X106" s="145"/>
      <c r="Y106" s="145"/>
      <c r="Z106" s="145"/>
      <c r="AA106" s="145"/>
      <c r="AB106" s="145"/>
      <c r="AC106" s="145"/>
      <c r="AD106" s="145"/>
      <c r="AE106" s="145"/>
      <c r="AF106" s="145"/>
      <c r="AG106" s="145"/>
      <c r="AH106" s="145"/>
      <c r="AI106" s="145"/>
      <c r="AJ106" s="145"/>
      <c r="AK106" s="145"/>
      <c r="AL106" s="145"/>
      <c r="AM106" s="145"/>
      <c r="AN106" s="145"/>
      <c r="AO106" s="145"/>
      <c r="AP106" s="145"/>
      <c r="AQ106" s="145"/>
      <c r="AR106" s="145"/>
      <c r="AS106" s="145"/>
      <c r="AT106" s="145"/>
      <c r="AU106" s="145"/>
      <c r="AV106" s="145"/>
      <c r="AW106" s="145"/>
      <c r="AX106" s="145"/>
      <c r="AY106" s="145"/>
      <c r="AZ106" s="145"/>
      <c r="BA106" s="145"/>
      <c r="BB106" s="145"/>
      <c r="BC106" s="145"/>
      <c r="BD106" s="145"/>
      <c r="BE106" s="145"/>
      <c r="BF106" s="145"/>
      <c r="BG106" s="145"/>
      <c r="BH106" s="145"/>
      <c r="BI106" s="145"/>
      <c r="BJ106" s="145"/>
      <c r="BK106" s="145"/>
      <c r="BL106" s="145"/>
      <c r="BM106" s="145"/>
      <c r="BN106" s="145"/>
      <c r="BO106" s="145"/>
      <c r="BP106" s="145"/>
      <c r="BQ106" s="145"/>
      <c r="BR106" s="145"/>
      <c r="BS106" s="145"/>
      <c r="BT106" s="145"/>
      <c r="BU106" s="145"/>
      <c r="BV106" s="145"/>
      <c r="BW106" s="145"/>
      <c r="BX106" s="145"/>
      <c r="BY106" s="145"/>
      <c r="BZ106" s="145"/>
      <c r="CA106" s="145"/>
      <c r="CB106" s="145"/>
      <c r="CC106" s="145"/>
      <c r="CD106" s="145"/>
      <c r="CE106" s="145"/>
      <c r="CF106" s="145"/>
      <c r="CG106" s="145"/>
      <c r="CH106" s="145"/>
      <c r="CI106" s="145"/>
      <c r="CJ106" s="145"/>
      <c r="CK106" s="145"/>
      <c r="CL106" s="145"/>
      <c r="CM106" s="145"/>
      <c r="CN106" s="145"/>
      <c r="CO106" s="145"/>
      <c r="CP106" s="145"/>
      <c r="CQ106" s="145"/>
      <c r="CR106" s="145"/>
      <c r="CS106" s="145"/>
      <c r="CT106" s="145"/>
      <c r="CU106" s="145"/>
      <c r="CV106" s="145"/>
      <c r="CW106" s="145"/>
      <c r="CX106" s="145"/>
      <c r="CY106" s="145"/>
      <c r="CZ106" s="145"/>
      <c r="DA106" s="145"/>
      <c r="DB106" s="144">
        <v>0.64200000000000002</v>
      </c>
      <c r="DC106" s="144">
        <v>0.64200000000000002</v>
      </c>
      <c r="DD106" s="144">
        <v>0.64200000000000002</v>
      </c>
      <c r="DE106" s="144">
        <v>0.64200000000000002</v>
      </c>
      <c r="DF106" s="144">
        <v>0.64200000000000002</v>
      </c>
      <c r="DG106" s="144">
        <v>0.64200000000000002</v>
      </c>
      <c r="DH106" s="144">
        <v>0.64200000000000002</v>
      </c>
      <c r="DI106" s="144">
        <v>0.64200000000000002</v>
      </c>
      <c r="DJ106" s="144">
        <v>0.64200000000000002</v>
      </c>
      <c r="DK106" s="144">
        <v>0.64200000000000002</v>
      </c>
      <c r="DL106" s="144">
        <v>0.64200000000000002</v>
      </c>
      <c r="DM106" s="144">
        <v>0.64200000000000002</v>
      </c>
      <c r="DN106" s="144">
        <v>0.64200000000000002</v>
      </c>
      <c r="DO106" s="144">
        <v>0.64200000000000002</v>
      </c>
      <c r="DP106" s="144">
        <v>0.64200000000000002</v>
      </c>
      <c r="DQ106" s="144">
        <v>0.64200000000000002</v>
      </c>
      <c r="DR106" s="144">
        <v>0.64200000000000002</v>
      </c>
      <c r="DS106" s="144">
        <v>0.64200000000000002</v>
      </c>
      <c r="DT106" s="144">
        <v>0.64200000000000002</v>
      </c>
      <c r="DU106" s="144">
        <v>0.64200000000000002</v>
      </c>
      <c r="DV106" s="144">
        <v>0.64200000000000002</v>
      </c>
      <c r="DW106" s="144">
        <v>0.64200000000000002</v>
      </c>
      <c r="DX106" s="144">
        <v>0.64200000000000002</v>
      </c>
      <c r="DY106" s="144">
        <v>0.64200000000000002</v>
      </c>
      <c r="DZ106" s="144">
        <v>0.64200000000000002</v>
      </c>
      <c r="EA106" s="144">
        <v>0.64200000000000002</v>
      </c>
    </row>
  </sheetData>
  <pageMargins left="0.7" right="0.7" top="0.75" bottom="0.75" header="0.511811023622047" footer="0.511811023622047"/>
  <pageSetup paperSize="9" orientation="portrait" horizontalDpi="300" verticalDpi="30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EA106"/>
  <sheetViews>
    <sheetView topLeftCell="BS66" zoomScaleNormal="100" workbookViewId="0">
      <selection activeCell="N5" sqref="N5"/>
    </sheetView>
  </sheetViews>
  <sheetFormatPr baseColWidth="10" defaultColWidth="10.5703125" defaultRowHeight="15" x14ac:dyDescent="0.25"/>
  <sheetData>
    <row r="1" spans="1:131" ht="15" customHeight="1" x14ac:dyDescent="0.25">
      <c r="A1" s="143" t="s">
        <v>463</v>
      </c>
      <c r="B1" s="143">
        <v>1</v>
      </c>
      <c r="C1" s="143">
        <v>2</v>
      </c>
      <c r="D1" s="143">
        <v>3</v>
      </c>
      <c r="E1" s="143">
        <v>4</v>
      </c>
      <c r="F1" s="143">
        <v>5</v>
      </c>
      <c r="G1" s="143">
        <v>6</v>
      </c>
      <c r="H1" s="143">
        <v>7</v>
      </c>
      <c r="I1" s="143">
        <v>8</v>
      </c>
      <c r="J1" s="143">
        <v>9</v>
      </c>
      <c r="K1" s="143">
        <v>10</v>
      </c>
      <c r="L1" s="143">
        <v>11</v>
      </c>
      <c r="M1" s="143">
        <v>12</v>
      </c>
      <c r="N1" s="143">
        <v>13</v>
      </c>
      <c r="O1" s="143">
        <v>14</v>
      </c>
      <c r="P1" s="143">
        <v>15</v>
      </c>
      <c r="Q1" s="143">
        <v>16</v>
      </c>
      <c r="R1" s="143">
        <v>17</v>
      </c>
      <c r="S1" s="143">
        <v>18</v>
      </c>
      <c r="T1" s="143">
        <v>19</v>
      </c>
      <c r="U1" s="143">
        <v>20</v>
      </c>
      <c r="V1" s="143">
        <v>21</v>
      </c>
      <c r="W1" s="143">
        <v>22</v>
      </c>
      <c r="X1" s="143">
        <v>23</v>
      </c>
      <c r="Y1" s="143">
        <v>24</v>
      </c>
      <c r="Z1" s="143">
        <v>25</v>
      </c>
      <c r="AA1" s="143">
        <v>26</v>
      </c>
      <c r="AB1" s="143">
        <v>27</v>
      </c>
      <c r="AC1" s="143">
        <v>28</v>
      </c>
      <c r="AD1" s="143">
        <v>29</v>
      </c>
      <c r="AE1" s="143">
        <v>30</v>
      </c>
      <c r="AF1" s="143">
        <v>31</v>
      </c>
      <c r="AG1" s="143">
        <v>32</v>
      </c>
      <c r="AH1" s="143">
        <v>33</v>
      </c>
      <c r="AI1" s="143">
        <v>34</v>
      </c>
      <c r="AJ1" s="143">
        <v>35</v>
      </c>
      <c r="AK1" s="143">
        <v>36</v>
      </c>
      <c r="AL1" s="143">
        <v>37</v>
      </c>
      <c r="AM1" s="143">
        <v>38</v>
      </c>
      <c r="AN1" s="143">
        <v>39</v>
      </c>
      <c r="AO1" s="143">
        <v>40</v>
      </c>
      <c r="AP1" s="143">
        <v>41</v>
      </c>
      <c r="AQ1" s="143">
        <v>42</v>
      </c>
      <c r="AR1" s="143">
        <v>43</v>
      </c>
      <c r="AS1" s="143">
        <v>44</v>
      </c>
      <c r="AT1" s="143">
        <v>45</v>
      </c>
      <c r="AU1" s="143">
        <v>46</v>
      </c>
      <c r="AV1" s="143">
        <v>47</v>
      </c>
      <c r="AW1" s="143">
        <v>48</v>
      </c>
      <c r="AX1" s="143">
        <v>49</v>
      </c>
      <c r="AY1" s="143">
        <v>50</v>
      </c>
      <c r="AZ1" s="143">
        <v>51</v>
      </c>
      <c r="BA1" s="143">
        <v>52</v>
      </c>
      <c r="BB1" s="143">
        <v>53</v>
      </c>
      <c r="BC1" s="143">
        <v>54</v>
      </c>
      <c r="BD1" s="143">
        <v>55</v>
      </c>
      <c r="BE1" s="143">
        <v>56</v>
      </c>
      <c r="BF1" s="143">
        <v>57</v>
      </c>
      <c r="BG1" s="143">
        <v>58</v>
      </c>
      <c r="BH1" s="143">
        <v>59</v>
      </c>
      <c r="BI1" s="143">
        <v>60</v>
      </c>
      <c r="BJ1" s="143">
        <v>61</v>
      </c>
      <c r="BK1" s="143">
        <v>62</v>
      </c>
      <c r="BL1" s="143">
        <v>63</v>
      </c>
      <c r="BM1" s="143">
        <v>64</v>
      </c>
      <c r="BN1" s="143">
        <v>65</v>
      </c>
      <c r="BO1" s="143">
        <v>66</v>
      </c>
      <c r="BP1" s="143">
        <v>67</v>
      </c>
      <c r="BQ1" s="143">
        <v>68</v>
      </c>
      <c r="BR1" s="143">
        <v>69</v>
      </c>
      <c r="BS1" s="143">
        <v>70</v>
      </c>
      <c r="BT1" s="143">
        <v>71</v>
      </c>
      <c r="BU1" s="143">
        <v>72</v>
      </c>
      <c r="BV1" s="143">
        <v>73</v>
      </c>
      <c r="BW1" s="143">
        <v>74</v>
      </c>
      <c r="BX1" s="143">
        <v>75</v>
      </c>
      <c r="BY1" s="143">
        <v>76</v>
      </c>
      <c r="BZ1" s="143">
        <v>77</v>
      </c>
      <c r="CA1" s="143">
        <v>78</v>
      </c>
      <c r="CB1" s="143">
        <v>79</v>
      </c>
      <c r="CC1" s="143">
        <v>80</v>
      </c>
      <c r="CD1" s="143">
        <v>81</v>
      </c>
      <c r="CE1" s="143">
        <v>82</v>
      </c>
      <c r="CF1" s="143">
        <v>83</v>
      </c>
      <c r="CG1" s="143">
        <v>84</v>
      </c>
      <c r="CH1" s="143">
        <v>85</v>
      </c>
      <c r="CI1" s="143">
        <v>86</v>
      </c>
      <c r="CJ1" s="143">
        <v>87</v>
      </c>
      <c r="CK1" s="143">
        <v>88</v>
      </c>
      <c r="CL1" s="143">
        <v>89</v>
      </c>
      <c r="CM1" s="143">
        <v>90</v>
      </c>
      <c r="CN1" s="143">
        <v>91</v>
      </c>
      <c r="CO1" s="143">
        <v>92</v>
      </c>
      <c r="CP1" s="143">
        <v>93</v>
      </c>
      <c r="CQ1" s="143">
        <v>94</v>
      </c>
      <c r="CR1" s="143">
        <v>95</v>
      </c>
      <c r="CS1" s="143">
        <v>96</v>
      </c>
      <c r="CT1" s="143">
        <v>97</v>
      </c>
      <c r="CU1" s="143">
        <v>98</v>
      </c>
      <c r="CV1" s="143">
        <v>99</v>
      </c>
      <c r="CW1" s="143">
        <v>100</v>
      </c>
      <c r="CX1" s="143">
        <v>101</v>
      </c>
      <c r="CY1" s="143">
        <v>102</v>
      </c>
      <c r="CZ1" s="143">
        <v>103</v>
      </c>
      <c r="DA1" s="143">
        <v>104</v>
      </c>
      <c r="DB1">
        <v>105</v>
      </c>
      <c r="DC1">
        <v>106</v>
      </c>
      <c r="DD1">
        <v>107</v>
      </c>
      <c r="DE1">
        <v>108</v>
      </c>
      <c r="DF1">
        <v>109</v>
      </c>
      <c r="DG1">
        <v>110</v>
      </c>
      <c r="DH1">
        <v>111</v>
      </c>
      <c r="DI1">
        <v>112</v>
      </c>
      <c r="DJ1">
        <v>113</v>
      </c>
      <c r="DK1">
        <v>114</v>
      </c>
      <c r="DL1">
        <v>115</v>
      </c>
      <c r="DM1">
        <v>116</v>
      </c>
      <c r="DN1">
        <v>117</v>
      </c>
      <c r="DO1">
        <v>118</v>
      </c>
      <c r="DP1">
        <v>119</v>
      </c>
      <c r="DQ1">
        <v>120</v>
      </c>
      <c r="DR1">
        <v>121</v>
      </c>
      <c r="DS1">
        <v>122</v>
      </c>
      <c r="DT1">
        <v>123</v>
      </c>
      <c r="DU1">
        <v>124</v>
      </c>
      <c r="DV1">
        <v>125</v>
      </c>
      <c r="DW1">
        <v>126</v>
      </c>
      <c r="DX1">
        <v>127</v>
      </c>
      <c r="DY1">
        <v>128</v>
      </c>
      <c r="DZ1">
        <v>129</v>
      </c>
      <c r="EA1">
        <v>130</v>
      </c>
    </row>
    <row r="2" spans="1:131" ht="15" customHeight="1" x14ac:dyDescent="0.25">
      <c r="A2" s="143">
        <v>0</v>
      </c>
      <c r="B2" s="144">
        <v>0.99099999999999999</v>
      </c>
      <c r="C2" s="144">
        <v>1.976</v>
      </c>
      <c r="D2" s="144">
        <v>2.9569999999999999</v>
      </c>
      <c r="E2" s="144">
        <v>3.9319999999999999</v>
      </c>
      <c r="F2" s="144">
        <v>4.9020000000000001</v>
      </c>
      <c r="G2" s="144">
        <v>5.8680000000000003</v>
      </c>
      <c r="H2" s="144">
        <v>6.8280000000000003</v>
      </c>
      <c r="I2" s="144">
        <v>7.7839999999999998</v>
      </c>
      <c r="J2" s="144">
        <v>8.7349999999999994</v>
      </c>
      <c r="K2" s="144">
        <v>9.6809999999999992</v>
      </c>
      <c r="L2" s="144">
        <v>10.622</v>
      </c>
      <c r="M2" s="144">
        <v>11.558999999999999</v>
      </c>
      <c r="N2" s="144">
        <v>12.491</v>
      </c>
      <c r="O2" s="144">
        <v>13.417999999999999</v>
      </c>
      <c r="P2" s="144">
        <v>14.34</v>
      </c>
      <c r="Q2" s="144">
        <v>15.257999999999999</v>
      </c>
      <c r="R2" s="144">
        <v>16.170999999999999</v>
      </c>
      <c r="S2" s="144">
        <v>17.079999999999998</v>
      </c>
      <c r="T2" s="144">
        <v>17.983000000000001</v>
      </c>
      <c r="U2" s="144">
        <v>18.882000000000001</v>
      </c>
      <c r="V2" s="144">
        <v>19.776</v>
      </c>
      <c r="W2" s="144">
        <v>20.664999999999999</v>
      </c>
      <c r="X2" s="144">
        <v>21.55</v>
      </c>
      <c r="Y2" s="144">
        <v>22.43</v>
      </c>
      <c r="Z2" s="144">
        <v>23.305</v>
      </c>
      <c r="AA2" s="144">
        <v>24.175000000000001</v>
      </c>
      <c r="AB2" s="144">
        <v>25.041</v>
      </c>
      <c r="AC2" s="144">
        <v>25.902000000000001</v>
      </c>
      <c r="AD2" s="144">
        <v>26.759</v>
      </c>
      <c r="AE2" s="144">
        <v>27.611000000000001</v>
      </c>
      <c r="AF2" s="144">
        <v>28.457999999999998</v>
      </c>
      <c r="AG2" s="144">
        <v>29.300999999999998</v>
      </c>
      <c r="AH2" s="144">
        <v>30.138999999999999</v>
      </c>
      <c r="AI2" s="144">
        <v>30.972999999999999</v>
      </c>
      <c r="AJ2" s="144">
        <v>31.802</v>
      </c>
      <c r="AK2" s="144">
        <v>32.627000000000002</v>
      </c>
      <c r="AL2" s="144">
        <v>33.447000000000003</v>
      </c>
      <c r="AM2" s="144">
        <v>34.262999999999998</v>
      </c>
      <c r="AN2" s="144">
        <v>35.073999999999998</v>
      </c>
      <c r="AO2" s="144">
        <v>35.881</v>
      </c>
      <c r="AP2" s="144">
        <v>36.683</v>
      </c>
      <c r="AQ2" s="144">
        <v>37.481000000000002</v>
      </c>
      <c r="AR2" s="144">
        <v>38.274000000000001</v>
      </c>
      <c r="AS2" s="144">
        <v>39.063000000000002</v>
      </c>
      <c r="AT2" s="144">
        <v>39.847000000000001</v>
      </c>
      <c r="AU2" s="144">
        <v>40.627000000000002</v>
      </c>
      <c r="AV2" s="144">
        <v>41.402000000000001</v>
      </c>
      <c r="AW2" s="144">
        <v>42.173000000000002</v>
      </c>
      <c r="AX2" s="144">
        <v>42.938000000000002</v>
      </c>
      <c r="AY2" s="144">
        <v>43.7</v>
      </c>
      <c r="AZ2" s="144">
        <v>44.456000000000003</v>
      </c>
      <c r="BA2" s="144">
        <v>45.207999999999998</v>
      </c>
      <c r="BB2" s="144">
        <v>45.954999999999998</v>
      </c>
      <c r="BC2" s="144">
        <v>46.697000000000003</v>
      </c>
      <c r="BD2" s="144">
        <v>47.433999999999997</v>
      </c>
      <c r="BE2" s="144">
        <v>48.167000000000002</v>
      </c>
      <c r="BF2" s="144">
        <v>48.893999999999998</v>
      </c>
      <c r="BG2" s="144">
        <v>49.616999999999997</v>
      </c>
      <c r="BH2" s="144">
        <v>50.334000000000003</v>
      </c>
      <c r="BI2" s="144">
        <v>51.045999999999999</v>
      </c>
      <c r="BJ2" s="144">
        <v>51.753</v>
      </c>
      <c r="BK2" s="144">
        <v>52.454000000000001</v>
      </c>
      <c r="BL2" s="144">
        <v>53.15</v>
      </c>
      <c r="BM2" s="144">
        <v>53.84</v>
      </c>
      <c r="BN2" s="144">
        <v>54.524999999999999</v>
      </c>
      <c r="BO2" s="144">
        <v>55.204000000000001</v>
      </c>
      <c r="BP2" s="144">
        <v>55.878</v>
      </c>
      <c r="BQ2" s="144">
        <v>56.545000000000002</v>
      </c>
      <c r="BR2" s="144">
        <v>57.207000000000001</v>
      </c>
      <c r="BS2" s="144">
        <v>57.863</v>
      </c>
      <c r="BT2" s="144">
        <v>58.512</v>
      </c>
      <c r="BU2" s="144">
        <v>59.155999999999999</v>
      </c>
      <c r="BV2" s="144">
        <v>59.792000000000002</v>
      </c>
      <c r="BW2" s="144">
        <v>60.423000000000002</v>
      </c>
      <c r="BX2" s="144">
        <v>61.045999999999999</v>
      </c>
      <c r="BY2" s="144">
        <v>61.662999999999997</v>
      </c>
      <c r="BZ2" s="144">
        <v>62.271999999999998</v>
      </c>
      <c r="CA2" s="144">
        <v>62.872999999999998</v>
      </c>
      <c r="CB2" s="144">
        <v>63.466999999999999</v>
      </c>
      <c r="CC2" s="144">
        <v>64.052000000000007</v>
      </c>
      <c r="CD2" s="144">
        <v>64.629000000000005</v>
      </c>
      <c r="CE2" s="144">
        <v>65.197000000000003</v>
      </c>
      <c r="CF2" s="144">
        <v>65.754999999999995</v>
      </c>
      <c r="CG2" s="144">
        <v>66.302999999999997</v>
      </c>
      <c r="CH2" s="144">
        <v>66.837999999999994</v>
      </c>
      <c r="CI2" s="144">
        <v>67.358999999999995</v>
      </c>
      <c r="CJ2" s="144">
        <v>67.863</v>
      </c>
      <c r="CK2" s="144">
        <v>68.346999999999994</v>
      </c>
      <c r="CL2" s="144">
        <v>68.807000000000002</v>
      </c>
      <c r="CM2" s="144">
        <v>69.238</v>
      </c>
      <c r="CN2" s="144">
        <v>69.635999999999996</v>
      </c>
      <c r="CO2" s="144">
        <v>69.997</v>
      </c>
      <c r="CP2" s="144">
        <v>70.317999999999998</v>
      </c>
      <c r="CQ2" s="144">
        <v>70.597999999999999</v>
      </c>
      <c r="CR2" s="144">
        <v>70.838999999999999</v>
      </c>
      <c r="CS2" s="144">
        <v>71.045000000000002</v>
      </c>
      <c r="CT2" s="144">
        <v>71.215999999999994</v>
      </c>
      <c r="CU2" s="144">
        <v>71.356999999999999</v>
      </c>
      <c r="CV2" s="144">
        <v>71.471999999999994</v>
      </c>
      <c r="CW2" s="144">
        <v>71.563999999999993</v>
      </c>
      <c r="CX2" s="144">
        <v>71.637</v>
      </c>
      <c r="CY2" s="144">
        <v>71.694999999999993</v>
      </c>
      <c r="CZ2" s="144">
        <v>71.739000000000004</v>
      </c>
      <c r="DA2" s="144">
        <v>71.772999999999996</v>
      </c>
      <c r="DB2" s="144">
        <v>71.799000000000007</v>
      </c>
      <c r="DC2" s="144">
        <v>71.799000000000007</v>
      </c>
      <c r="DD2" s="144">
        <v>71.799000000000007</v>
      </c>
      <c r="DE2" s="144">
        <v>71.799000000000007</v>
      </c>
      <c r="DF2" s="144">
        <v>71.799000000000007</v>
      </c>
      <c r="DG2" s="144">
        <v>71.799000000000007</v>
      </c>
      <c r="DH2" s="144">
        <v>71.799000000000007</v>
      </c>
      <c r="DI2" s="144">
        <v>71.799000000000007</v>
      </c>
      <c r="DJ2" s="144">
        <v>71.799000000000007</v>
      </c>
      <c r="DK2" s="144">
        <v>71.799000000000007</v>
      </c>
      <c r="DL2" s="144">
        <v>71.799000000000007</v>
      </c>
      <c r="DM2" s="144">
        <v>71.799000000000007</v>
      </c>
      <c r="DN2" s="144">
        <v>71.799000000000007</v>
      </c>
      <c r="DO2" s="144">
        <v>71.799000000000007</v>
      </c>
      <c r="DP2" s="144">
        <v>71.799000000000007</v>
      </c>
      <c r="DQ2" s="144">
        <v>71.799000000000007</v>
      </c>
      <c r="DR2" s="144">
        <v>71.799000000000007</v>
      </c>
      <c r="DS2" s="144">
        <v>71.799000000000007</v>
      </c>
      <c r="DT2" s="144">
        <v>71.799000000000007</v>
      </c>
      <c r="DU2" s="144">
        <v>71.799000000000007</v>
      </c>
      <c r="DV2" s="144">
        <v>71.799000000000007</v>
      </c>
      <c r="DW2" s="144">
        <v>71.799000000000007</v>
      </c>
      <c r="DX2" s="144">
        <v>71.799000000000007</v>
      </c>
      <c r="DY2" s="144">
        <v>71.799000000000007</v>
      </c>
      <c r="DZ2" s="144">
        <v>71.799000000000007</v>
      </c>
      <c r="EA2" s="144">
        <v>71.799000000000007</v>
      </c>
    </row>
    <row r="3" spans="1:131" ht="15" customHeight="1" x14ac:dyDescent="0.25">
      <c r="A3" s="43">
        <v>1</v>
      </c>
      <c r="B3" s="144"/>
      <c r="C3" s="144">
        <v>0.995</v>
      </c>
      <c r="D3" s="144">
        <v>1.984</v>
      </c>
      <c r="E3" s="144">
        <v>2.9689999999999999</v>
      </c>
      <c r="F3" s="144">
        <v>3.948</v>
      </c>
      <c r="G3" s="144">
        <v>4.9219999999999997</v>
      </c>
      <c r="H3" s="144">
        <v>5.8920000000000003</v>
      </c>
      <c r="I3" s="144">
        <v>6.8570000000000002</v>
      </c>
      <c r="J3" s="144">
        <v>7.8159999999999998</v>
      </c>
      <c r="K3" s="144">
        <v>8.7710000000000008</v>
      </c>
      <c r="L3" s="144">
        <v>9.7210000000000001</v>
      </c>
      <c r="M3" s="144">
        <v>10.667</v>
      </c>
      <c r="N3" s="144">
        <v>11.606999999999999</v>
      </c>
      <c r="O3" s="144">
        <v>12.542999999999999</v>
      </c>
      <c r="P3" s="144">
        <v>13.474</v>
      </c>
      <c r="Q3" s="144">
        <v>14.401</v>
      </c>
      <c r="R3" s="144">
        <v>15.321999999999999</v>
      </c>
      <c r="S3" s="144">
        <v>16.239000000000001</v>
      </c>
      <c r="T3" s="144">
        <v>17.151</v>
      </c>
      <c r="U3" s="144">
        <v>18.058</v>
      </c>
      <c r="V3" s="144">
        <v>18.960999999999999</v>
      </c>
      <c r="W3" s="144">
        <v>19.858000000000001</v>
      </c>
      <c r="X3" s="144">
        <v>20.751000000000001</v>
      </c>
      <c r="Y3" s="144">
        <v>21.638999999999999</v>
      </c>
      <c r="Z3" s="144">
        <v>22.521999999999998</v>
      </c>
      <c r="AA3" s="144">
        <v>23.401</v>
      </c>
      <c r="AB3" s="144">
        <v>24.274999999999999</v>
      </c>
      <c r="AC3" s="144">
        <v>25.143999999999998</v>
      </c>
      <c r="AD3" s="144">
        <v>26.009</v>
      </c>
      <c r="AE3" s="144">
        <v>26.869</v>
      </c>
      <c r="AF3" s="144">
        <v>27.724</v>
      </c>
      <c r="AG3" s="144">
        <v>28.574999999999999</v>
      </c>
      <c r="AH3" s="144">
        <v>29.420999999999999</v>
      </c>
      <c r="AI3" s="144">
        <v>30.262</v>
      </c>
      <c r="AJ3" s="144">
        <v>31.099</v>
      </c>
      <c r="AK3" s="144">
        <v>31.931999999999999</v>
      </c>
      <c r="AL3" s="144">
        <v>32.76</v>
      </c>
      <c r="AM3" s="144">
        <v>33.582999999999998</v>
      </c>
      <c r="AN3" s="144">
        <v>34.402000000000001</v>
      </c>
      <c r="AO3" s="144">
        <v>35.216000000000001</v>
      </c>
      <c r="AP3" s="144">
        <v>36.026000000000003</v>
      </c>
      <c r="AQ3" s="144">
        <v>36.831000000000003</v>
      </c>
      <c r="AR3" s="144">
        <v>37.631999999999998</v>
      </c>
      <c r="AS3" s="144">
        <v>38.427999999999997</v>
      </c>
      <c r="AT3" s="144">
        <v>39.219000000000001</v>
      </c>
      <c r="AU3" s="144">
        <v>40.006</v>
      </c>
      <c r="AV3" s="144">
        <v>40.789000000000001</v>
      </c>
      <c r="AW3" s="144">
        <v>41.566000000000003</v>
      </c>
      <c r="AX3" s="144">
        <v>42.338999999999999</v>
      </c>
      <c r="AY3" s="144">
        <v>43.107999999999997</v>
      </c>
      <c r="AZ3" s="144">
        <v>43.871000000000002</v>
      </c>
      <c r="BA3" s="144">
        <v>44.63</v>
      </c>
      <c r="BB3" s="144">
        <v>45.384</v>
      </c>
      <c r="BC3" s="144">
        <v>46.133000000000003</v>
      </c>
      <c r="BD3" s="144">
        <v>46.877000000000002</v>
      </c>
      <c r="BE3" s="144">
        <v>47.616999999999997</v>
      </c>
      <c r="BF3" s="144">
        <v>48.350999999999999</v>
      </c>
      <c r="BG3" s="144">
        <v>49.08</v>
      </c>
      <c r="BH3" s="144">
        <v>49.804000000000002</v>
      </c>
      <c r="BI3" s="144">
        <v>50.521999999999998</v>
      </c>
      <c r="BJ3" s="144">
        <v>51.235999999999997</v>
      </c>
      <c r="BK3" s="144">
        <v>51.944000000000003</v>
      </c>
      <c r="BL3" s="144">
        <v>52.646000000000001</v>
      </c>
      <c r="BM3" s="144">
        <v>53.343000000000004</v>
      </c>
      <c r="BN3" s="144">
        <v>54.033999999999999</v>
      </c>
      <c r="BO3" s="144">
        <v>54.72</v>
      </c>
      <c r="BP3" s="144">
        <v>55.4</v>
      </c>
      <c r="BQ3" s="144">
        <v>56.073</v>
      </c>
      <c r="BR3" s="144">
        <v>56.741</v>
      </c>
      <c r="BS3" s="144">
        <v>57.402999999999999</v>
      </c>
      <c r="BT3" s="144">
        <v>58.058999999999997</v>
      </c>
      <c r="BU3" s="144">
        <v>58.707999999999998</v>
      </c>
      <c r="BV3" s="144">
        <v>59.350999999999999</v>
      </c>
      <c r="BW3" s="144">
        <v>59.987000000000002</v>
      </c>
      <c r="BX3" s="144">
        <v>60.616</v>
      </c>
      <c r="BY3" s="144">
        <v>61.238</v>
      </c>
      <c r="BZ3" s="144">
        <v>61.853000000000002</v>
      </c>
      <c r="CA3" s="144">
        <v>62.46</v>
      </c>
      <c r="CB3" s="144">
        <v>63.06</v>
      </c>
      <c r="CC3" s="144">
        <v>63.651000000000003</v>
      </c>
      <c r="CD3" s="144">
        <v>64.233000000000004</v>
      </c>
      <c r="CE3" s="144">
        <v>64.805999999999997</v>
      </c>
      <c r="CF3" s="144">
        <v>65.369</v>
      </c>
      <c r="CG3" s="144">
        <v>65.921999999999997</v>
      </c>
      <c r="CH3" s="144">
        <v>66.462000000000003</v>
      </c>
      <c r="CI3" s="144">
        <v>66.988</v>
      </c>
      <c r="CJ3" s="144">
        <v>67.497</v>
      </c>
      <c r="CK3" s="144">
        <v>67.984999999999999</v>
      </c>
      <c r="CL3" s="144">
        <v>68.45</v>
      </c>
      <c r="CM3" s="144">
        <v>68.885000000000005</v>
      </c>
      <c r="CN3" s="144">
        <v>69.286000000000001</v>
      </c>
      <c r="CO3" s="144">
        <v>69.650999999999996</v>
      </c>
      <c r="CP3" s="144">
        <v>69.974000000000004</v>
      </c>
      <c r="CQ3" s="144">
        <v>70.257000000000005</v>
      </c>
      <c r="CR3" s="144">
        <v>70.501000000000005</v>
      </c>
      <c r="CS3" s="144">
        <v>70.707999999999998</v>
      </c>
      <c r="CT3" s="144">
        <v>70.881</v>
      </c>
      <c r="CU3" s="144">
        <v>71.022999999999996</v>
      </c>
      <c r="CV3" s="144">
        <v>71.138999999999996</v>
      </c>
      <c r="CW3" s="144">
        <v>71.231999999999999</v>
      </c>
      <c r="CX3" s="144">
        <v>71.305999999999997</v>
      </c>
      <c r="CY3" s="144">
        <v>71.364000000000004</v>
      </c>
      <c r="CZ3" s="144">
        <v>71.409000000000006</v>
      </c>
      <c r="DA3" s="144">
        <v>71.442999999999998</v>
      </c>
      <c r="DB3" s="144">
        <v>71.468999999999994</v>
      </c>
      <c r="DC3" s="144">
        <v>71.468999999999994</v>
      </c>
      <c r="DD3" s="144">
        <v>71.468999999999994</v>
      </c>
      <c r="DE3" s="144">
        <v>71.468999999999994</v>
      </c>
      <c r="DF3" s="144">
        <v>71.468999999999994</v>
      </c>
      <c r="DG3" s="144">
        <v>71.468999999999994</v>
      </c>
      <c r="DH3" s="144">
        <v>71.468999999999994</v>
      </c>
      <c r="DI3" s="144">
        <v>71.468999999999994</v>
      </c>
      <c r="DJ3" s="144">
        <v>71.468999999999994</v>
      </c>
      <c r="DK3" s="144">
        <v>71.468999999999994</v>
      </c>
      <c r="DL3" s="144">
        <v>71.468999999999994</v>
      </c>
      <c r="DM3" s="144">
        <v>71.468999999999994</v>
      </c>
      <c r="DN3" s="144">
        <v>71.468999999999994</v>
      </c>
      <c r="DO3" s="144">
        <v>71.468999999999994</v>
      </c>
      <c r="DP3" s="144">
        <v>71.468999999999994</v>
      </c>
      <c r="DQ3" s="144">
        <v>71.468999999999994</v>
      </c>
      <c r="DR3" s="144">
        <v>71.468999999999994</v>
      </c>
      <c r="DS3" s="144">
        <v>71.468999999999994</v>
      </c>
      <c r="DT3" s="144">
        <v>71.468999999999994</v>
      </c>
      <c r="DU3" s="144">
        <v>71.468999999999994</v>
      </c>
      <c r="DV3" s="144">
        <v>71.468999999999994</v>
      </c>
      <c r="DW3" s="144">
        <v>71.468999999999994</v>
      </c>
      <c r="DX3" s="144">
        <v>71.468999999999994</v>
      </c>
      <c r="DY3" s="144">
        <v>71.468999999999994</v>
      </c>
      <c r="DZ3" s="144">
        <v>71.468999999999994</v>
      </c>
      <c r="EA3" s="144">
        <v>71.468999999999994</v>
      </c>
    </row>
    <row r="4" spans="1:131" ht="15" customHeight="1" x14ac:dyDescent="0.25">
      <c r="A4" s="43">
        <v>2</v>
      </c>
      <c r="B4" s="144"/>
      <c r="C4" s="144"/>
      <c r="D4" s="144">
        <v>0.995</v>
      </c>
      <c r="E4" s="144">
        <v>1.984</v>
      </c>
      <c r="F4" s="144">
        <v>2.9689999999999999</v>
      </c>
      <c r="G4" s="144">
        <v>3.9489999999999998</v>
      </c>
      <c r="H4" s="144">
        <v>4.9240000000000004</v>
      </c>
      <c r="I4" s="144">
        <v>5.8929999999999998</v>
      </c>
      <c r="J4" s="144">
        <v>6.8579999999999997</v>
      </c>
      <c r="K4" s="144">
        <v>7.8179999999999996</v>
      </c>
      <c r="L4" s="144">
        <v>8.7729999999999997</v>
      </c>
      <c r="M4" s="144">
        <v>9.7240000000000002</v>
      </c>
      <c r="N4" s="144">
        <v>10.669</v>
      </c>
      <c r="O4" s="144">
        <v>11.61</v>
      </c>
      <c r="P4" s="144">
        <v>12.545999999999999</v>
      </c>
      <c r="Q4" s="144">
        <v>13.478</v>
      </c>
      <c r="R4" s="144">
        <v>14.404</v>
      </c>
      <c r="S4" s="144">
        <v>15.326000000000001</v>
      </c>
      <c r="T4" s="144">
        <v>16.242999999999999</v>
      </c>
      <c r="U4" s="144">
        <v>17.155000000000001</v>
      </c>
      <c r="V4" s="144">
        <v>18.062000000000001</v>
      </c>
      <c r="W4" s="144">
        <v>18.963999999999999</v>
      </c>
      <c r="X4" s="144">
        <v>19.861999999999998</v>
      </c>
      <c r="Y4" s="144">
        <v>20.754999999999999</v>
      </c>
      <c r="Z4" s="144">
        <v>21.643000000000001</v>
      </c>
      <c r="AA4" s="144">
        <v>22.526</v>
      </c>
      <c r="AB4" s="144">
        <v>23.405000000000001</v>
      </c>
      <c r="AC4" s="144">
        <v>24.279</v>
      </c>
      <c r="AD4" s="144">
        <v>25.148</v>
      </c>
      <c r="AE4" s="144">
        <v>26.012</v>
      </c>
      <c r="AF4" s="144">
        <v>26.872</v>
      </c>
      <c r="AG4" s="144">
        <v>27.728000000000002</v>
      </c>
      <c r="AH4" s="144">
        <v>28.577999999999999</v>
      </c>
      <c r="AI4" s="144">
        <v>29.423999999999999</v>
      </c>
      <c r="AJ4" s="144">
        <v>30.265999999999998</v>
      </c>
      <c r="AK4" s="144">
        <v>31.103000000000002</v>
      </c>
      <c r="AL4" s="144">
        <v>31.934999999999999</v>
      </c>
      <c r="AM4" s="144">
        <v>32.762999999999998</v>
      </c>
      <c r="AN4" s="144">
        <v>33.585999999999999</v>
      </c>
      <c r="AO4" s="144">
        <v>34.404000000000003</v>
      </c>
      <c r="AP4" s="144">
        <v>35.218000000000004</v>
      </c>
      <c r="AQ4" s="144">
        <v>36.027999999999999</v>
      </c>
      <c r="AR4" s="144">
        <v>36.832999999999998</v>
      </c>
      <c r="AS4" s="144">
        <v>37.633000000000003</v>
      </c>
      <c r="AT4" s="144">
        <v>38.429000000000002</v>
      </c>
      <c r="AU4" s="144">
        <v>39.22</v>
      </c>
      <c r="AV4" s="144">
        <v>40.006999999999998</v>
      </c>
      <c r="AW4" s="144">
        <v>40.789000000000001</v>
      </c>
      <c r="AX4" s="144">
        <v>41.566000000000003</v>
      </c>
      <c r="AY4" s="144">
        <v>42.338000000000001</v>
      </c>
      <c r="AZ4" s="144">
        <v>43.106000000000002</v>
      </c>
      <c r="BA4" s="144">
        <v>43.869</v>
      </c>
      <c r="BB4" s="144">
        <v>44.627000000000002</v>
      </c>
      <c r="BC4" s="144">
        <v>45.38</v>
      </c>
      <c r="BD4" s="144">
        <v>46.128</v>
      </c>
      <c r="BE4" s="144">
        <v>46.871000000000002</v>
      </c>
      <c r="BF4" s="144">
        <v>47.609000000000002</v>
      </c>
      <c r="BG4" s="144">
        <v>48.341999999999999</v>
      </c>
      <c r="BH4" s="144">
        <v>49.07</v>
      </c>
      <c r="BI4" s="144">
        <v>49.792999999999999</v>
      </c>
      <c r="BJ4" s="144">
        <v>50.51</v>
      </c>
      <c r="BK4" s="144">
        <v>51.222000000000001</v>
      </c>
      <c r="BL4" s="144">
        <v>51.927999999999997</v>
      </c>
      <c r="BM4" s="144">
        <v>52.628</v>
      </c>
      <c r="BN4" s="144">
        <v>53.323</v>
      </c>
      <c r="BO4" s="144">
        <v>54.012999999999998</v>
      </c>
      <c r="BP4" s="144">
        <v>54.695999999999998</v>
      </c>
      <c r="BQ4" s="144">
        <v>55.372999999999998</v>
      </c>
      <c r="BR4" s="144">
        <v>56.045000000000002</v>
      </c>
      <c r="BS4" s="144">
        <v>56.71</v>
      </c>
      <c r="BT4" s="144">
        <v>57.369</v>
      </c>
      <c r="BU4" s="144">
        <v>58.021999999999998</v>
      </c>
      <c r="BV4" s="144">
        <v>58.667999999999999</v>
      </c>
      <c r="BW4" s="144">
        <v>59.308</v>
      </c>
      <c r="BX4" s="144">
        <v>59.94</v>
      </c>
      <c r="BY4" s="144">
        <v>60.566000000000003</v>
      </c>
      <c r="BZ4" s="144">
        <v>61.183999999999997</v>
      </c>
      <c r="CA4" s="144">
        <v>61.795000000000002</v>
      </c>
      <c r="CB4" s="144">
        <v>62.396999999999998</v>
      </c>
      <c r="CC4" s="144">
        <v>62.991</v>
      </c>
      <c r="CD4" s="144">
        <v>63.576000000000001</v>
      </c>
      <c r="CE4" s="144">
        <v>64.153000000000006</v>
      </c>
      <c r="CF4" s="144">
        <v>64.718999999999994</v>
      </c>
      <c r="CG4" s="144">
        <v>65.274000000000001</v>
      </c>
      <c r="CH4" s="144">
        <v>65.817999999999998</v>
      </c>
      <c r="CI4" s="144">
        <v>66.346000000000004</v>
      </c>
      <c r="CJ4" s="144">
        <v>66.858000000000004</v>
      </c>
      <c r="CK4" s="144">
        <v>67.349000000000004</v>
      </c>
      <c r="CL4" s="144">
        <v>67.816000000000003</v>
      </c>
      <c r="CM4" s="144">
        <v>68.253</v>
      </c>
      <c r="CN4" s="144">
        <v>68.656999999999996</v>
      </c>
      <c r="CO4" s="144">
        <v>69.022999999999996</v>
      </c>
      <c r="CP4" s="144">
        <v>69.349000000000004</v>
      </c>
      <c r="CQ4" s="144">
        <v>69.632999999999996</v>
      </c>
      <c r="CR4" s="144">
        <v>69.878</v>
      </c>
      <c r="CS4" s="144">
        <v>70.085999999999999</v>
      </c>
      <c r="CT4" s="144">
        <v>70.260000000000005</v>
      </c>
      <c r="CU4" s="144">
        <v>70.403000000000006</v>
      </c>
      <c r="CV4" s="144">
        <v>70.52</v>
      </c>
      <c r="CW4" s="144">
        <v>70.613</v>
      </c>
      <c r="CX4" s="144">
        <v>70.688000000000002</v>
      </c>
      <c r="CY4" s="144">
        <v>70.745999999999995</v>
      </c>
      <c r="CZ4" s="144">
        <v>70.790999999999997</v>
      </c>
      <c r="DA4" s="144">
        <v>70.825000000000003</v>
      </c>
      <c r="DB4" s="144">
        <v>70.852000000000004</v>
      </c>
      <c r="DC4" s="144">
        <v>70.852000000000004</v>
      </c>
      <c r="DD4" s="144">
        <v>70.852000000000004</v>
      </c>
      <c r="DE4" s="144">
        <v>70.852000000000004</v>
      </c>
      <c r="DF4" s="144">
        <v>70.852000000000004</v>
      </c>
      <c r="DG4" s="144">
        <v>70.852000000000004</v>
      </c>
      <c r="DH4" s="144">
        <v>70.852000000000004</v>
      </c>
      <c r="DI4" s="144">
        <v>70.852000000000004</v>
      </c>
      <c r="DJ4" s="144">
        <v>70.852000000000004</v>
      </c>
      <c r="DK4" s="144">
        <v>70.852000000000004</v>
      </c>
      <c r="DL4" s="144">
        <v>70.852000000000004</v>
      </c>
      <c r="DM4" s="144">
        <v>70.852000000000004</v>
      </c>
      <c r="DN4" s="144">
        <v>70.852000000000004</v>
      </c>
      <c r="DO4" s="144">
        <v>70.852000000000004</v>
      </c>
      <c r="DP4" s="144">
        <v>70.852000000000004</v>
      </c>
      <c r="DQ4" s="144">
        <v>70.852000000000004</v>
      </c>
      <c r="DR4" s="144">
        <v>70.852000000000004</v>
      </c>
      <c r="DS4" s="144">
        <v>70.852000000000004</v>
      </c>
      <c r="DT4" s="144">
        <v>70.852000000000004</v>
      </c>
      <c r="DU4" s="144">
        <v>70.852000000000004</v>
      </c>
      <c r="DV4" s="144">
        <v>70.852000000000004</v>
      </c>
      <c r="DW4" s="144">
        <v>70.852000000000004</v>
      </c>
      <c r="DX4" s="144">
        <v>70.852000000000004</v>
      </c>
      <c r="DY4" s="144">
        <v>70.852000000000004</v>
      </c>
      <c r="DZ4" s="144">
        <v>70.852000000000004</v>
      </c>
      <c r="EA4" s="144">
        <v>70.852000000000004</v>
      </c>
    </row>
    <row r="5" spans="1:131" ht="15" customHeight="1" x14ac:dyDescent="0.25">
      <c r="A5" s="43">
        <v>3</v>
      </c>
      <c r="B5" s="144"/>
      <c r="C5" s="144"/>
      <c r="D5" s="144"/>
      <c r="E5" s="144">
        <v>0.995</v>
      </c>
      <c r="F5" s="144">
        <v>1.9850000000000001</v>
      </c>
      <c r="G5" s="144">
        <v>2.9689999999999999</v>
      </c>
      <c r="H5" s="144">
        <v>3.9489999999999998</v>
      </c>
      <c r="I5" s="144">
        <v>4.9240000000000004</v>
      </c>
      <c r="J5" s="144">
        <v>5.8940000000000001</v>
      </c>
      <c r="K5" s="144">
        <v>6.859</v>
      </c>
      <c r="L5" s="144">
        <v>7.819</v>
      </c>
      <c r="M5" s="144">
        <v>8.7750000000000004</v>
      </c>
      <c r="N5" s="144">
        <v>9.7249999999999996</v>
      </c>
      <c r="O5" s="144">
        <v>10.670999999999999</v>
      </c>
      <c r="P5" s="144">
        <v>11.612</v>
      </c>
      <c r="Q5" s="144">
        <v>12.548</v>
      </c>
      <c r="R5" s="144">
        <v>13.48</v>
      </c>
      <c r="S5" s="144">
        <v>14.406000000000001</v>
      </c>
      <c r="T5" s="144">
        <v>15.327999999999999</v>
      </c>
      <c r="U5" s="144">
        <v>16.244</v>
      </c>
      <c r="V5" s="144">
        <v>17.155999999999999</v>
      </c>
      <c r="W5" s="144">
        <v>18.064</v>
      </c>
      <c r="X5" s="144">
        <v>18.966000000000001</v>
      </c>
      <c r="Y5" s="144">
        <v>19.863</v>
      </c>
      <c r="Z5" s="144">
        <v>20.756</v>
      </c>
      <c r="AA5" s="144">
        <v>21.643999999999998</v>
      </c>
      <c r="AB5" s="144">
        <v>22.527000000000001</v>
      </c>
      <c r="AC5" s="144">
        <v>23.405999999999999</v>
      </c>
      <c r="AD5" s="144">
        <v>24.279</v>
      </c>
      <c r="AE5" s="144">
        <v>25.148</v>
      </c>
      <c r="AF5" s="144">
        <v>26.013000000000002</v>
      </c>
      <c r="AG5" s="144">
        <v>26.873000000000001</v>
      </c>
      <c r="AH5" s="144">
        <v>27.728000000000002</v>
      </c>
      <c r="AI5" s="144">
        <v>28.577999999999999</v>
      </c>
      <c r="AJ5" s="144">
        <v>29.423999999999999</v>
      </c>
      <c r="AK5" s="144">
        <v>30.265000000000001</v>
      </c>
      <c r="AL5" s="144">
        <v>31.102</v>
      </c>
      <c r="AM5" s="144">
        <v>31.934000000000001</v>
      </c>
      <c r="AN5" s="144">
        <v>32.761000000000003</v>
      </c>
      <c r="AO5" s="144">
        <v>33.584000000000003</v>
      </c>
      <c r="AP5" s="144">
        <v>34.402999999999999</v>
      </c>
      <c r="AQ5" s="144">
        <v>35.216000000000001</v>
      </c>
      <c r="AR5" s="144">
        <v>36.024999999999999</v>
      </c>
      <c r="AS5" s="144">
        <v>36.83</v>
      </c>
      <c r="AT5" s="144">
        <v>37.630000000000003</v>
      </c>
      <c r="AU5" s="144">
        <v>38.424999999999997</v>
      </c>
      <c r="AV5" s="144">
        <v>39.216000000000001</v>
      </c>
      <c r="AW5" s="144">
        <v>40.002000000000002</v>
      </c>
      <c r="AX5" s="144">
        <v>40.783000000000001</v>
      </c>
      <c r="AY5" s="144">
        <v>41.56</v>
      </c>
      <c r="AZ5" s="144">
        <v>42.331000000000003</v>
      </c>
      <c r="BA5" s="144">
        <v>43.097999999999999</v>
      </c>
      <c r="BB5" s="144">
        <v>43.86</v>
      </c>
      <c r="BC5" s="144">
        <v>44.616999999999997</v>
      </c>
      <c r="BD5" s="144">
        <v>45.369</v>
      </c>
      <c r="BE5" s="144">
        <v>46.116</v>
      </c>
      <c r="BF5" s="144">
        <v>46.857999999999997</v>
      </c>
      <c r="BG5" s="144">
        <v>47.594999999999999</v>
      </c>
      <c r="BH5" s="144">
        <v>48.326999999999998</v>
      </c>
      <c r="BI5" s="144">
        <v>49.052999999999997</v>
      </c>
      <c r="BJ5" s="144">
        <v>49.774000000000001</v>
      </c>
      <c r="BK5" s="144">
        <v>50.488999999999997</v>
      </c>
      <c r="BL5" s="144">
        <v>51.198999999999998</v>
      </c>
      <c r="BM5" s="144">
        <v>51.904000000000003</v>
      </c>
      <c r="BN5" s="144">
        <v>52.601999999999997</v>
      </c>
      <c r="BO5" s="144">
        <v>53.295000000000002</v>
      </c>
      <c r="BP5" s="144">
        <v>53.981999999999999</v>
      </c>
      <c r="BQ5" s="144">
        <v>54.662999999999997</v>
      </c>
      <c r="BR5" s="144">
        <v>55.338000000000001</v>
      </c>
      <c r="BS5" s="144">
        <v>56.006999999999998</v>
      </c>
      <c r="BT5" s="144">
        <v>56.668999999999997</v>
      </c>
      <c r="BU5" s="144">
        <v>57.325000000000003</v>
      </c>
      <c r="BV5" s="144">
        <v>57.975000000000001</v>
      </c>
      <c r="BW5" s="144">
        <v>58.618000000000002</v>
      </c>
      <c r="BX5" s="144">
        <v>59.253999999999998</v>
      </c>
      <c r="BY5" s="144">
        <v>59.883000000000003</v>
      </c>
      <c r="BZ5" s="144">
        <v>60.503999999999998</v>
      </c>
      <c r="CA5" s="144">
        <v>61.118000000000002</v>
      </c>
      <c r="CB5" s="144">
        <v>61.722999999999999</v>
      </c>
      <c r="CC5" s="144">
        <v>62.32</v>
      </c>
      <c r="CD5" s="144">
        <v>62.908999999999999</v>
      </c>
      <c r="CE5" s="144">
        <v>63.488</v>
      </c>
      <c r="CF5" s="144">
        <v>64.057000000000002</v>
      </c>
      <c r="CG5" s="144">
        <v>64.616</v>
      </c>
      <c r="CH5" s="144">
        <v>65.162000000000006</v>
      </c>
      <c r="CI5" s="144">
        <v>65.692999999999998</v>
      </c>
      <c r="CJ5" s="144">
        <v>66.207999999999998</v>
      </c>
      <c r="CK5" s="144">
        <v>66.700999999999993</v>
      </c>
      <c r="CL5" s="144">
        <v>67.17</v>
      </c>
      <c r="CM5" s="144">
        <v>67.61</v>
      </c>
      <c r="CN5" s="144">
        <v>68.016000000000005</v>
      </c>
      <c r="CO5" s="144">
        <v>68.384</v>
      </c>
      <c r="CP5" s="144">
        <v>68.710999999999999</v>
      </c>
      <c r="CQ5" s="144">
        <v>68.997</v>
      </c>
      <c r="CR5" s="144">
        <v>69.242999999999995</v>
      </c>
      <c r="CS5" s="144">
        <v>69.453000000000003</v>
      </c>
      <c r="CT5" s="144">
        <v>69.628</v>
      </c>
      <c r="CU5" s="144">
        <v>69.772000000000006</v>
      </c>
      <c r="CV5" s="144">
        <v>69.888999999999996</v>
      </c>
      <c r="CW5" s="144">
        <v>69.981999999999999</v>
      </c>
      <c r="CX5" s="144">
        <v>70.057000000000002</v>
      </c>
      <c r="CY5" s="144">
        <v>70.116</v>
      </c>
      <c r="CZ5" s="144">
        <v>70.161000000000001</v>
      </c>
      <c r="DA5" s="144">
        <v>70.195999999999998</v>
      </c>
      <c r="DB5" s="144">
        <v>70.221999999999994</v>
      </c>
      <c r="DC5" s="144">
        <v>70.221999999999994</v>
      </c>
      <c r="DD5" s="144">
        <v>70.221999999999994</v>
      </c>
      <c r="DE5" s="144">
        <v>70.221999999999994</v>
      </c>
      <c r="DF5" s="144">
        <v>70.221999999999994</v>
      </c>
      <c r="DG5" s="144">
        <v>70.221999999999994</v>
      </c>
      <c r="DH5" s="144">
        <v>70.221999999999994</v>
      </c>
      <c r="DI5" s="144">
        <v>70.221999999999994</v>
      </c>
      <c r="DJ5" s="144">
        <v>70.221999999999994</v>
      </c>
      <c r="DK5" s="144">
        <v>70.221999999999994</v>
      </c>
      <c r="DL5" s="144">
        <v>70.221999999999994</v>
      </c>
      <c r="DM5" s="144">
        <v>70.221999999999994</v>
      </c>
      <c r="DN5" s="144">
        <v>70.221999999999994</v>
      </c>
      <c r="DO5" s="144">
        <v>70.221999999999994</v>
      </c>
      <c r="DP5" s="144">
        <v>70.221999999999994</v>
      </c>
      <c r="DQ5" s="144">
        <v>70.221999999999994</v>
      </c>
      <c r="DR5" s="144">
        <v>70.221999999999994</v>
      </c>
      <c r="DS5" s="144">
        <v>70.221999999999994</v>
      </c>
      <c r="DT5" s="144">
        <v>70.221999999999994</v>
      </c>
      <c r="DU5" s="144">
        <v>70.221999999999994</v>
      </c>
      <c r="DV5" s="144">
        <v>70.221999999999994</v>
      </c>
      <c r="DW5" s="144">
        <v>70.221999999999994</v>
      </c>
      <c r="DX5" s="144">
        <v>70.221999999999994</v>
      </c>
      <c r="DY5" s="144">
        <v>70.221999999999994</v>
      </c>
      <c r="DZ5" s="144">
        <v>70.221999999999994</v>
      </c>
      <c r="EA5" s="144">
        <v>70.221999999999994</v>
      </c>
    </row>
    <row r="6" spans="1:131" ht="15" customHeight="1" x14ac:dyDescent="0.25">
      <c r="A6" s="43">
        <v>4</v>
      </c>
      <c r="B6" s="144"/>
      <c r="C6" s="144"/>
      <c r="D6" s="144"/>
      <c r="E6" s="144"/>
      <c r="F6" s="144">
        <v>0.995</v>
      </c>
      <c r="G6" s="144">
        <v>1.9850000000000001</v>
      </c>
      <c r="H6" s="144">
        <v>2.97</v>
      </c>
      <c r="I6" s="144">
        <v>3.9489999999999998</v>
      </c>
      <c r="J6" s="144">
        <v>4.9240000000000004</v>
      </c>
      <c r="K6" s="144">
        <v>5.8940000000000001</v>
      </c>
      <c r="L6" s="144">
        <v>6.86</v>
      </c>
      <c r="M6" s="144">
        <v>7.82</v>
      </c>
      <c r="N6" s="144">
        <v>8.7750000000000004</v>
      </c>
      <c r="O6" s="144">
        <v>9.7260000000000009</v>
      </c>
      <c r="P6" s="144">
        <v>10.672000000000001</v>
      </c>
      <c r="Q6" s="144">
        <v>11.613</v>
      </c>
      <c r="R6" s="144">
        <v>12.548999999999999</v>
      </c>
      <c r="S6" s="144">
        <v>13.48</v>
      </c>
      <c r="T6" s="144">
        <v>14.407</v>
      </c>
      <c r="U6" s="144">
        <v>15.327999999999999</v>
      </c>
      <c r="V6" s="144">
        <v>16.245000000000001</v>
      </c>
      <c r="W6" s="144">
        <v>17.155999999999999</v>
      </c>
      <c r="X6" s="144">
        <v>18.062999999999999</v>
      </c>
      <c r="Y6" s="144">
        <v>18.965</v>
      </c>
      <c r="Z6" s="144">
        <v>19.863</v>
      </c>
      <c r="AA6" s="144">
        <v>20.754999999999999</v>
      </c>
      <c r="AB6" s="144">
        <v>21.643000000000001</v>
      </c>
      <c r="AC6" s="144">
        <v>22.526</v>
      </c>
      <c r="AD6" s="144">
        <v>23.404</v>
      </c>
      <c r="AE6" s="144">
        <v>24.277000000000001</v>
      </c>
      <c r="AF6" s="144">
        <v>25.146000000000001</v>
      </c>
      <c r="AG6" s="144">
        <v>26.01</v>
      </c>
      <c r="AH6" s="144">
        <v>26.869</v>
      </c>
      <c r="AI6" s="144">
        <v>27.724</v>
      </c>
      <c r="AJ6" s="144">
        <v>28.574000000000002</v>
      </c>
      <c r="AK6" s="144">
        <v>29.42</v>
      </c>
      <c r="AL6" s="144">
        <v>30.26</v>
      </c>
      <c r="AM6" s="144">
        <v>31.097000000000001</v>
      </c>
      <c r="AN6" s="144">
        <v>31.928000000000001</v>
      </c>
      <c r="AO6" s="144">
        <v>32.755000000000003</v>
      </c>
      <c r="AP6" s="144">
        <v>33.576999999999998</v>
      </c>
      <c r="AQ6" s="144">
        <v>34.395000000000003</v>
      </c>
      <c r="AR6" s="144">
        <v>35.207999999999998</v>
      </c>
      <c r="AS6" s="144">
        <v>36.017000000000003</v>
      </c>
      <c r="AT6" s="144">
        <v>36.820999999999998</v>
      </c>
      <c r="AU6" s="144">
        <v>37.619999999999997</v>
      </c>
      <c r="AV6" s="144">
        <v>38.414000000000001</v>
      </c>
      <c r="AW6" s="144">
        <v>39.204000000000001</v>
      </c>
      <c r="AX6" s="144">
        <v>39.988999999999997</v>
      </c>
      <c r="AY6" s="144">
        <v>40.768999999999998</v>
      </c>
      <c r="AZ6" s="144">
        <v>41.545000000000002</v>
      </c>
      <c r="BA6" s="144">
        <v>42.314999999999998</v>
      </c>
      <c r="BB6" s="144">
        <v>43.081000000000003</v>
      </c>
      <c r="BC6" s="144">
        <v>43.841000000000001</v>
      </c>
      <c r="BD6" s="144">
        <v>44.597000000000001</v>
      </c>
      <c r="BE6" s="144">
        <v>45.347000000000001</v>
      </c>
      <c r="BF6" s="144">
        <v>46.093000000000004</v>
      </c>
      <c r="BG6" s="144">
        <v>46.832999999999998</v>
      </c>
      <c r="BH6" s="144">
        <v>47.567999999999998</v>
      </c>
      <c r="BI6" s="144">
        <v>48.296999999999997</v>
      </c>
      <c r="BJ6" s="144">
        <v>49.021000000000001</v>
      </c>
      <c r="BK6" s="144">
        <v>49.74</v>
      </c>
      <c r="BL6" s="144">
        <v>50.453000000000003</v>
      </c>
      <c r="BM6" s="144">
        <v>51.16</v>
      </c>
      <c r="BN6" s="144">
        <v>51.860999999999997</v>
      </c>
      <c r="BO6" s="144">
        <v>52.557000000000002</v>
      </c>
      <c r="BP6" s="144">
        <v>53.247</v>
      </c>
      <c r="BQ6" s="144">
        <v>53.93</v>
      </c>
      <c r="BR6" s="144">
        <v>54.607999999999997</v>
      </c>
      <c r="BS6" s="144">
        <v>55.279000000000003</v>
      </c>
      <c r="BT6" s="144">
        <v>55.944000000000003</v>
      </c>
      <c r="BU6" s="144">
        <v>56.603000000000002</v>
      </c>
      <c r="BV6" s="144">
        <v>57.253999999999998</v>
      </c>
      <c r="BW6" s="144">
        <v>57.899000000000001</v>
      </c>
      <c r="BX6" s="144">
        <v>58.536999999999999</v>
      </c>
      <c r="BY6" s="144">
        <v>59.167999999999999</v>
      </c>
      <c r="BZ6" s="144">
        <v>59.790999999999997</v>
      </c>
      <c r="CA6" s="144">
        <v>60.406999999999996</v>
      </c>
      <c r="CB6" s="144">
        <v>61.014000000000003</v>
      </c>
      <c r="CC6" s="144">
        <v>61.613</v>
      </c>
      <c r="CD6" s="144">
        <v>62.201999999999998</v>
      </c>
      <c r="CE6" s="144">
        <v>62.781999999999996</v>
      </c>
      <c r="CF6" s="144">
        <v>63.353000000000002</v>
      </c>
      <c r="CG6" s="144">
        <v>63.911999999999999</v>
      </c>
      <c r="CH6" s="144">
        <v>64.459000000000003</v>
      </c>
      <c r="CI6" s="144">
        <v>64.991</v>
      </c>
      <c r="CJ6" s="144">
        <v>65.504999999999995</v>
      </c>
      <c r="CK6" s="144">
        <v>65.998999999999995</v>
      </c>
      <c r="CL6" s="144">
        <v>66.468000000000004</v>
      </c>
      <c r="CM6" s="144">
        <v>66.906999999999996</v>
      </c>
      <c r="CN6" s="144">
        <v>67.311999999999998</v>
      </c>
      <c r="CO6" s="144">
        <v>67.679000000000002</v>
      </c>
      <c r="CP6" s="144">
        <v>68.004999999999995</v>
      </c>
      <c r="CQ6" s="144">
        <v>68.290000000000006</v>
      </c>
      <c r="CR6" s="144">
        <v>68.534999999999997</v>
      </c>
      <c r="CS6" s="144">
        <v>68.742999999999995</v>
      </c>
      <c r="CT6" s="144">
        <v>68.917000000000002</v>
      </c>
      <c r="CU6" s="144">
        <v>69.06</v>
      </c>
      <c r="CV6" s="144">
        <v>69.176000000000002</v>
      </c>
      <c r="CW6" s="144">
        <v>69.269000000000005</v>
      </c>
      <c r="CX6" s="144">
        <v>69.343000000000004</v>
      </c>
      <c r="CY6" s="144">
        <v>69.400999999999996</v>
      </c>
      <c r="CZ6" s="144">
        <v>69.445999999999998</v>
      </c>
      <c r="DA6" s="144">
        <v>69.48</v>
      </c>
      <c r="DB6" s="144">
        <v>69.506</v>
      </c>
      <c r="DC6" s="144">
        <v>69.506</v>
      </c>
      <c r="DD6" s="144">
        <v>69.506</v>
      </c>
      <c r="DE6" s="144">
        <v>69.506</v>
      </c>
      <c r="DF6" s="144">
        <v>69.506</v>
      </c>
      <c r="DG6" s="144">
        <v>69.506</v>
      </c>
      <c r="DH6" s="144">
        <v>69.506</v>
      </c>
      <c r="DI6" s="144">
        <v>69.506</v>
      </c>
      <c r="DJ6" s="144">
        <v>69.506</v>
      </c>
      <c r="DK6" s="144">
        <v>69.506</v>
      </c>
      <c r="DL6" s="144">
        <v>69.506</v>
      </c>
      <c r="DM6" s="144">
        <v>69.506</v>
      </c>
      <c r="DN6" s="144">
        <v>69.506</v>
      </c>
      <c r="DO6" s="144">
        <v>69.506</v>
      </c>
      <c r="DP6" s="144">
        <v>69.506</v>
      </c>
      <c r="DQ6" s="144">
        <v>69.506</v>
      </c>
      <c r="DR6" s="144">
        <v>69.506</v>
      </c>
      <c r="DS6" s="144">
        <v>69.506</v>
      </c>
      <c r="DT6" s="144">
        <v>69.506</v>
      </c>
      <c r="DU6" s="144">
        <v>69.506</v>
      </c>
      <c r="DV6" s="144">
        <v>69.506</v>
      </c>
      <c r="DW6" s="144">
        <v>69.506</v>
      </c>
      <c r="DX6" s="144">
        <v>69.506</v>
      </c>
      <c r="DY6" s="144">
        <v>69.506</v>
      </c>
      <c r="DZ6" s="144">
        <v>69.506</v>
      </c>
      <c r="EA6" s="144">
        <v>69.506</v>
      </c>
    </row>
    <row r="7" spans="1:131" ht="15" customHeight="1" x14ac:dyDescent="0.25">
      <c r="A7" s="43">
        <v>5</v>
      </c>
      <c r="B7" s="144"/>
      <c r="C7" s="144"/>
      <c r="D7" s="144"/>
      <c r="E7" s="144"/>
      <c r="F7" s="144"/>
      <c r="G7" s="144">
        <v>0.995</v>
      </c>
      <c r="H7" s="144">
        <v>1.9850000000000001</v>
      </c>
      <c r="I7" s="144">
        <v>2.97</v>
      </c>
      <c r="J7" s="144">
        <v>3.95</v>
      </c>
      <c r="K7" s="144">
        <v>4.9249999999999998</v>
      </c>
      <c r="L7" s="144">
        <v>5.8949999999999996</v>
      </c>
      <c r="M7" s="144">
        <v>6.86</v>
      </c>
      <c r="N7" s="144">
        <v>7.82</v>
      </c>
      <c r="O7" s="144">
        <v>8.7759999999999998</v>
      </c>
      <c r="P7" s="144">
        <v>9.7260000000000009</v>
      </c>
      <c r="Q7" s="144">
        <v>10.672000000000001</v>
      </c>
      <c r="R7" s="144">
        <v>11.613</v>
      </c>
      <c r="S7" s="144">
        <v>12.548999999999999</v>
      </c>
      <c r="T7" s="144">
        <v>13.48</v>
      </c>
      <c r="U7" s="144">
        <v>14.406000000000001</v>
      </c>
      <c r="V7" s="144">
        <v>15.327999999999999</v>
      </c>
      <c r="W7" s="144">
        <v>16.244</v>
      </c>
      <c r="X7" s="144">
        <v>17.155000000000001</v>
      </c>
      <c r="Y7" s="144">
        <v>18.062000000000001</v>
      </c>
      <c r="Z7" s="144">
        <v>18.963999999999999</v>
      </c>
      <c r="AA7" s="144">
        <v>19.861000000000001</v>
      </c>
      <c r="AB7" s="144">
        <v>20.753</v>
      </c>
      <c r="AC7" s="144">
        <v>21.64</v>
      </c>
      <c r="AD7" s="144">
        <v>22.523</v>
      </c>
      <c r="AE7" s="144">
        <v>23.401</v>
      </c>
      <c r="AF7" s="144">
        <v>24.274000000000001</v>
      </c>
      <c r="AG7" s="144">
        <v>25.141999999999999</v>
      </c>
      <c r="AH7" s="144">
        <v>26.006</v>
      </c>
      <c r="AI7" s="144">
        <v>26.864999999999998</v>
      </c>
      <c r="AJ7" s="144">
        <v>27.719000000000001</v>
      </c>
      <c r="AK7" s="144">
        <v>28.568999999999999</v>
      </c>
      <c r="AL7" s="144">
        <v>29.414000000000001</v>
      </c>
      <c r="AM7" s="144">
        <v>30.254000000000001</v>
      </c>
      <c r="AN7" s="144">
        <v>31.09</v>
      </c>
      <c r="AO7" s="144">
        <v>31.920999999999999</v>
      </c>
      <c r="AP7" s="144">
        <v>32.747</v>
      </c>
      <c r="AQ7" s="144">
        <v>33.569000000000003</v>
      </c>
      <c r="AR7" s="144">
        <v>34.386000000000003</v>
      </c>
      <c r="AS7" s="144">
        <v>35.198</v>
      </c>
      <c r="AT7" s="144">
        <v>36.006</v>
      </c>
      <c r="AU7" s="144">
        <v>36.808999999999997</v>
      </c>
      <c r="AV7" s="144">
        <v>37.606999999999999</v>
      </c>
      <c r="AW7" s="144">
        <v>38.401000000000003</v>
      </c>
      <c r="AX7" s="144">
        <v>39.19</v>
      </c>
      <c r="AY7" s="144">
        <v>39.973999999999997</v>
      </c>
      <c r="AZ7" s="144">
        <v>40.753</v>
      </c>
      <c r="BA7" s="144">
        <v>41.527000000000001</v>
      </c>
      <c r="BB7" s="144">
        <v>42.295999999999999</v>
      </c>
      <c r="BC7" s="144">
        <v>43.06</v>
      </c>
      <c r="BD7" s="144">
        <v>43.819000000000003</v>
      </c>
      <c r="BE7" s="144">
        <v>44.573</v>
      </c>
      <c r="BF7" s="144">
        <v>45.320999999999998</v>
      </c>
      <c r="BG7" s="144">
        <v>46.064999999999998</v>
      </c>
      <c r="BH7" s="144">
        <v>46.802999999999997</v>
      </c>
      <c r="BI7" s="144">
        <v>47.536000000000001</v>
      </c>
      <c r="BJ7" s="144">
        <v>48.262999999999998</v>
      </c>
      <c r="BK7" s="144">
        <v>48.984000000000002</v>
      </c>
      <c r="BL7" s="144">
        <v>49.7</v>
      </c>
      <c r="BM7" s="144">
        <v>50.41</v>
      </c>
      <c r="BN7" s="144">
        <v>51.115000000000002</v>
      </c>
      <c r="BO7" s="144">
        <v>51.813000000000002</v>
      </c>
      <c r="BP7" s="144">
        <v>52.506</v>
      </c>
      <c r="BQ7" s="144">
        <v>53.192</v>
      </c>
      <c r="BR7" s="144">
        <v>53.872</v>
      </c>
      <c r="BS7" s="144">
        <v>54.545999999999999</v>
      </c>
      <c r="BT7" s="144">
        <v>55.213000000000001</v>
      </c>
      <c r="BU7" s="144">
        <v>55.874000000000002</v>
      </c>
      <c r="BV7" s="144">
        <v>56.527999999999999</v>
      </c>
      <c r="BW7" s="144">
        <v>57.174999999999997</v>
      </c>
      <c r="BX7" s="144">
        <v>57.814999999999998</v>
      </c>
      <c r="BY7" s="144">
        <v>58.448</v>
      </c>
      <c r="BZ7" s="144">
        <v>59.073</v>
      </c>
      <c r="CA7" s="144">
        <v>59.69</v>
      </c>
      <c r="CB7" s="144">
        <v>60.298999999999999</v>
      </c>
      <c r="CC7" s="144">
        <v>60.899000000000001</v>
      </c>
      <c r="CD7" s="144">
        <v>61.488999999999997</v>
      </c>
      <c r="CE7" s="144">
        <v>62.070999999999998</v>
      </c>
      <c r="CF7" s="144">
        <v>62.642000000000003</v>
      </c>
      <c r="CG7" s="144">
        <v>63.201999999999998</v>
      </c>
      <c r="CH7" s="144">
        <v>63.749000000000002</v>
      </c>
      <c r="CI7" s="144">
        <v>64.281999999999996</v>
      </c>
      <c r="CJ7" s="144">
        <v>64.796000000000006</v>
      </c>
      <c r="CK7" s="144">
        <v>65.290000000000006</v>
      </c>
      <c r="CL7" s="144">
        <v>65.757999999999996</v>
      </c>
      <c r="CM7" s="144">
        <v>66.197000000000003</v>
      </c>
      <c r="CN7" s="144">
        <v>66.600999999999999</v>
      </c>
      <c r="CO7" s="144">
        <v>66.966999999999999</v>
      </c>
      <c r="CP7" s="144">
        <v>67.292000000000002</v>
      </c>
      <c r="CQ7" s="144">
        <v>67.575999999999993</v>
      </c>
      <c r="CR7" s="144">
        <v>67.819999999999993</v>
      </c>
      <c r="CS7" s="144">
        <v>68.027000000000001</v>
      </c>
      <c r="CT7" s="144">
        <v>68.198999999999998</v>
      </c>
      <c r="CU7" s="144">
        <v>68.340999999999994</v>
      </c>
      <c r="CV7" s="144">
        <v>68.456000000000003</v>
      </c>
      <c r="CW7" s="144">
        <v>68.548000000000002</v>
      </c>
      <c r="CX7" s="144">
        <v>68.620999999999995</v>
      </c>
      <c r="CY7" s="144">
        <v>68.679000000000002</v>
      </c>
      <c r="CZ7" s="144">
        <v>68.722999999999999</v>
      </c>
      <c r="DA7" s="144">
        <v>68.757000000000005</v>
      </c>
      <c r="DB7" s="144">
        <v>68.783000000000001</v>
      </c>
      <c r="DC7" s="144">
        <v>68.783000000000001</v>
      </c>
      <c r="DD7" s="144">
        <v>68.783000000000001</v>
      </c>
      <c r="DE7" s="144">
        <v>68.783000000000001</v>
      </c>
      <c r="DF7" s="144">
        <v>68.783000000000001</v>
      </c>
      <c r="DG7" s="144">
        <v>68.783000000000001</v>
      </c>
      <c r="DH7" s="144">
        <v>68.783000000000001</v>
      </c>
      <c r="DI7" s="144">
        <v>68.783000000000001</v>
      </c>
      <c r="DJ7" s="144">
        <v>68.783000000000001</v>
      </c>
      <c r="DK7" s="144">
        <v>68.783000000000001</v>
      </c>
      <c r="DL7" s="144">
        <v>68.783000000000001</v>
      </c>
      <c r="DM7" s="144">
        <v>68.783000000000001</v>
      </c>
      <c r="DN7" s="144">
        <v>68.783000000000001</v>
      </c>
      <c r="DO7" s="144">
        <v>68.783000000000001</v>
      </c>
      <c r="DP7" s="144">
        <v>68.783000000000001</v>
      </c>
      <c r="DQ7" s="144">
        <v>68.783000000000001</v>
      </c>
      <c r="DR7" s="144">
        <v>68.783000000000001</v>
      </c>
      <c r="DS7" s="144">
        <v>68.783000000000001</v>
      </c>
      <c r="DT7" s="144">
        <v>68.783000000000001</v>
      </c>
      <c r="DU7" s="144">
        <v>68.783000000000001</v>
      </c>
      <c r="DV7" s="144">
        <v>68.783000000000001</v>
      </c>
      <c r="DW7" s="144">
        <v>68.783000000000001</v>
      </c>
      <c r="DX7" s="144">
        <v>68.783000000000001</v>
      </c>
      <c r="DY7" s="144">
        <v>68.783000000000001</v>
      </c>
      <c r="DZ7" s="144">
        <v>68.783000000000001</v>
      </c>
      <c r="EA7" s="144">
        <v>68.783000000000001</v>
      </c>
    </row>
    <row r="8" spans="1:131" ht="15" customHeight="1" x14ac:dyDescent="0.25">
      <c r="A8" s="43">
        <v>6</v>
      </c>
      <c r="B8" s="144"/>
      <c r="C8" s="144"/>
      <c r="D8" s="144"/>
      <c r="E8" s="144"/>
      <c r="F8" s="144"/>
      <c r="G8" s="144"/>
      <c r="H8" s="144">
        <v>0.995</v>
      </c>
      <c r="I8" s="144">
        <v>1.9850000000000001</v>
      </c>
      <c r="J8" s="144">
        <v>2.97</v>
      </c>
      <c r="K8" s="144">
        <v>3.95</v>
      </c>
      <c r="L8" s="144">
        <v>4.9249999999999998</v>
      </c>
      <c r="M8" s="144">
        <v>5.8949999999999996</v>
      </c>
      <c r="N8" s="144">
        <v>6.86</v>
      </c>
      <c r="O8" s="144">
        <v>7.82</v>
      </c>
      <c r="P8" s="144">
        <v>8.7759999999999998</v>
      </c>
      <c r="Q8" s="144">
        <v>9.7260000000000009</v>
      </c>
      <c r="R8" s="144">
        <v>10.672000000000001</v>
      </c>
      <c r="S8" s="144">
        <v>11.613</v>
      </c>
      <c r="T8" s="144">
        <v>12.548999999999999</v>
      </c>
      <c r="U8" s="144">
        <v>13.48</v>
      </c>
      <c r="V8" s="144">
        <v>14.404999999999999</v>
      </c>
      <c r="W8" s="144">
        <v>15.326000000000001</v>
      </c>
      <c r="X8" s="144">
        <v>16.242999999999999</v>
      </c>
      <c r="Y8" s="144">
        <v>17.154</v>
      </c>
      <c r="Z8" s="144">
        <v>18.059999999999999</v>
      </c>
      <c r="AA8" s="144">
        <v>18.962</v>
      </c>
      <c r="AB8" s="144">
        <v>19.858000000000001</v>
      </c>
      <c r="AC8" s="144">
        <v>20.75</v>
      </c>
      <c r="AD8" s="144">
        <v>21.637</v>
      </c>
      <c r="AE8" s="144">
        <v>22.518999999999998</v>
      </c>
      <c r="AF8" s="144">
        <v>23.396999999999998</v>
      </c>
      <c r="AG8" s="144">
        <v>24.268999999999998</v>
      </c>
      <c r="AH8" s="144">
        <v>25.137</v>
      </c>
      <c r="AI8" s="144">
        <v>26</v>
      </c>
      <c r="AJ8" s="144">
        <v>26.859000000000002</v>
      </c>
      <c r="AK8" s="144">
        <v>27.713000000000001</v>
      </c>
      <c r="AL8" s="144">
        <v>28.562000000000001</v>
      </c>
      <c r="AM8" s="144">
        <v>29.405999999999999</v>
      </c>
      <c r="AN8" s="144">
        <v>30.245999999999999</v>
      </c>
      <c r="AO8" s="144">
        <v>31.081</v>
      </c>
      <c r="AP8" s="144">
        <v>31.911000000000001</v>
      </c>
      <c r="AQ8" s="144">
        <v>32.737000000000002</v>
      </c>
      <c r="AR8" s="144">
        <v>33.558</v>
      </c>
      <c r="AS8" s="144">
        <v>34.374000000000002</v>
      </c>
      <c r="AT8" s="144">
        <v>35.186</v>
      </c>
      <c r="AU8" s="144">
        <v>35.993000000000002</v>
      </c>
      <c r="AV8" s="144">
        <v>36.795000000000002</v>
      </c>
      <c r="AW8" s="144">
        <v>37.591999999999999</v>
      </c>
      <c r="AX8" s="144">
        <v>38.384999999999998</v>
      </c>
      <c r="AY8" s="144">
        <v>39.173000000000002</v>
      </c>
      <c r="AZ8" s="144">
        <v>39.954999999999998</v>
      </c>
      <c r="BA8" s="144">
        <v>40.732999999999997</v>
      </c>
      <c r="BB8" s="144">
        <v>41.505000000000003</v>
      </c>
      <c r="BC8" s="144">
        <v>42.273000000000003</v>
      </c>
      <c r="BD8" s="144">
        <v>43.036000000000001</v>
      </c>
      <c r="BE8" s="144">
        <v>43.792999999999999</v>
      </c>
      <c r="BF8" s="144">
        <v>44.545000000000002</v>
      </c>
      <c r="BG8" s="144">
        <v>45.292000000000002</v>
      </c>
      <c r="BH8" s="144">
        <v>46.033000000000001</v>
      </c>
      <c r="BI8" s="144">
        <v>46.768999999999998</v>
      </c>
      <c r="BJ8" s="144">
        <v>47.499000000000002</v>
      </c>
      <c r="BK8" s="144">
        <v>48.223999999999997</v>
      </c>
      <c r="BL8" s="144">
        <v>48.942999999999998</v>
      </c>
      <c r="BM8" s="144">
        <v>49.655999999999999</v>
      </c>
      <c r="BN8" s="144">
        <v>50.363</v>
      </c>
      <c r="BO8" s="144">
        <v>51.064</v>
      </c>
      <c r="BP8" s="144">
        <v>51.759</v>
      </c>
      <c r="BQ8" s="144">
        <v>52.448</v>
      </c>
      <c r="BR8" s="144">
        <v>53.131</v>
      </c>
      <c r="BS8" s="144">
        <v>53.807000000000002</v>
      </c>
      <c r="BT8" s="144">
        <v>54.476999999999997</v>
      </c>
      <c r="BU8" s="144">
        <v>55.14</v>
      </c>
      <c r="BV8" s="144">
        <v>55.795999999999999</v>
      </c>
      <c r="BW8" s="144">
        <v>56.445</v>
      </c>
      <c r="BX8" s="144">
        <v>57.087000000000003</v>
      </c>
      <c r="BY8" s="144">
        <v>57.722000000000001</v>
      </c>
      <c r="BZ8" s="144">
        <v>58.347999999999999</v>
      </c>
      <c r="CA8" s="144">
        <v>58.966999999999999</v>
      </c>
      <c r="CB8" s="144">
        <v>59.576999999999998</v>
      </c>
      <c r="CC8" s="144">
        <v>60.179000000000002</v>
      </c>
      <c r="CD8" s="144">
        <v>60.771000000000001</v>
      </c>
      <c r="CE8" s="144">
        <v>61.353000000000002</v>
      </c>
      <c r="CF8" s="144">
        <v>61.924999999999997</v>
      </c>
      <c r="CG8" s="144">
        <v>62.485999999999997</v>
      </c>
      <c r="CH8" s="144">
        <v>63.033999999999999</v>
      </c>
      <c r="CI8" s="144">
        <v>63.566000000000003</v>
      </c>
      <c r="CJ8" s="144">
        <v>64.081000000000003</v>
      </c>
      <c r="CK8" s="144">
        <v>64.573999999999998</v>
      </c>
      <c r="CL8" s="144">
        <v>65.042000000000002</v>
      </c>
      <c r="CM8" s="144">
        <v>65.48</v>
      </c>
      <c r="CN8" s="144">
        <v>65.884</v>
      </c>
      <c r="CO8" s="144">
        <v>66.248999999999995</v>
      </c>
      <c r="CP8" s="144">
        <v>66.572999999999993</v>
      </c>
      <c r="CQ8" s="144">
        <v>66.855000000000004</v>
      </c>
      <c r="CR8" s="144">
        <v>67.097999999999999</v>
      </c>
      <c r="CS8" s="144">
        <v>67.302999999999997</v>
      </c>
      <c r="CT8" s="144">
        <v>67.474999999999994</v>
      </c>
      <c r="CU8" s="144">
        <v>67.614999999999995</v>
      </c>
      <c r="CV8" s="144">
        <v>67.728999999999999</v>
      </c>
      <c r="CW8" s="144">
        <v>67.819999999999993</v>
      </c>
      <c r="CX8" s="144">
        <v>67.893000000000001</v>
      </c>
      <c r="CY8" s="144">
        <v>67.95</v>
      </c>
      <c r="CZ8" s="144">
        <v>67.992999999999995</v>
      </c>
      <c r="DA8" s="144">
        <v>68.027000000000001</v>
      </c>
      <c r="DB8" s="144">
        <v>68.052999999999997</v>
      </c>
      <c r="DC8" s="144">
        <v>68.052999999999997</v>
      </c>
      <c r="DD8" s="144">
        <v>68.052999999999997</v>
      </c>
      <c r="DE8" s="144">
        <v>68.052999999999997</v>
      </c>
      <c r="DF8" s="144">
        <v>68.052999999999997</v>
      </c>
      <c r="DG8" s="144">
        <v>68.052999999999997</v>
      </c>
      <c r="DH8" s="144">
        <v>68.052999999999997</v>
      </c>
      <c r="DI8" s="144">
        <v>68.052999999999997</v>
      </c>
      <c r="DJ8" s="144">
        <v>68.052999999999997</v>
      </c>
      <c r="DK8" s="144">
        <v>68.052999999999997</v>
      </c>
      <c r="DL8" s="144">
        <v>68.052999999999997</v>
      </c>
      <c r="DM8" s="144">
        <v>68.052999999999997</v>
      </c>
      <c r="DN8" s="144">
        <v>68.052999999999997</v>
      </c>
      <c r="DO8" s="144">
        <v>68.052999999999997</v>
      </c>
      <c r="DP8" s="144">
        <v>68.052999999999997</v>
      </c>
      <c r="DQ8" s="144">
        <v>68.052999999999997</v>
      </c>
      <c r="DR8" s="144">
        <v>68.052999999999997</v>
      </c>
      <c r="DS8" s="144">
        <v>68.052999999999997</v>
      </c>
      <c r="DT8" s="144">
        <v>68.052999999999997</v>
      </c>
      <c r="DU8" s="144">
        <v>68.052999999999997</v>
      </c>
      <c r="DV8" s="144">
        <v>68.052999999999997</v>
      </c>
      <c r="DW8" s="144">
        <v>68.052999999999997</v>
      </c>
      <c r="DX8" s="144">
        <v>68.052999999999997</v>
      </c>
      <c r="DY8" s="144">
        <v>68.052999999999997</v>
      </c>
      <c r="DZ8" s="144">
        <v>68.052999999999997</v>
      </c>
      <c r="EA8" s="144">
        <v>68.052999999999997</v>
      </c>
    </row>
    <row r="9" spans="1:131" ht="15" customHeight="1" x14ac:dyDescent="0.25">
      <c r="A9" s="43">
        <v>7</v>
      </c>
      <c r="B9" s="144"/>
      <c r="C9" s="144"/>
      <c r="D9" s="144"/>
      <c r="E9" s="144"/>
      <c r="F9" s="144"/>
      <c r="G9" s="144"/>
      <c r="H9" s="144"/>
      <c r="I9" s="144">
        <v>0.995</v>
      </c>
      <c r="J9" s="144">
        <v>1.9850000000000001</v>
      </c>
      <c r="K9" s="144">
        <v>2.97</v>
      </c>
      <c r="L9" s="144">
        <v>3.95</v>
      </c>
      <c r="M9" s="144">
        <v>4.9249999999999998</v>
      </c>
      <c r="N9" s="144">
        <v>5.8949999999999996</v>
      </c>
      <c r="O9" s="144">
        <v>6.86</v>
      </c>
      <c r="P9" s="144">
        <v>7.82</v>
      </c>
      <c r="Q9" s="144">
        <v>8.7759999999999998</v>
      </c>
      <c r="R9" s="144">
        <v>9.7260000000000009</v>
      </c>
      <c r="S9" s="144">
        <v>10.672000000000001</v>
      </c>
      <c r="T9" s="144">
        <v>11.612</v>
      </c>
      <c r="U9" s="144">
        <v>12.548</v>
      </c>
      <c r="V9" s="144">
        <v>13.478999999999999</v>
      </c>
      <c r="W9" s="144">
        <v>14.404</v>
      </c>
      <c r="X9" s="144">
        <v>15.324999999999999</v>
      </c>
      <c r="Y9" s="144">
        <v>16.241</v>
      </c>
      <c r="Z9" s="144">
        <v>17.151</v>
      </c>
      <c r="AA9" s="144">
        <v>18.056999999999999</v>
      </c>
      <c r="AB9" s="144">
        <v>18.959</v>
      </c>
      <c r="AC9" s="144">
        <v>19.855</v>
      </c>
      <c r="AD9" s="144">
        <v>20.745999999999999</v>
      </c>
      <c r="AE9" s="144">
        <v>21.632999999999999</v>
      </c>
      <c r="AF9" s="144">
        <v>22.515000000000001</v>
      </c>
      <c r="AG9" s="144">
        <v>23.390999999999998</v>
      </c>
      <c r="AH9" s="144">
        <v>24.263999999999999</v>
      </c>
      <c r="AI9" s="144">
        <v>25.131</v>
      </c>
      <c r="AJ9" s="144">
        <v>25.994</v>
      </c>
      <c r="AK9" s="144">
        <v>26.852</v>
      </c>
      <c r="AL9" s="144">
        <v>27.704999999999998</v>
      </c>
      <c r="AM9" s="144">
        <v>28.553999999999998</v>
      </c>
      <c r="AN9" s="144">
        <v>29.398</v>
      </c>
      <c r="AO9" s="144">
        <v>30.236999999999998</v>
      </c>
      <c r="AP9" s="144">
        <v>31.071000000000002</v>
      </c>
      <c r="AQ9" s="144">
        <v>31.901</v>
      </c>
      <c r="AR9" s="144">
        <v>32.725999999999999</v>
      </c>
      <c r="AS9" s="144">
        <v>33.545999999999999</v>
      </c>
      <c r="AT9" s="144">
        <v>34.362000000000002</v>
      </c>
      <c r="AU9" s="144">
        <v>35.171999999999997</v>
      </c>
      <c r="AV9" s="144">
        <v>35.978000000000002</v>
      </c>
      <c r="AW9" s="144">
        <v>36.779000000000003</v>
      </c>
      <c r="AX9" s="144">
        <v>37.576000000000001</v>
      </c>
      <c r="AY9" s="144">
        <v>38.366999999999997</v>
      </c>
      <c r="AZ9" s="144">
        <v>39.152999999999999</v>
      </c>
      <c r="BA9" s="144">
        <v>39.933999999999997</v>
      </c>
      <c r="BB9" s="144">
        <v>40.710999999999999</v>
      </c>
      <c r="BC9" s="144">
        <v>41.481999999999999</v>
      </c>
      <c r="BD9" s="144">
        <v>42.247999999999998</v>
      </c>
      <c r="BE9" s="144">
        <v>43.008000000000003</v>
      </c>
      <c r="BF9" s="144">
        <v>43.764000000000003</v>
      </c>
      <c r="BG9" s="144">
        <v>44.514000000000003</v>
      </c>
      <c r="BH9" s="144">
        <v>45.258000000000003</v>
      </c>
      <c r="BI9" s="144">
        <v>45.997</v>
      </c>
      <c r="BJ9" s="144">
        <v>46.731000000000002</v>
      </c>
      <c r="BK9" s="144">
        <v>47.457999999999998</v>
      </c>
      <c r="BL9" s="144">
        <v>48.18</v>
      </c>
      <c r="BM9" s="144">
        <v>48.896000000000001</v>
      </c>
      <c r="BN9" s="144">
        <v>49.606000000000002</v>
      </c>
      <c r="BO9" s="144">
        <v>50.31</v>
      </c>
      <c r="BP9" s="144">
        <v>51.008000000000003</v>
      </c>
      <c r="BQ9" s="144">
        <v>51.7</v>
      </c>
      <c r="BR9" s="144">
        <v>52.384999999999998</v>
      </c>
      <c r="BS9" s="144">
        <v>53.063000000000002</v>
      </c>
      <c r="BT9" s="144">
        <v>53.734999999999999</v>
      </c>
      <c r="BU9" s="144">
        <v>54.401000000000003</v>
      </c>
      <c r="BV9" s="144">
        <v>55.058999999999997</v>
      </c>
      <c r="BW9" s="144">
        <v>55.71</v>
      </c>
      <c r="BX9" s="144">
        <v>56.353999999999999</v>
      </c>
      <c r="BY9" s="144">
        <v>56.99</v>
      </c>
      <c r="BZ9" s="144">
        <v>57.619</v>
      </c>
      <c r="CA9" s="144">
        <v>58.238999999999997</v>
      </c>
      <c r="CB9" s="144">
        <v>58.850999999999999</v>
      </c>
      <c r="CC9" s="144">
        <v>59.453000000000003</v>
      </c>
      <c r="CD9" s="144">
        <v>60.046999999999997</v>
      </c>
      <c r="CE9" s="144">
        <v>60.63</v>
      </c>
      <c r="CF9" s="144">
        <v>61.203000000000003</v>
      </c>
      <c r="CG9" s="144">
        <v>61.764000000000003</v>
      </c>
      <c r="CH9" s="144">
        <v>62.313000000000002</v>
      </c>
      <c r="CI9" s="144">
        <v>62.845999999999997</v>
      </c>
      <c r="CJ9" s="144">
        <v>63.36</v>
      </c>
      <c r="CK9" s="144">
        <v>63.853000000000002</v>
      </c>
      <c r="CL9" s="144">
        <v>64.320999999999998</v>
      </c>
      <c r="CM9" s="144">
        <v>64.757999999999996</v>
      </c>
      <c r="CN9" s="144">
        <v>65.161000000000001</v>
      </c>
      <c r="CO9" s="144">
        <v>65.525000000000006</v>
      </c>
      <c r="CP9" s="144">
        <v>65.846999999999994</v>
      </c>
      <c r="CQ9" s="144">
        <v>66.128</v>
      </c>
      <c r="CR9" s="144">
        <v>66.37</v>
      </c>
      <c r="CS9" s="144">
        <v>66.573999999999998</v>
      </c>
      <c r="CT9" s="144">
        <v>66.744</v>
      </c>
      <c r="CU9" s="144">
        <v>66.882999999999996</v>
      </c>
      <c r="CV9" s="144">
        <v>66.995999999999995</v>
      </c>
      <c r="CW9" s="144">
        <v>67.085999999999999</v>
      </c>
      <c r="CX9" s="144">
        <v>67.158000000000001</v>
      </c>
      <c r="CY9" s="144">
        <v>67.213999999999999</v>
      </c>
      <c r="CZ9" s="144">
        <v>67.257999999999996</v>
      </c>
      <c r="DA9" s="144">
        <v>67.290999999999997</v>
      </c>
      <c r="DB9" s="144">
        <v>67.316000000000003</v>
      </c>
      <c r="DC9" s="144">
        <v>67.316000000000003</v>
      </c>
      <c r="DD9" s="144">
        <v>67.316000000000003</v>
      </c>
      <c r="DE9" s="144">
        <v>67.316000000000003</v>
      </c>
      <c r="DF9" s="144">
        <v>67.316000000000003</v>
      </c>
      <c r="DG9" s="144">
        <v>67.316000000000003</v>
      </c>
      <c r="DH9" s="144">
        <v>67.316000000000003</v>
      </c>
      <c r="DI9" s="144">
        <v>67.316000000000003</v>
      </c>
      <c r="DJ9" s="144">
        <v>67.316000000000003</v>
      </c>
      <c r="DK9" s="144">
        <v>67.316000000000003</v>
      </c>
      <c r="DL9" s="144">
        <v>67.316000000000003</v>
      </c>
      <c r="DM9" s="144">
        <v>67.316000000000003</v>
      </c>
      <c r="DN9" s="144">
        <v>67.316000000000003</v>
      </c>
      <c r="DO9" s="144">
        <v>67.316000000000003</v>
      </c>
      <c r="DP9" s="144">
        <v>67.316000000000003</v>
      </c>
      <c r="DQ9" s="144">
        <v>67.316000000000003</v>
      </c>
      <c r="DR9" s="144">
        <v>67.316000000000003</v>
      </c>
      <c r="DS9" s="144">
        <v>67.316000000000003</v>
      </c>
      <c r="DT9" s="144">
        <v>67.316000000000003</v>
      </c>
      <c r="DU9" s="144">
        <v>67.316000000000003</v>
      </c>
      <c r="DV9" s="144">
        <v>67.316000000000003</v>
      </c>
      <c r="DW9" s="144">
        <v>67.316000000000003</v>
      </c>
      <c r="DX9" s="144">
        <v>67.316000000000003</v>
      </c>
      <c r="DY9" s="144">
        <v>67.316000000000003</v>
      </c>
      <c r="DZ9" s="144">
        <v>67.316000000000003</v>
      </c>
      <c r="EA9" s="144">
        <v>67.316000000000003</v>
      </c>
    </row>
    <row r="10" spans="1:131" ht="15" customHeight="1" x14ac:dyDescent="0.25">
      <c r="A10" s="43">
        <v>8</v>
      </c>
      <c r="B10" s="144"/>
      <c r="C10" s="144"/>
      <c r="D10" s="144"/>
      <c r="E10" s="144"/>
      <c r="F10" s="144"/>
      <c r="G10" s="144"/>
      <c r="H10" s="144"/>
      <c r="I10" s="144"/>
      <c r="J10" s="144">
        <v>0.995</v>
      </c>
      <c r="K10" s="144">
        <v>1.9850000000000001</v>
      </c>
      <c r="L10" s="144">
        <v>2.97</v>
      </c>
      <c r="M10" s="144">
        <v>3.95</v>
      </c>
      <c r="N10" s="144">
        <v>4.9249999999999998</v>
      </c>
      <c r="O10" s="144">
        <v>5.8949999999999996</v>
      </c>
      <c r="P10" s="144">
        <v>6.86</v>
      </c>
      <c r="Q10" s="144">
        <v>7.82</v>
      </c>
      <c r="R10" s="144">
        <v>8.7759999999999998</v>
      </c>
      <c r="S10" s="144">
        <v>9.7260000000000009</v>
      </c>
      <c r="T10" s="144">
        <v>10.670999999999999</v>
      </c>
      <c r="U10" s="144">
        <v>11.612</v>
      </c>
      <c r="V10" s="144">
        <v>12.547000000000001</v>
      </c>
      <c r="W10" s="144">
        <v>13.477</v>
      </c>
      <c r="X10" s="144">
        <v>14.401999999999999</v>
      </c>
      <c r="Y10" s="144">
        <v>15.323</v>
      </c>
      <c r="Z10" s="144">
        <v>16.238</v>
      </c>
      <c r="AA10" s="144">
        <v>17.149000000000001</v>
      </c>
      <c r="AB10" s="144">
        <v>18.053999999999998</v>
      </c>
      <c r="AC10" s="144">
        <v>18.954999999999998</v>
      </c>
      <c r="AD10" s="144">
        <v>19.850999999999999</v>
      </c>
      <c r="AE10" s="144">
        <v>20.742000000000001</v>
      </c>
      <c r="AF10" s="144">
        <v>21.628</v>
      </c>
      <c r="AG10" s="144">
        <v>22.509</v>
      </c>
      <c r="AH10" s="144">
        <v>23.385999999999999</v>
      </c>
      <c r="AI10" s="144">
        <v>24.257999999999999</v>
      </c>
      <c r="AJ10" s="144">
        <v>25.125</v>
      </c>
      <c r="AK10" s="144">
        <v>25.986999999999998</v>
      </c>
      <c r="AL10" s="144">
        <v>26.844000000000001</v>
      </c>
      <c r="AM10" s="144">
        <v>27.696999999999999</v>
      </c>
      <c r="AN10" s="144">
        <v>28.545000000000002</v>
      </c>
      <c r="AO10" s="144">
        <v>29.388000000000002</v>
      </c>
      <c r="AP10" s="144">
        <v>30.225999999999999</v>
      </c>
      <c r="AQ10" s="144">
        <v>31.06</v>
      </c>
      <c r="AR10" s="144">
        <v>31.888999999999999</v>
      </c>
      <c r="AS10" s="144">
        <v>32.713000000000001</v>
      </c>
      <c r="AT10" s="144">
        <v>33.533000000000001</v>
      </c>
      <c r="AU10" s="144">
        <v>34.347000000000001</v>
      </c>
      <c r="AV10" s="144">
        <v>35.156999999999996</v>
      </c>
      <c r="AW10" s="144">
        <v>35.962000000000003</v>
      </c>
      <c r="AX10" s="144">
        <v>36.762</v>
      </c>
      <c r="AY10" s="144">
        <v>37.557000000000002</v>
      </c>
      <c r="AZ10" s="144">
        <v>38.347000000000001</v>
      </c>
      <c r="BA10" s="144">
        <v>39.131999999999998</v>
      </c>
      <c r="BB10" s="144">
        <v>39.911999999999999</v>
      </c>
      <c r="BC10" s="144">
        <v>40.686</v>
      </c>
      <c r="BD10" s="144">
        <v>41.456000000000003</v>
      </c>
      <c r="BE10" s="144">
        <v>42.22</v>
      </c>
      <c r="BF10" s="144">
        <v>42.978000000000002</v>
      </c>
      <c r="BG10" s="144">
        <v>43.731999999999999</v>
      </c>
      <c r="BH10" s="144">
        <v>44.48</v>
      </c>
      <c r="BI10" s="144">
        <v>45.222000000000001</v>
      </c>
      <c r="BJ10" s="144">
        <v>45.957999999999998</v>
      </c>
      <c r="BK10" s="144">
        <v>46.689</v>
      </c>
      <c r="BL10" s="144">
        <v>47.414000000000001</v>
      </c>
      <c r="BM10" s="144">
        <v>48.133000000000003</v>
      </c>
      <c r="BN10" s="144">
        <v>48.844999999999999</v>
      </c>
      <c r="BO10" s="144">
        <v>49.552</v>
      </c>
      <c r="BP10" s="144">
        <v>50.253</v>
      </c>
      <c r="BQ10" s="144">
        <v>50.947000000000003</v>
      </c>
      <c r="BR10" s="144">
        <v>51.634</v>
      </c>
      <c r="BS10" s="144">
        <v>52.314999999999998</v>
      </c>
      <c r="BT10" s="144">
        <v>52.99</v>
      </c>
      <c r="BU10" s="144">
        <v>53.656999999999996</v>
      </c>
      <c r="BV10" s="144">
        <v>54.317999999999998</v>
      </c>
      <c r="BW10" s="144">
        <v>54.970999999999997</v>
      </c>
      <c r="BX10" s="144">
        <v>55.616999999999997</v>
      </c>
      <c r="BY10" s="144">
        <v>56.255000000000003</v>
      </c>
      <c r="BZ10" s="144">
        <v>56.884999999999998</v>
      </c>
      <c r="CA10" s="144">
        <v>57.506999999999998</v>
      </c>
      <c r="CB10" s="144">
        <v>58.12</v>
      </c>
      <c r="CC10" s="144">
        <v>58.723999999999997</v>
      </c>
      <c r="CD10" s="144">
        <v>59.317999999999998</v>
      </c>
      <c r="CE10" s="144">
        <v>59.902999999999999</v>
      </c>
      <c r="CF10" s="144">
        <v>60.475999999999999</v>
      </c>
      <c r="CG10" s="144">
        <v>61.037999999999997</v>
      </c>
      <c r="CH10" s="144">
        <v>61.587000000000003</v>
      </c>
      <c r="CI10" s="144">
        <v>62.12</v>
      </c>
      <c r="CJ10" s="144">
        <v>62.634999999999998</v>
      </c>
      <c r="CK10" s="144">
        <v>63.127000000000002</v>
      </c>
      <c r="CL10" s="144">
        <v>63.594000000000001</v>
      </c>
      <c r="CM10" s="144">
        <v>64.031000000000006</v>
      </c>
      <c r="CN10" s="144">
        <v>64.432000000000002</v>
      </c>
      <c r="CO10" s="144">
        <v>64.796000000000006</v>
      </c>
      <c r="CP10" s="144">
        <v>65.117000000000004</v>
      </c>
      <c r="CQ10" s="144">
        <v>65.397000000000006</v>
      </c>
      <c r="CR10" s="144">
        <v>65.637</v>
      </c>
      <c r="CS10" s="144">
        <v>65.84</v>
      </c>
      <c r="CT10" s="144">
        <v>66.009</v>
      </c>
      <c r="CU10" s="144">
        <v>66.147000000000006</v>
      </c>
      <c r="CV10" s="144">
        <v>66.257999999999996</v>
      </c>
      <c r="CW10" s="144">
        <v>66.346999999999994</v>
      </c>
      <c r="CX10" s="144">
        <v>66.418000000000006</v>
      </c>
      <c r="CY10" s="144">
        <v>66.474000000000004</v>
      </c>
      <c r="CZ10" s="144">
        <v>66.516000000000005</v>
      </c>
      <c r="DA10" s="144">
        <v>66.549000000000007</v>
      </c>
      <c r="DB10" s="144">
        <v>66.573999999999998</v>
      </c>
      <c r="DC10" s="144">
        <v>66.573999999999998</v>
      </c>
      <c r="DD10" s="144">
        <v>66.573999999999998</v>
      </c>
      <c r="DE10" s="144">
        <v>66.573999999999998</v>
      </c>
      <c r="DF10" s="144">
        <v>66.573999999999998</v>
      </c>
      <c r="DG10" s="144">
        <v>66.573999999999998</v>
      </c>
      <c r="DH10" s="144">
        <v>66.573999999999998</v>
      </c>
      <c r="DI10" s="144">
        <v>66.573999999999998</v>
      </c>
      <c r="DJ10" s="144">
        <v>66.573999999999998</v>
      </c>
      <c r="DK10" s="144">
        <v>66.573999999999998</v>
      </c>
      <c r="DL10" s="144">
        <v>66.573999999999998</v>
      </c>
      <c r="DM10" s="144">
        <v>66.573999999999998</v>
      </c>
      <c r="DN10" s="144">
        <v>66.573999999999998</v>
      </c>
      <c r="DO10" s="144">
        <v>66.573999999999998</v>
      </c>
      <c r="DP10" s="144">
        <v>66.573999999999998</v>
      </c>
      <c r="DQ10" s="144">
        <v>66.573999999999998</v>
      </c>
      <c r="DR10" s="144">
        <v>66.573999999999998</v>
      </c>
      <c r="DS10" s="144">
        <v>66.573999999999998</v>
      </c>
      <c r="DT10" s="144">
        <v>66.573999999999998</v>
      </c>
      <c r="DU10" s="144">
        <v>66.573999999999998</v>
      </c>
      <c r="DV10" s="144">
        <v>66.573999999999998</v>
      </c>
      <c r="DW10" s="144">
        <v>66.573999999999998</v>
      </c>
      <c r="DX10" s="144">
        <v>66.573999999999998</v>
      </c>
      <c r="DY10" s="144">
        <v>66.573999999999998</v>
      </c>
      <c r="DZ10" s="144">
        <v>66.573999999999998</v>
      </c>
      <c r="EA10" s="144">
        <v>66.573999999999998</v>
      </c>
    </row>
    <row r="11" spans="1:131" ht="15" customHeight="1" x14ac:dyDescent="0.25">
      <c r="A11" s="43">
        <v>9</v>
      </c>
      <c r="B11" s="144"/>
      <c r="C11" s="144"/>
      <c r="D11" s="144"/>
      <c r="E11" s="144"/>
      <c r="F11" s="144"/>
      <c r="G11" s="144"/>
      <c r="H11" s="144"/>
      <c r="I11" s="144"/>
      <c r="J11" s="144"/>
      <c r="K11" s="144">
        <v>0.995</v>
      </c>
      <c r="L11" s="144">
        <v>1.9850000000000001</v>
      </c>
      <c r="M11" s="144">
        <v>2.97</v>
      </c>
      <c r="N11" s="144">
        <v>3.95</v>
      </c>
      <c r="O11" s="144">
        <v>4.9249999999999998</v>
      </c>
      <c r="P11" s="144">
        <v>5.8949999999999996</v>
      </c>
      <c r="Q11" s="144">
        <v>6.86</v>
      </c>
      <c r="R11" s="144">
        <v>7.82</v>
      </c>
      <c r="S11" s="144">
        <v>8.7750000000000004</v>
      </c>
      <c r="T11" s="144">
        <v>9.7249999999999996</v>
      </c>
      <c r="U11" s="144">
        <v>10.67</v>
      </c>
      <c r="V11" s="144">
        <v>11.61</v>
      </c>
      <c r="W11" s="144">
        <v>12.545</v>
      </c>
      <c r="X11" s="144">
        <v>13.475</v>
      </c>
      <c r="Y11" s="144">
        <v>14.4</v>
      </c>
      <c r="Z11" s="144">
        <v>15.32</v>
      </c>
      <c r="AA11" s="144">
        <v>16.234999999999999</v>
      </c>
      <c r="AB11" s="144">
        <v>17.145</v>
      </c>
      <c r="AC11" s="144">
        <v>18.050999999999998</v>
      </c>
      <c r="AD11" s="144">
        <v>18.951000000000001</v>
      </c>
      <c r="AE11" s="144">
        <v>19.846</v>
      </c>
      <c r="AF11" s="144">
        <v>20.736999999999998</v>
      </c>
      <c r="AG11" s="144">
        <v>21.622</v>
      </c>
      <c r="AH11" s="144">
        <v>22.503</v>
      </c>
      <c r="AI11" s="144">
        <v>23.379000000000001</v>
      </c>
      <c r="AJ11" s="144">
        <v>24.25</v>
      </c>
      <c r="AK11" s="144">
        <v>25.117000000000001</v>
      </c>
      <c r="AL11" s="144">
        <v>25.978999999999999</v>
      </c>
      <c r="AM11" s="144">
        <v>26.835000000000001</v>
      </c>
      <c r="AN11" s="144">
        <v>27.687000000000001</v>
      </c>
      <c r="AO11" s="144">
        <v>28.535</v>
      </c>
      <c r="AP11" s="144">
        <v>29.376999999999999</v>
      </c>
      <c r="AQ11" s="144">
        <v>30.215</v>
      </c>
      <c r="AR11" s="144">
        <v>31.047999999999998</v>
      </c>
      <c r="AS11" s="144">
        <v>31.876000000000001</v>
      </c>
      <c r="AT11" s="144">
        <v>32.698999999999998</v>
      </c>
      <c r="AU11" s="144">
        <v>33.518000000000001</v>
      </c>
      <c r="AV11" s="144">
        <v>34.332000000000001</v>
      </c>
      <c r="AW11" s="144">
        <v>35.14</v>
      </c>
      <c r="AX11" s="144">
        <v>35.944000000000003</v>
      </c>
      <c r="AY11" s="144">
        <v>36.743000000000002</v>
      </c>
      <c r="AZ11" s="144">
        <v>37.536000000000001</v>
      </c>
      <c r="BA11" s="144">
        <v>38.325000000000003</v>
      </c>
      <c r="BB11" s="144">
        <v>39.107999999999997</v>
      </c>
      <c r="BC11" s="144">
        <v>39.886000000000003</v>
      </c>
      <c r="BD11" s="144">
        <v>40.658999999999999</v>
      </c>
      <c r="BE11" s="144">
        <v>41.426000000000002</v>
      </c>
      <c r="BF11" s="144">
        <v>42.189</v>
      </c>
      <c r="BG11" s="144">
        <v>42.945</v>
      </c>
      <c r="BH11" s="144">
        <v>43.695999999999998</v>
      </c>
      <c r="BI11" s="144">
        <v>44.442</v>
      </c>
      <c r="BJ11" s="144">
        <v>45.180999999999997</v>
      </c>
      <c r="BK11" s="144">
        <v>45.914999999999999</v>
      </c>
      <c r="BL11" s="144">
        <v>46.643000000000001</v>
      </c>
      <c r="BM11" s="144">
        <v>47.363999999999997</v>
      </c>
      <c r="BN11" s="144">
        <v>48.08</v>
      </c>
      <c r="BO11" s="144">
        <v>48.79</v>
      </c>
      <c r="BP11" s="144">
        <v>49.493000000000002</v>
      </c>
      <c r="BQ11" s="144">
        <v>50.189</v>
      </c>
      <c r="BR11" s="144">
        <v>50.878999999999998</v>
      </c>
      <c r="BS11" s="144">
        <v>51.563000000000002</v>
      </c>
      <c r="BT11" s="144">
        <v>52.24</v>
      </c>
      <c r="BU11" s="144">
        <v>52.908999999999999</v>
      </c>
      <c r="BV11" s="144">
        <v>53.572000000000003</v>
      </c>
      <c r="BW11" s="144">
        <v>54.226999999999997</v>
      </c>
      <c r="BX11" s="144">
        <v>54.875</v>
      </c>
      <c r="BY11" s="144">
        <v>55.515000000000001</v>
      </c>
      <c r="BZ11" s="144">
        <v>56.146000000000001</v>
      </c>
      <c r="CA11" s="144">
        <v>56.77</v>
      </c>
      <c r="CB11" s="144">
        <v>57.384</v>
      </c>
      <c r="CC11" s="144">
        <v>57.988999999999997</v>
      </c>
      <c r="CD11" s="144">
        <v>58.585000000000001</v>
      </c>
      <c r="CE11" s="144">
        <v>59.17</v>
      </c>
      <c r="CF11" s="144">
        <v>59.744999999999997</v>
      </c>
      <c r="CG11" s="144">
        <v>60.307000000000002</v>
      </c>
      <c r="CH11" s="144">
        <v>60.856000000000002</v>
      </c>
      <c r="CI11" s="144">
        <v>61.389000000000003</v>
      </c>
      <c r="CJ11" s="144">
        <v>61.904000000000003</v>
      </c>
      <c r="CK11" s="144">
        <v>62.396000000000001</v>
      </c>
      <c r="CL11" s="144">
        <v>62.863</v>
      </c>
      <c r="CM11" s="144">
        <v>63.298000000000002</v>
      </c>
      <c r="CN11" s="144">
        <v>63.698999999999998</v>
      </c>
      <c r="CO11" s="144">
        <v>64.061000000000007</v>
      </c>
      <c r="CP11" s="144">
        <v>64.381</v>
      </c>
      <c r="CQ11" s="144">
        <v>64.659000000000006</v>
      </c>
      <c r="CR11" s="144">
        <v>64.897999999999996</v>
      </c>
      <c r="CS11" s="144">
        <v>65.099999999999994</v>
      </c>
      <c r="CT11" s="144">
        <v>65.266999999999996</v>
      </c>
      <c r="CU11" s="144">
        <v>65.403999999999996</v>
      </c>
      <c r="CV11" s="144">
        <v>65.515000000000001</v>
      </c>
      <c r="CW11" s="144">
        <v>65.602999999999994</v>
      </c>
      <c r="CX11" s="144">
        <v>65.673000000000002</v>
      </c>
      <c r="CY11" s="144">
        <v>65.727000000000004</v>
      </c>
      <c r="CZ11" s="144">
        <v>65.769000000000005</v>
      </c>
      <c r="DA11" s="144">
        <v>65.801000000000002</v>
      </c>
      <c r="DB11" s="144">
        <v>65.825999999999993</v>
      </c>
      <c r="DC11" s="144">
        <v>65.825999999999993</v>
      </c>
      <c r="DD11" s="144">
        <v>65.825999999999993</v>
      </c>
      <c r="DE11" s="144">
        <v>65.825999999999993</v>
      </c>
      <c r="DF11" s="144">
        <v>65.825999999999993</v>
      </c>
      <c r="DG11" s="144">
        <v>65.825999999999993</v>
      </c>
      <c r="DH11" s="144">
        <v>65.825999999999993</v>
      </c>
      <c r="DI11" s="144">
        <v>65.825999999999993</v>
      </c>
      <c r="DJ11" s="144">
        <v>65.825999999999993</v>
      </c>
      <c r="DK11" s="144">
        <v>65.825999999999993</v>
      </c>
      <c r="DL11" s="144">
        <v>65.825999999999993</v>
      </c>
      <c r="DM11" s="144">
        <v>65.825999999999993</v>
      </c>
      <c r="DN11" s="144">
        <v>65.825999999999993</v>
      </c>
      <c r="DO11" s="144">
        <v>65.825999999999993</v>
      </c>
      <c r="DP11" s="144">
        <v>65.825999999999993</v>
      </c>
      <c r="DQ11" s="144">
        <v>65.825999999999993</v>
      </c>
      <c r="DR11" s="144">
        <v>65.825999999999993</v>
      </c>
      <c r="DS11" s="144">
        <v>65.825999999999993</v>
      </c>
      <c r="DT11" s="144">
        <v>65.825999999999993</v>
      </c>
      <c r="DU11" s="144">
        <v>65.825999999999993</v>
      </c>
      <c r="DV11" s="144">
        <v>65.825999999999993</v>
      </c>
      <c r="DW11" s="144">
        <v>65.825999999999993</v>
      </c>
      <c r="DX11" s="144">
        <v>65.825999999999993</v>
      </c>
      <c r="DY11" s="144">
        <v>65.825999999999993</v>
      </c>
      <c r="DZ11" s="144">
        <v>65.825999999999993</v>
      </c>
      <c r="EA11" s="144">
        <v>65.825999999999993</v>
      </c>
    </row>
    <row r="12" spans="1:131" ht="15" customHeight="1" x14ac:dyDescent="0.25">
      <c r="A12" s="43">
        <v>10</v>
      </c>
      <c r="B12" s="144"/>
      <c r="C12" s="144"/>
      <c r="D12" s="144"/>
      <c r="E12" s="144"/>
      <c r="F12" s="144"/>
      <c r="G12" s="144"/>
      <c r="H12" s="144"/>
      <c r="I12" s="144"/>
      <c r="J12" s="144"/>
      <c r="K12" s="144"/>
      <c r="L12" s="144">
        <v>0.995</v>
      </c>
      <c r="M12" s="144">
        <v>1.9850000000000001</v>
      </c>
      <c r="N12" s="144">
        <v>2.97</v>
      </c>
      <c r="O12" s="144">
        <v>3.95</v>
      </c>
      <c r="P12" s="144">
        <v>4.9249999999999998</v>
      </c>
      <c r="Q12" s="144">
        <v>5.8949999999999996</v>
      </c>
      <c r="R12" s="144">
        <v>6.86</v>
      </c>
      <c r="S12" s="144">
        <v>7.82</v>
      </c>
      <c r="T12" s="144">
        <v>8.7750000000000004</v>
      </c>
      <c r="U12" s="144">
        <v>9.7240000000000002</v>
      </c>
      <c r="V12" s="144">
        <v>10.669</v>
      </c>
      <c r="W12" s="144">
        <v>11.609</v>
      </c>
      <c r="X12" s="144">
        <v>12.542999999999999</v>
      </c>
      <c r="Y12" s="144">
        <v>13.473000000000001</v>
      </c>
      <c r="Z12" s="144">
        <v>14.397</v>
      </c>
      <c r="AA12" s="144">
        <v>15.317</v>
      </c>
      <c r="AB12" s="144">
        <v>16.231999999999999</v>
      </c>
      <c r="AC12" s="144">
        <v>17.140999999999998</v>
      </c>
      <c r="AD12" s="144">
        <v>18.045999999999999</v>
      </c>
      <c r="AE12" s="144">
        <v>18.946000000000002</v>
      </c>
      <c r="AF12" s="144">
        <v>19.841000000000001</v>
      </c>
      <c r="AG12" s="144">
        <v>20.731000000000002</v>
      </c>
      <c r="AH12" s="144">
        <v>21.616</v>
      </c>
      <c r="AI12" s="144">
        <v>22.495999999999999</v>
      </c>
      <c r="AJ12" s="144">
        <v>23.372</v>
      </c>
      <c r="AK12" s="144">
        <v>24.242999999999999</v>
      </c>
      <c r="AL12" s="144">
        <v>25.108000000000001</v>
      </c>
      <c r="AM12" s="144">
        <v>25.969000000000001</v>
      </c>
      <c r="AN12" s="144">
        <v>26.826000000000001</v>
      </c>
      <c r="AO12" s="144">
        <v>27.677</v>
      </c>
      <c r="AP12" s="144">
        <v>28.523</v>
      </c>
      <c r="AQ12" s="144">
        <v>29.364999999999998</v>
      </c>
      <c r="AR12" s="144">
        <v>30.202000000000002</v>
      </c>
      <c r="AS12" s="144">
        <v>31.033999999999999</v>
      </c>
      <c r="AT12" s="144">
        <v>31.861999999999998</v>
      </c>
      <c r="AU12" s="144">
        <v>32.683999999999997</v>
      </c>
      <c r="AV12" s="144">
        <v>33.500999999999998</v>
      </c>
      <c r="AW12" s="144">
        <v>34.314</v>
      </c>
      <c r="AX12" s="144">
        <v>35.121000000000002</v>
      </c>
      <c r="AY12" s="144">
        <v>35.923999999999999</v>
      </c>
      <c r="AZ12" s="144">
        <v>36.720999999999997</v>
      </c>
      <c r="BA12" s="144">
        <v>37.512999999999998</v>
      </c>
      <c r="BB12" s="144">
        <v>38.299999999999997</v>
      </c>
      <c r="BC12" s="144">
        <v>39.082000000000001</v>
      </c>
      <c r="BD12" s="144">
        <v>39.857999999999997</v>
      </c>
      <c r="BE12" s="144">
        <v>40.628999999999998</v>
      </c>
      <c r="BF12" s="144">
        <v>41.393999999999998</v>
      </c>
      <c r="BG12" s="144">
        <v>42.154000000000003</v>
      </c>
      <c r="BH12" s="144">
        <v>42.908000000000001</v>
      </c>
      <c r="BI12" s="144">
        <v>43.656999999999996</v>
      </c>
      <c r="BJ12" s="144">
        <v>44.4</v>
      </c>
      <c r="BK12" s="144">
        <v>45.136000000000003</v>
      </c>
      <c r="BL12" s="144">
        <v>45.866999999999997</v>
      </c>
      <c r="BM12" s="144">
        <v>46.591999999999999</v>
      </c>
      <c r="BN12" s="144">
        <v>47.31</v>
      </c>
      <c r="BO12" s="144">
        <v>48.021999999999998</v>
      </c>
      <c r="BP12" s="144">
        <v>48.728000000000002</v>
      </c>
      <c r="BQ12" s="144">
        <v>49.427</v>
      </c>
      <c r="BR12" s="144">
        <v>50.12</v>
      </c>
      <c r="BS12" s="144">
        <v>50.805999999999997</v>
      </c>
      <c r="BT12" s="144">
        <v>51.484999999999999</v>
      </c>
      <c r="BU12" s="144">
        <v>52.156999999999996</v>
      </c>
      <c r="BV12" s="144">
        <v>52.820999999999998</v>
      </c>
      <c r="BW12" s="144">
        <v>53.478000000000002</v>
      </c>
      <c r="BX12" s="144">
        <v>54.128</v>
      </c>
      <c r="BY12" s="144">
        <v>54.77</v>
      </c>
      <c r="BZ12" s="144">
        <v>55.402999999999999</v>
      </c>
      <c r="CA12" s="144">
        <v>56.027999999999999</v>
      </c>
      <c r="CB12" s="144">
        <v>56.643999999999998</v>
      </c>
      <c r="CC12" s="144">
        <v>57.25</v>
      </c>
      <c r="CD12" s="144">
        <v>57.847000000000001</v>
      </c>
      <c r="CE12" s="144">
        <v>58.433</v>
      </c>
      <c r="CF12" s="144">
        <v>59.008000000000003</v>
      </c>
      <c r="CG12" s="144">
        <v>59.570999999999998</v>
      </c>
      <c r="CH12" s="144">
        <v>60.12</v>
      </c>
      <c r="CI12" s="144">
        <v>60.654000000000003</v>
      </c>
      <c r="CJ12" s="144">
        <v>61.167999999999999</v>
      </c>
      <c r="CK12" s="144">
        <v>61.66</v>
      </c>
      <c r="CL12" s="144">
        <v>62.125999999999998</v>
      </c>
      <c r="CM12" s="144">
        <v>62.56</v>
      </c>
      <c r="CN12" s="144">
        <v>62.96</v>
      </c>
      <c r="CO12" s="144">
        <v>63.320999999999998</v>
      </c>
      <c r="CP12" s="144">
        <v>63.64</v>
      </c>
      <c r="CQ12" s="144">
        <v>63.915999999999997</v>
      </c>
      <c r="CR12" s="144">
        <v>64.153999999999996</v>
      </c>
      <c r="CS12" s="144">
        <v>64.353999999999999</v>
      </c>
      <c r="CT12" s="144">
        <v>64.521000000000001</v>
      </c>
      <c r="CU12" s="144">
        <v>64.656000000000006</v>
      </c>
      <c r="CV12" s="144">
        <v>64.766000000000005</v>
      </c>
      <c r="CW12" s="144">
        <v>64.852999999999994</v>
      </c>
      <c r="CX12" s="144">
        <v>64.921000000000006</v>
      </c>
      <c r="CY12" s="144">
        <v>64.974999999999994</v>
      </c>
      <c r="CZ12" s="144">
        <v>65.016999999999996</v>
      </c>
      <c r="DA12" s="144">
        <v>65.048000000000002</v>
      </c>
      <c r="DB12" s="144">
        <v>65.072000000000003</v>
      </c>
      <c r="DC12" s="144">
        <v>65.072000000000003</v>
      </c>
      <c r="DD12" s="144">
        <v>65.072000000000003</v>
      </c>
      <c r="DE12" s="144">
        <v>65.072000000000003</v>
      </c>
      <c r="DF12" s="144">
        <v>65.072000000000003</v>
      </c>
      <c r="DG12" s="144">
        <v>65.072000000000003</v>
      </c>
      <c r="DH12" s="144">
        <v>65.072000000000003</v>
      </c>
      <c r="DI12" s="144">
        <v>65.072000000000003</v>
      </c>
      <c r="DJ12" s="144">
        <v>65.072000000000003</v>
      </c>
      <c r="DK12" s="144">
        <v>65.072000000000003</v>
      </c>
      <c r="DL12" s="144">
        <v>65.072000000000003</v>
      </c>
      <c r="DM12" s="144">
        <v>65.072000000000003</v>
      </c>
      <c r="DN12" s="144">
        <v>65.072000000000003</v>
      </c>
      <c r="DO12" s="144">
        <v>65.072000000000003</v>
      </c>
      <c r="DP12" s="144">
        <v>65.072000000000003</v>
      </c>
      <c r="DQ12" s="144">
        <v>65.072000000000003</v>
      </c>
      <c r="DR12" s="144">
        <v>65.072000000000003</v>
      </c>
      <c r="DS12" s="144">
        <v>65.072000000000003</v>
      </c>
      <c r="DT12" s="144">
        <v>65.072000000000003</v>
      </c>
      <c r="DU12" s="144">
        <v>65.072000000000003</v>
      </c>
      <c r="DV12" s="144">
        <v>65.072000000000003</v>
      </c>
      <c r="DW12" s="144">
        <v>65.072000000000003</v>
      </c>
      <c r="DX12" s="144">
        <v>65.072000000000003</v>
      </c>
      <c r="DY12" s="144">
        <v>65.072000000000003</v>
      </c>
      <c r="DZ12" s="144">
        <v>65.072000000000003</v>
      </c>
      <c r="EA12" s="144">
        <v>65.072000000000003</v>
      </c>
    </row>
    <row r="13" spans="1:131" ht="15" customHeight="1" x14ac:dyDescent="0.25">
      <c r="A13" s="43">
        <v>11</v>
      </c>
      <c r="B13" s="144"/>
      <c r="C13" s="144"/>
      <c r="D13" s="144"/>
      <c r="E13" s="144"/>
      <c r="F13" s="144"/>
      <c r="G13" s="144"/>
      <c r="H13" s="144"/>
      <c r="I13" s="144"/>
      <c r="J13" s="144"/>
      <c r="K13" s="144"/>
      <c r="L13" s="144"/>
      <c r="M13" s="144">
        <v>0.995</v>
      </c>
      <c r="N13" s="144">
        <v>1.9850000000000001</v>
      </c>
      <c r="O13" s="144">
        <v>2.97</v>
      </c>
      <c r="P13" s="144">
        <v>3.95</v>
      </c>
      <c r="Q13" s="144">
        <v>4.9249999999999998</v>
      </c>
      <c r="R13" s="144">
        <v>5.8940000000000001</v>
      </c>
      <c r="S13" s="144">
        <v>6.859</v>
      </c>
      <c r="T13" s="144">
        <v>7.819</v>
      </c>
      <c r="U13" s="144">
        <v>8.7729999999999997</v>
      </c>
      <c r="V13" s="144">
        <v>9.7230000000000008</v>
      </c>
      <c r="W13" s="144">
        <v>10.667</v>
      </c>
      <c r="X13" s="144">
        <v>11.606999999999999</v>
      </c>
      <c r="Y13" s="144">
        <v>12.541</v>
      </c>
      <c r="Z13" s="144">
        <v>13.47</v>
      </c>
      <c r="AA13" s="144">
        <v>14.394</v>
      </c>
      <c r="AB13" s="144">
        <v>15.313000000000001</v>
      </c>
      <c r="AC13" s="144">
        <v>16.228000000000002</v>
      </c>
      <c r="AD13" s="144">
        <v>17.137</v>
      </c>
      <c r="AE13" s="144">
        <v>18.041</v>
      </c>
      <c r="AF13" s="144">
        <v>18.940000000000001</v>
      </c>
      <c r="AG13" s="144">
        <v>19.835000000000001</v>
      </c>
      <c r="AH13" s="144">
        <v>20.724</v>
      </c>
      <c r="AI13" s="144">
        <v>21.609000000000002</v>
      </c>
      <c r="AJ13" s="144">
        <v>22.489000000000001</v>
      </c>
      <c r="AK13" s="144">
        <v>23.364000000000001</v>
      </c>
      <c r="AL13" s="144">
        <v>24.234000000000002</v>
      </c>
      <c r="AM13" s="144">
        <v>25.099</v>
      </c>
      <c r="AN13" s="144">
        <v>25.959</v>
      </c>
      <c r="AO13" s="144">
        <v>26.815000000000001</v>
      </c>
      <c r="AP13" s="144">
        <v>27.664999999999999</v>
      </c>
      <c r="AQ13" s="144">
        <v>28.510999999999999</v>
      </c>
      <c r="AR13" s="144">
        <v>29.352</v>
      </c>
      <c r="AS13" s="144">
        <v>30.187999999999999</v>
      </c>
      <c r="AT13" s="144">
        <v>31.02</v>
      </c>
      <c r="AU13" s="144">
        <v>31.846</v>
      </c>
      <c r="AV13" s="144">
        <v>32.667000000000002</v>
      </c>
      <c r="AW13" s="144">
        <v>33.482999999999997</v>
      </c>
      <c r="AX13" s="144">
        <v>34.295000000000002</v>
      </c>
      <c r="AY13" s="144">
        <v>35.100999999999999</v>
      </c>
      <c r="AZ13" s="144">
        <v>35.902000000000001</v>
      </c>
      <c r="BA13" s="144">
        <v>36.697000000000003</v>
      </c>
      <c r="BB13" s="144">
        <v>37.488</v>
      </c>
      <c r="BC13" s="144">
        <v>38.273000000000003</v>
      </c>
      <c r="BD13" s="144">
        <v>39.052999999999997</v>
      </c>
      <c r="BE13" s="144">
        <v>39.826999999999998</v>
      </c>
      <c r="BF13" s="144">
        <v>40.595999999999997</v>
      </c>
      <c r="BG13" s="144">
        <v>41.359000000000002</v>
      </c>
      <c r="BH13" s="144">
        <v>42.116999999999997</v>
      </c>
      <c r="BI13" s="144">
        <v>42.868000000000002</v>
      </c>
      <c r="BJ13" s="144">
        <v>43.613999999999997</v>
      </c>
      <c r="BK13" s="144">
        <v>44.353999999999999</v>
      </c>
      <c r="BL13" s="144">
        <v>45.088000000000001</v>
      </c>
      <c r="BM13" s="144">
        <v>45.814999999999998</v>
      </c>
      <c r="BN13" s="144">
        <v>46.536000000000001</v>
      </c>
      <c r="BO13" s="144">
        <v>47.250999999999998</v>
      </c>
      <c r="BP13" s="144">
        <v>47.96</v>
      </c>
      <c r="BQ13" s="144">
        <v>48.661000000000001</v>
      </c>
      <c r="BR13" s="144">
        <v>49.356000000000002</v>
      </c>
      <c r="BS13" s="144">
        <v>50.045000000000002</v>
      </c>
      <c r="BT13" s="144">
        <v>50.725999999999999</v>
      </c>
      <c r="BU13" s="144">
        <v>51.4</v>
      </c>
      <c r="BV13" s="144">
        <v>52.067</v>
      </c>
      <c r="BW13" s="144">
        <v>52.725999999999999</v>
      </c>
      <c r="BX13" s="144">
        <v>53.377000000000002</v>
      </c>
      <c r="BY13" s="144">
        <v>54.02</v>
      </c>
      <c r="BZ13" s="144">
        <v>54.655000000000001</v>
      </c>
      <c r="CA13" s="144">
        <v>55.281999999999996</v>
      </c>
      <c r="CB13" s="144">
        <v>55.899000000000001</v>
      </c>
      <c r="CC13" s="144">
        <v>56.506</v>
      </c>
      <c r="CD13" s="144">
        <v>57.103999999999999</v>
      </c>
      <c r="CE13" s="144">
        <v>57.691000000000003</v>
      </c>
      <c r="CF13" s="144">
        <v>58.267000000000003</v>
      </c>
      <c r="CG13" s="144">
        <v>58.83</v>
      </c>
      <c r="CH13" s="144">
        <v>59.38</v>
      </c>
      <c r="CI13" s="144">
        <v>59.912999999999997</v>
      </c>
      <c r="CJ13" s="144">
        <v>60.427</v>
      </c>
      <c r="CK13" s="144">
        <v>60.918999999999997</v>
      </c>
      <c r="CL13" s="144">
        <v>61.384</v>
      </c>
      <c r="CM13" s="144">
        <v>61.817999999999998</v>
      </c>
      <c r="CN13" s="144">
        <v>62.216000000000001</v>
      </c>
      <c r="CO13" s="144">
        <v>62.576000000000001</v>
      </c>
      <c r="CP13" s="144">
        <v>62.893000000000001</v>
      </c>
      <c r="CQ13" s="144">
        <v>63.168999999999997</v>
      </c>
      <c r="CR13" s="144">
        <v>63.405000000000001</v>
      </c>
      <c r="CS13" s="144">
        <v>63.603999999999999</v>
      </c>
      <c r="CT13" s="144">
        <v>63.768999999999998</v>
      </c>
      <c r="CU13" s="144">
        <v>63.902999999999999</v>
      </c>
      <c r="CV13" s="144">
        <v>64.010999999999996</v>
      </c>
      <c r="CW13" s="144">
        <v>64.096999999999994</v>
      </c>
      <c r="CX13" s="144">
        <v>64.165000000000006</v>
      </c>
      <c r="CY13" s="144">
        <v>64.218000000000004</v>
      </c>
      <c r="CZ13" s="144">
        <v>64.259</v>
      </c>
      <c r="DA13" s="144">
        <v>64.290000000000006</v>
      </c>
      <c r="DB13" s="144">
        <v>64.313999999999993</v>
      </c>
      <c r="DC13" s="144">
        <v>64.313999999999993</v>
      </c>
      <c r="DD13" s="144">
        <v>64.313999999999993</v>
      </c>
      <c r="DE13" s="144">
        <v>64.313999999999993</v>
      </c>
      <c r="DF13" s="144">
        <v>64.313999999999993</v>
      </c>
      <c r="DG13" s="144">
        <v>64.313999999999993</v>
      </c>
      <c r="DH13" s="144">
        <v>64.313999999999993</v>
      </c>
      <c r="DI13" s="144">
        <v>64.313999999999993</v>
      </c>
      <c r="DJ13" s="144">
        <v>64.313999999999993</v>
      </c>
      <c r="DK13" s="144">
        <v>64.313999999999993</v>
      </c>
      <c r="DL13" s="144">
        <v>64.313999999999993</v>
      </c>
      <c r="DM13" s="144">
        <v>64.313999999999993</v>
      </c>
      <c r="DN13" s="144">
        <v>64.313999999999993</v>
      </c>
      <c r="DO13" s="144">
        <v>64.313999999999993</v>
      </c>
      <c r="DP13" s="144">
        <v>64.313999999999993</v>
      </c>
      <c r="DQ13" s="144">
        <v>64.313999999999993</v>
      </c>
      <c r="DR13" s="144">
        <v>64.313999999999993</v>
      </c>
      <c r="DS13" s="144">
        <v>64.313999999999993</v>
      </c>
      <c r="DT13" s="144">
        <v>64.313999999999993</v>
      </c>
      <c r="DU13" s="144">
        <v>64.313999999999993</v>
      </c>
      <c r="DV13" s="144">
        <v>64.313999999999993</v>
      </c>
      <c r="DW13" s="144">
        <v>64.313999999999993</v>
      </c>
      <c r="DX13" s="144">
        <v>64.313999999999993</v>
      </c>
      <c r="DY13" s="144">
        <v>64.313999999999993</v>
      </c>
      <c r="DZ13" s="144">
        <v>64.313999999999993</v>
      </c>
      <c r="EA13" s="144">
        <v>64.313999999999993</v>
      </c>
    </row>
    <row r="14" spans="1:131" ht="15" customHeight="1" x14ac:dyDescent="0.25">
      <c r="A14" s="43">
        <v>12</v>
      </c>
      <c r="B14" s="144"/>
      <c r="C14" s="144"/>
      <c r="D14" s="144"/>
      <c r="E14" s="144"/>
      <c r="F14" s="144"/>
      <c r="G14" s="144"/>
      <c r="H14" s="144"/>
      <c r="I14" s="144"/>
      <c r="J14" s="144"/>
      <c r="K14" s="144"/>
      <c r="L14" s="144"/>
      <c r="M14" s="144"/>
      <c r="N14" s="144">
        <v>0.995</v>
      </c>
      <c r="O14" s="144">
        <v>1.9850000000000001</v>
      </c>
      <c r="P14" s="144">
        <v>2.97</v>
      </c>
      <c r="Q14" s="144">
        <v>3.95</v>
      </c>
      <c r="R14" s="144">
        <v>4.9240000000000004</v>
      </c>
      <c r="S14" s="144">
        <v>5.8940000000000001</v>
      </c>
      <c r="T14" s="144">
        <v>6.859</v>
      </c>
      <c r="U14" s="144">
        <v>7.8179999999999996</v>
      </c>
      <c r="V14" s="144">
        <v>8.7720000000000002</v>
      </c>
      <c r="W14" s="144">
        <v>9.7210000000000001</v>
      </c>
      <c r="X14" s="144">
        <v>10.664999999999999</v>
      </c>
      <c r="Y14" s="144">
        <v>11.603999999999999</v>
      </c>
      <c r="Z14" s="144">
        <v>12.538</v>
      </c>
      <c r="AA14" s="144">
        <v>13.467000000000001</v>
      </c>
      <c r="AB14" s="144">
        <v>14.391</v>
      </c>
      <c r="AC14" s="144">
        <v>15.308999999999999</v>
      </c>
      <c r="AD14" s="144">
        <v>16.222999999999999</v>
      </c>
      <c r="AE14" s="144">
        <v>17.132000000000001</v>
      </c>
      <c r="AF14" s="144">
        <v>18.036000000000001</v>
      </c>
      <c r="AG14" s="144">
        <v>18.934000000000001</v>
      </c>
      <c r="AH14" s="144">
        <v>19.827999999999999</v>
      </c>
      <c r="AI14" s="144">
        <v>20.716999999999999</v>
      </c>
      <c r="AJ14" s="144">
        <v>21.600999999999999</v>
      </c>
      <c r="AK14" s="144">
        <v>22.481000000000002</v>
      </c>
      <c r="AL14" s="144">
        <v>23.355</v>
      </c>
      <c r="AM14" s="144">
        <v>24.224</v>
      </c>
      <c r="AN14" s="144">
        <v>25.088999999999999</v>
      </c>
      <c r="AO14" s="144">
        <v>25.948</v>
      </c>
      <c r="AP14" s="144">
        <v>26.803000000000001</v>
      </c>
      <c r="AQ14" s="144">
        <v>27.652999999999999</v>
      </c>
      <c r="AR14" s="144">
        <v>28.498000000000001</v>
      </c>
      <c r="AS14" s="144">
        <v>29.338000000000001</v>
      </c>
      <c r="AT14" s="144">
        <v>30.172999999999998</v>
      </c>
      <c r="AU14" s="144">
        <v>31.004000000000001</v>
      </c>
      <c r="AV14" s="144">
        <v>31.829000000000001</v>
      </c>
      <c r="AW14" s="144">
        <v>32.649000000000001</v>
      </c>
      <c r="AX14" s="144">
        <v>33.463999999999999</v>
      </c>
      <c r="AY14" s="144">
        <v>34.274000000000001</v>
      </c>
      <c r="AZ14" s="144">
        <v>35.078000000000003</v>
      </c>
      <c r="BA14" s="144">
        <v>35.878</v>
      </c>
      <c r="BB14" s="144">
        <v>36.671999999999997</v>
      </c>
      <c r="BC14" s="144">
        <v>37.46</v>
      </c>
      <c r="BD14" s="144">
        <v>38.244</v>
      </c>
      <c r="BE14" s="144">
        <v>39.021000000000001</v>
      </c>
      <c r="BF14" s="144">
        <v>39.793999999999997</v>
      </c>
      <c r="BG14" s="144">
        <v>40.56</v>
      </c>
      <c r="BH14" s="144">
        <v>41.320999999999998</v>
      </c>
      <c r="BI14" s="144">
        <v>42.076000000000001</v>
      </c>
      <c r="BJ14" s="144">
        <v>42.825000000000003</v>
      </c>
      <c r="BK14" s="144">
        <v>43.567</v>
      </c>
      <c r="BL14" s="144">
        <v>44.304000000000002</v>
      </c>
      <c r="BM14" s="144">
        <v>45.033999999999999</v>
      </c>
      <c r="BN14" s="144">
        <v>45.758000000000003</v>
      </c>
      <c r="BO14" s="144">
        <v>46.475999999999999</v>
      </c>
      <c r="BP14" s="144">
        <v>47.186999999999998</v>
      </c>
      <c r="BQ14" s="144">
        <v>47.890999999999998</v>
      </c>
      <c r="BR14" s="144">
        <v>48.588999999999999</v>
      </c>
      <c r="BS14" s="144">
        <v>49.279000000000003</v>
      </c>
      <c r="BT14" s="144">
        <v>49.963000000000001</v>
      </c>
      <c r="BU14" s="144">
        <v>50.639000000000003</v>
      </c>
      <c r="BV14" s="144">
        <v>51.308</v>
      </c>
      <c r="BW14" s="144">
        <v>51.969000000000001</v>
      </c>
      <c r="BX14" s="144">
        <v>52.622</v>
      </c>
      <c r="BY14" s="144">
        <v>53.267000000000003</v>
      </c>
      <c r="BZ14" s="144">
        <v>53.904000000000003</v>
      </c>
      <c r="CA14" s="144">
        <v>54.530999999999999</v>
      </c>
      <c r="CB14" s="144">
        <v>55.15</v>
      </c>
      <c r="CC14" s="144">
        <v>55.759</v>
      </c>
      <c r="CD14" s="144">
        <v>56.356999999999999</v>
      </c>
      <c r="CE14" s="144">
        <v>56.945</v>
      </c>
      <c r="CF14" s="144">
        <v>57.521000000000001</v>
      </c>
      <c r="CG14" s="144">
        <v>58.085000000000001</v>
      </c>
      <c r="CH14" s="144">
        <v>58.634999999999998</v>
      </c>
      <c r="CI14" s="144">
        <v>59.167999999999999</v>
      </c>
      <c r="CJ14" s="144">
        <v>59.682000000000002</v>
      </c>
      <c r="CK14" s="144">
        <v>60.173000000000002</v>
      </c>
      <c r="CL14" s="144">
        <v>60.637</v>
      </c>
      <c r="CM14" s="144">
        <v>61.07</v>
      </c>
      <c r="CN14" s="144">
        <v>61.468000000000004</v>
      </c>
      <c r="CO14" s="144">
        <v>61.826000000000001</v>
      </c>
      <c r="CP14" s="144">
        <v>62.142000000000003</v>
      </c>
      <c r="CQ14" s="144">
        <v>62.415999999999997</v>
      </c>
      <c r="CR14" s="144">
        <v>62.651000000000003</v>
      </c>
      <c r="CS14" s="144">
        <v>62.847999999999999</v>
      </c>
      <c r="CT14" s="144">
        <v>63.012</v>
      </c>
      <c r="CU14" s="144">
        <v>63.145000000000003</v>
      </c>
      <c r="CV14" s="144">
        <v>63.252000000000002</v>
      </c>
      <c r="CW14" s="144">
        <v>63.337000000000003</v>
      </c>
      <c r="CX14" s="144">
        <v>63.404000000000003</v>
      </c>
      <c r="CY14" s="144">
        <v>63.456000000000003</v>
      </c>
      <c r="CZ14" s="144">
        <v>63.496000000000002</v>
      </c>
      <c r="DA14" s="144">
        <v>63.527000000000001</v>
      </c>
      <c r="DB14" s="144">
        <v>63.55</v>
      </c>
      <c r="DC14" s="144">
        <v>63.55</v>
      </c>
      <c r="DD14" s="144">
        <v>63.55</v>
      </c>
      <c r="DE14" s="144">
        <v>63.55</v>
      </c>
      <c r="DF14" s="144">
        <v>63.55</v>
      </c>
      <c r="DG14" s="144">
        <v>63.55</v>
      </c>
      <c r="DH14" s="144">
        <v>63.55</v>
      </c>
      <c r="DI14" s="144">
        <v>63.55</v>
      </c>
      <c r="DJ14" s="144">
        <v>63.55</v>
      </c>
      <c r="DK14" s="144">
        <v>63.55</v>
      </c>
      <c r="DL14" s="144">
        <v>63.55</v>
      </c>
      <c r="DM14" s="144">
        <v>63.55</v>
      </c>
      <c r="DN14" s="144">
        <v>63.55</v>
      </c>
      <c r="DO14" s="144">
        <v>63.55</v>
      </c>
      <c r="DP14" s="144">
        <v>63.55</v>
      </c>
      <c r="DQ14" s="144">
        <v>63.55</v>
      </c>
      <c r="DR14" s="144">
        <v>63.55</v>
      </c>
      <c r="DS14" s="144">
        <v>63.55</v>
      </c>
      <c r="DT14" s="144">
        <v>63.55</v>
      </c>
      <c r="DU14" s="144">
        <v>63.55</v>
      </c>
      <c r="DV14" s="144">
        <v>63.55</v>
      </c>
      <c r="DW14" s="144">
        <v>63.55</v>
      </c>
      <c r="DX14" s="144">
        <v>63.55</v>
      </c>
      <c r="DY14" s="144">
        <v>63.55</v>
      </c>
      <c r="DZ14" s="144">
        <v>63.55</v>
      </c>
      <c r="EA14" s="144">
        <v>63.55</v>
      </c>
    </row>
    <row r="15" spans="1:131" ht="15" customHeight="1" x14ac:dyDescent="0.25">
      <c r="A15" s="43">
        <v>13</v>
      </c>
      <c r="B15" s="144"/>
      <c r="C15" s="144"/>
      <c r="D15" s="144"/>
      <c r="E15" s="144"/>
      <c r="F15" s="144"/>
      <c r="G15" s="144"/>
      <c r="H15" s="144"/>
      <c r="I15" s="144"/>
      <c r="J15" s="144"/>
      <c r="K15" s="144"/>
      <c r="L15" s="144"/>
      <c r="M15" s="144"/>
      <c r="N15" s="144"/>
      <c r="O15" s="144">
        <v>0.995</v>
      </c>
      <c r="P15" s="144">
        <v>1.9850000000000001</v>
      </c>
      <c r="Q15" s="144">
        <v>2.97</v>
      </c>
      <c r="R15" s="144">
        <v>3.9489999999999998</v>
      </c>
      <c r="S15" s="144">
        <v>4.9240000000000004</v>
      </c>
      <c r="T15" s="144">
        <v>5.8929999999999998</v>
      </c>
      <c r="U15" s="144">
        <v>6.8570000000000002</v>
      </c>
      <c r="V15" s="144">
        <v>7.8170000000000002</v>
      </c>
      <c r="W15" s="144">
        <v>8.77</v>
      </c>
      <c r="X15" s="144">
        <v>9.7189999999999994</v>
      </c>
      <c r="Y15" s="144">
        <v>10.663</v>
      </c>
      <c r="Z15" s="144">
        <v>11.601000000000001</v>
      </c>
      <c r="AA15" s="144">
        <v>12.535</v>
      </c>
      <c r="AB15" s="144">
        <v>13.462999999999999</v>
      </c>
      <c r="AC15" s="144">
        <v>14.385999999999999</v>
      </c>
      <c r="AD15" s="144">
        <v>15.305</v>
      </c>
      <c r="AE15" s="144">
        <v>16.218</v>
      </c>
      <c r="AF15" s="144">
        <v>17.126000000000001</v>
      </c>
      <c r="AG15" s="144">
        <v>18.03</v>
      </c>
      <c r="AH15" s="144">
        <v>18.928000000000001</v>
      </c>
      <c r="AI15" s="144">
        <v>19.821000000000002</v>
      </c>
      <c r="AJ15" s="144">
        <v>20.71</v>
      </c>
      <c r="AK15" s="144">
        <v>21.593</v>
      </c>
      <c r="AL15" s="144">
        <v>22.472000000000001</v>
      </c>
      <c r="AM15" s="144">
        <v>23.344999999999999</v>
      </c>
      <c r="AN15" s="144">
        <v>24.213999999999999</v>
      </c>
      <c r="AO15" s="144">
        <v>25.077999999999999</v>
      </c>
      <c r="AP15" s="144">
        <v>25.937000000000001</v>
      </c>
      <c r="AQ15" s="144">
        <v>26.791</v>
      </c>
      <c r="AR15" s="144">
        <v>27.64</v>
      </c>
      <c r="AS15" s="144">
        <v>28.484000000000002</v>
      </c>
      <c r="AT15" s="144">
        <v>29.323</v>
      </c>
      <c r="AU15" s="144">
        <v>30.157</v>
      </c>
      <c r="AV15" s="144">
        <v>30.986000000000001</v>
      </c>
      <c r="AW15" s="144">
        <v>31.81</v>
      </c>
      <c r="AX15" s="144">
        <v>32.628999999999998</v>
      </c>
      <c r="AY15" s="144">
        <v>33.442</v>
      </c>
      <c r="AZ15" s="144">
        <v>34.250999999999998</v>
      </c>
      <c r="BA15" s="144">
        <v>35.054000000000002</v>
      </c>
      <c r="BB15" s="144">
        <v>35.850999999999999</v>
      </c>
      <c r="BC15" s="144">
        <v>36.643999999999998</v>
      </c>
      <c r="BD15" s="144">
        <v>37.43</v>
      </c>
      <c r="BE15" s="144">
        <v>38.212000000000003</v>
      </c>
      <c r="BF15" s="144">
        <v>38.987000000000002</v>
      </c>
      <c r="BG15" s="144">
        <v>39.756999999999998</v>
      </c>
      <c r="BH15" s="144">
        <v>40.521000000000001</v>
      </c>
      <c r="BI15" s="144">
        <v>41.279000000000003</v>
      </c>
      <c r="BJ15" s="144">
        <v>42.030999999999999</v>
      </c>
      <c r="BK15" s="144">
        <v>42.777000000000001</v>
      </c>
      <c r="BL15" s="144">
        <v>43.517000000000003</v>
      </c>
      <c r="BM15" s="144">
        <v>44.25</v>
      </c>
      <c r="BN15" s="144">
        <v>44.976999999999997</v>
      </c>
      <c r="BO15" s="144">
        <v>45.697000000000003</v>
      </c>
      <c r="BP15" s="144">
        <v>46.411000000000001</v>
      </c>
      <c r="BQ15" s="144">
        <v>47.116999999999997</v>
      </c>
      <c r="BR15" s="144">
        <v>47.817</v>
      </c>
      <c r="BS15" s="144">
        <v>48.51</v>
      </c>
      <c r="BT15" s="144">
        <v>49.195999999999998</v>
      </c>
      <c r="BU15" s="144">
        <v>49.874000000000002</v>
      </c>
      <c r="BV15" s="144">
        <v>50.545000000000002</v>
      </c>
      <c r="BW15" s="144">
        <v>51.207999999999998</v>
      </c>
      <c r="BX15" s="144">
        <v>51.863</v>
      </c>
      <c r="BY15" s="144">
        <v>52.51</v>
      </c>
      <c r="BZ15" s="144">
        <v>53.148000000000003</v>
      </c>
      <c r="CA15" s="144">
        <v>53.777000000000001</v>
      </c>
      <c r="CB15" s="144">
        <v>54.396999999999998</v>
      </c>
      <c r="CC15" s="144">
        <v>55.006</v>
      </c>
      <c r="CD15" s="144">
        <v>55.606000000000002</v>
      </c>
      <c r="CE15" s="144">
        <v>56.194000000000003</v>
      </c>
      <c r="CF15" s="144">
        <v>56.771000000000001</v>
      </c>
      <c r="CG15" s="144">
        <v>57.335999999999999</v>
      </c>
      <c r="CH15" s="144">
        <v>57.886000000000003</v>
      </c>
      <c r="CI15" s="144">
        <v>58.418999999999997</v>
      </c>
      <c r="CJ15" s="144">
        <v>58.932000000000002</v>
      </c>
      <c r="CK15" s="144">
        <v>59.423000000000002</v>
      </c>
      <c r="CL15" s="144">
        <v>59.886000000000003</v>
      </c>
      <c r="CM15" s="144">
        <v>60.317999999999998</v>
      </c>
      <c r="CN15" s="144">
        <v>60.713999999999999</v>
      </c>
      <c r="CO15" s="144">
        <v>61.070999999999998</v>
      </c>
      <c r="CP15" s="144">
        <v>61.386000000000003</v>
      </c>
      <c r="CQ15" s="144">
        <v>61.658000000000001</v>
      </c>
      <c r="CR15" s="144">
        <v>61.892000000000003</v>
      </c>
      <c r="CS15" s="144">
        <v>62.088000000000001</v>
      </c>
      <c r="CT15" s="144">
        <v>62.25</v>
      </c>
      <c r="CU15" s="144">
        <v>62.381999999999998</v>
      </c>
      <c r="CV15" s="144">
        <v>62.488</v>
      </c>
      <c r="CW15" s="144">
        <v>62.572000000000003</v>
      </c>
      <c r="CX15" s="144">
        <v>62.637999999999998</v>
      </c>
      <c r="CY15" s="144">
        <v>62.69</v>
      </c>
      <c r="CZ15" s="144">
        <v>62.728999999999999</v>
      </c>
      <c r="DA15" s="144">
        <v>62.759</v>
      </c>
      <c r="DB15" s="144">
        <v>62.780999999999999</v>
      </c>
      <c r="DC15" s="144">
        <v>62.780999999999999</v>
      </c>
      <c r="DD15" s="144">
        <v>62.780999999999999</v>
      </c>
      <c r="DE15" s="144">
        <v>62.780999999999999</v>
      </c>
      <c r="DF15" s="144">
        <v>62.780999999999999</v>
      </c>
      <c r="DG15" s="144">
        <v>62.780999999999999</v>
      </c>
      <c r="DH15" s="144">
        <v>62.780999999999999</v>
      </c>
      <c r="DI15" s="144">
        <v>62.780999999999999</v>
      </c>
      <c r="DJ15" s="144">
        <v>62.780999999999999</v>
      </c>
      <c r="DK15" s="144">
        <v>62.780999999999999</v>
      </c>
      <c r="DL15" s="144">
        <v>62.780999999999999</v>
      </c>
      <c r="DM15" s="144">
        <v>62.780999999999999</v>
      </c>
      <c r="DN15" s="144">
        <v>62.780999999999999</v>
      </c>
      <c r="DO15" s="144">
        <v>62.780999999999999</v>
      </c>
      <c r="DP15" s="144">
        <v>62.780999999999999</v>
      </c>
      <c r="DQ15" s="144">
        <v>62.780999999999999</v>
      </c>
      <c r="DR15" s="144">
        <v>62.780999999999999</v>
      </c>
      <c r="DS15" s="144">
        <v>62.780999999999999</v>
      </c>
      <c r="DT15" s="144">
        <v>62.780999999999999</v>
      </c>
      <c r="DU15" s="144">
        <v>62.780999999999999</v>
      </c>
      <c r="DV15" s="144">
        <v>62.780999999999999</v>
      </c>
      <c r="DW15" s="144">
        <v>62.780999999999999</v>
      </c>
      <c r="DX15" s="144">
        <v>62.780999999999999</v>
      </c>
      <c r="DY15" s="144">
        <v>62.780999999999999</v>
      </c>
      <c r="DZ15" s="144">
        <v>62.780999999999999</v>
      </c>
      <c r="EA15" s="144">
        <v>62.780999999999999</v>
      </c>
    </row>
    <row r="16" spans="1:131" ht="15" customHeight="1" x14ac:dyDescent="0.25">
      <c r="A16" s="43">
        <v>14</v>
      </c>
      <c r="B16" s="144"/>
      <c r="C16" s="144"/>
      <c r="D16" s="144"/>
      <c r="E16" s="144"/>
      <c r="F16" s="144"/>
      <c r="G16" s="144"/>
      <c r="H16" s="144"/>
      <c r="I16" s="144"/>
      <c r="J16" s="144"/>
      <c r="K16" s="144"/>
      <c r="L16" s="144"/>
      <c r="M16" s="144"/>
      <c r="N16" s="144"/>
      <c r="O16" s="144"/>
      <c r="P16" s="144">
        <v>0.995</v>
      </c>
      <c r="Q16" s="144">
        <v>1.9850000000000001</v>
      </c>
      <c r="R16" s="144">
        <v>2.9689999999999999</v>
      </c>
      <c r="S16" s="144">
        <v>3.9489999999999998</v>
      </c>
      <c r="T16" s="144">
        <v>4.923</v>
      </c>
      <c r="U16" s="144">
        <v>5.8920000000000003</v>
      </c>
      <c r="V16" s="144">
        <v>6.8559999999999999</v>
      </c>
      <c r="W16" s="144">
        <v>7.8150000000000004</v>
      </c>
      <c r="X16" s="144">
        <v>8.7680000000000007</v>
      </c>
      <c r="Y16" s="144">
        <v>9.7170000000000005</v>
      </c>
      <c r="Z16" s="144">
        <v>10.66</v>
      </c>
      <c r="AA16" s="144">
        <v>11.598000000000001</v>
      </c>
      <c r="AB16" s="144">
        <v>12.531000000000001</v>
      </c>
      <c r="AC16" s="144">
        <v>13.459</v>
      </c>
      <c r="AD16" s="144">
        <v>14.382</v>
      </c>
      <c r="AE16" s="144">
        <v>15.3</v>
      </c>
      <c r="AF16" s="144">
        <v>16.212</v>
      </c>
      <c r="AG16" s="144">
        <v>17.12</v>
      </c>
      <c r="AH16" s="144">
        <v>18.023</v>
      </c>
      <c r="AI16" s="144">
        <v>18.920999999999999</v>
      </c>
      <c r="AJ16" s="144">
        <v>19.814</v>
      </c>
      <c r="AK16" s="144">
        <v>20.701000000000001</v>
      </c>
      <c r="AL16" s="144">
        <v>21.584</v>
      </c>
      <c r="AM16" s="144">
        <v>22.462</v>
      </c>
      <c r="AN16" s="144">
        <v>23.335000000000001</v>
      </c>
      <c r="AO16" s="144">
        <v>24.202999999999999</v>
      </c>
      <c r="AP16" s="144">
        <v>25.065999999999999</v>
      </c>
      <c r="AQ16" s="144">
        <v>25.923999999999999</v>
      </c>
      <c r="AR16" s="144">
        <v>26.777000000000001</v>
      </c>
      <c r="AS16" s="144">
        <v>27.625</v>
      </c>
      <c r="AT16" s="144">
        <v>28.468</v>
      </c>
      <c r="AU16" s="144">
        <v>29.306999999999999</v>
      </c>
      <c r="AV16" s="144">
        <v>30.138999999999999</v>
      </c>
      <c r="AW16" s="144">
        <v>30.966999999999999</v>
      </c>
      <c r="AX16" s="144">
        <v>31.79</v>
      </c>
      <c r="AY16" s="144">
        <v>32.606999999999999</v>
      </c>
      <c r="AZ16" s="144">
        <v>33.418999999999997</v>
      </c>
      <c r="BA16" s="144">
        <v>34.225999999999999</v>
      </c>
      <c r="BB16" s="144">
        <v>35.027000000000001</v>
      </c>
      <c r="BC16" s="144">
        <v>35.823</v>
      </c>
      <c r="BD16" s="144">
        <v>36.613</v>
      </c>
      <c r="BE16" s="144">
        <v>37.398000000000003</v>
      </c>
      <c r="BF16" s="144">
        <v>38.177</v>
      </c>
      <c r="BG16" s="144">
        <v>38.950000000000003</v>
      </c>
      <c r="BH16" s="144">
        <v>39.716999999999999</v>
      </c>
      <c r="BI16" s="144">
        <v>40.478999999999999</v>
      </c>
      <c r="BJ16" s="144">
        <v>41.234000000000002</v>
      </c>
      <c r="BK16" s="144">
        <v>41.982999999999997</v>
      </c>
      <c r="BL16" s="144">
        <v>42.725000000000001</v>
      </c>
      <c r="BM16" s="144">
        <v>43.460999999999999</v>
      </c>
      <c r="BN16" s="144">
        <v>44.191000000000003</v>
      </c>
      <c r="BO16" s="144">
        <v>44.914000000000001</v>
      </c>
      <c r="BP16" s="144">
        <v>45.63</v>
      </c>
      <c r="BQ16" s="144">
        <v>46.34</v>
      </c>
      <c r="BR16" s="144">
        <v>47.042000000000002</v>
      </c>
      <c r="BS16" s="144">
        <v>47.737000000000002</v>
      </c>
      <c r="BT16" s="144">
        <v>48.424999999999997</v>
      </c>
      <c r="BU16" s="144">
        <v>49.106000000000002</v>
      </c>
      <c r="BV16" s="144">
        <v>49.777999999999999</v>
      </c>
      <c r="BW16" s="144">
        <v>50.442999999999998</v>
      </c>
      <c r="BX16" s="144">
        <v>51.1</v>
      </c>
      <c r="BY16" s="144">
        <v>51.747999999999998</v>
      </c>
      <c r="BZ16" s="144">
        <v>52.387999999999998</v>
      </c>
      <c r="CA16" s="144">
        <v>53.018999999999998</v>
      </c>
      <c r="CB16" s="144">
        <v>53.639000000000003</v>
      </c>
      <c r="CC16" s="144">
        <v>54.25</v>
      </c>
      <c r="CD16" s="144">
        <v>54.850999999999999</v>
      </c>
      <c r="CE16" s="144">
        <v>55.44</v>
      </c>
      <c r="CF16" s="144">
        <v>56.017000000000003</v>
      </c>
      <c r="CG16" s="144">
        <v>56.582000000000001</v>
      </c>
      <c r="CH16" s="144">
        <v>57.131999999999998</v>
      </c>
      <c r="CI16" s="144">
        <v>57.664999999999999</v>
      </c>
      <c r="CJ16" s="144">
        <v>58.177999999999997</v>
      </c>
      <c r="CK16" s="144">
        <v>58.667999999999999</v>
      </c>
      <c r="CL16" s="144">
        <v>59.131</v>
      </c>
      <c r="CM16" s="144">
        <v>59.561999999999998</v>
      </c>
      <c r="CN16" s="144">
        <v>59.956000000000003</v>
      </c>
      <c r="CO16" s="144">
        <v>60.311999999999998</v>
      </c>
      <c r="CP16" s="144">
        <v>60.625</v>
      </c>
      <c r="CQ16" s="144">
        <v>60.896000000000001</v>
      </c>
      <c r="CR16" s="144">
        <v>61.128</v>
      </c>
      <c r="CS16" s="144">
        <v>61.323</v>
      </c>
      <c r="CT16" s="144">
        <v>61.482999999999997</v>
      </c>
      <c r="CU16" s="144">
        <v>61.613999999999997</v>
      </c>
      <c r="CV16" s="144">
        <v>61.719000000000001</v>
      </c>
      <c r="CW16" s="144">
        <v>61.802</v>
      </c>
      <c r="CX16" s="144">
        <v>61.866999999999997</v>
      </c>
      <c r="CY16" s="144">
        <v>61.917999999999999</v>
      </c>
      <c r="CZ16" s="144">
        <v>61.956000000000003</v>
      </c>
      <c r="DA16" s="144">
        <v>61.985999999999997</v>
      </c>
      <c r="DB16" s="144">
        <v>62.008000000000003</v>
      </c>
      <c r="DC16" s="144">
        <v>62.008000000000003</v>
      </c>
      <c r="DD16" s="144">
        <v>62.008000000000003</v>
      </c>
      <c r="DE16" s="144">
        <v>62.008000000000003</v>
      </c>
      <c r="DF16" s="144">
        <v>62.008000000000003</v>
      </c>
      <c r="DG16" s="144">
        <v>62.008000000000003</v>
      </c>
      <c r="DH16" s="144">
        <v>62.008000000000003</v>
      </c>
      <c r="DI16" s="144">
        <v>62.008000000000003</v>
      </c>
      <c r="DJ16" s="144">
        <v>62.008000000000003</v>
      </c>
      <c r="DK16" s="144">
        <v>62.008000000000003</v>
      </c>
      <c r="DL16" s="144">
        <v>62.008000000000003</v>
      </c>
      <c r="DM16" s="144">
        <v>62.008000000000003</v>
      </c>
      <c r="DN16" s="144">
        <v>62.008000000000003</v>
      </c>
      <c r="DO16" s="144">
        <v>62.008000000000003</v>
      </c>
      <c r="DP16" s="144">
        <v>62.008000000000003</v>
      </c>
      <c r="DQ16" s="144">
        <v>62.008000000000003</v>
      </c>
      <c r="DR16" s="144">
        <v>62.008000000000003</v>
      </c>
      <c r="DS16" s="144">
        <v>62.008000000000003</v>
      </c>
      <c r="DT16" s="144">
        <v>62.008000000000003</v>
      </c>
      <c r="DU16" s="144">
        <v>62.008000000000003</v>
      </c>
      <c r="DV16" s="144">
        <v>62.008000000000003</v>
      </c>
      <c r="DW16" s="144">
        <v>62.008000000000003</v>
      </c>
      <c r="DX16" s="144">
        <v>62.008000000000003</v>
      </c>
      <c r="DY16" s="144">
        <v>62.008000000000003</v>
      </c>
      <c r="DZ16" s="144">
        <v>62.008000000000003</v>
      </c>
      <c r="EA16" s="144">
        <v>62.008000000000003</v>
      </c>
    </row>
    <row r="17" spans="1:131" ht="15" customHeight="1" x14ac:dyDescent="0.25">
      <c r="A17" s="43">
        <v>15</v>
      </c>
      <c r="B17" s="144"/>
      <c r="C17" s="144"/>
      <c r="D17" s="144"/>
      <c r="E17" s="144"/>
      <c r="F17" s="144"/>
      <c r="G17" s="144"/>
      <c r="H17" s="144"/>
      <c r="I17" s="144"/>
      <c r="J17" s="144"/>
      <c r="K17" s="144"/>
      <c r="L17" s="144"/>
      <c r="M17" s="144"/>
      <c r="N17" s="144"/>
      <c r="O17" s="144"/>
      <c r="P17" s="144"/>
      <c r="Q17" s="144">
        <v>0.995</v>
      </c>
      <c r="R17" s="144">
        <v>1.9850000000000001</v>
      </c>
      <c r="S17" s="144">
        <v>2.9689999999999999</v>
      </c>
      <c r="T17" s="144">
        <v>3.948</v>
      </c>
      <c r="U17" s="144">
        <v>4.9219999999999997</v>
      </c>
      <c r="V17" s="144">
        <v>5.891</v>
      </c>
      <c r="W17" s="144">
        <v>6.8550000000000004</v>
      </c>
      <c r="X17" s="144">
        <v>7.8129999999999997</v>
      </c>
      <c r="Y17" s="144">
        <v>8.766</v>
      </c>
      <c r="Z17" s="144">
        <v>9.7140000000000004</v>
      </c>
      <c r="AA17" s="144">
        <v>10.657</v>
      </c>
      <c r="AB17" s="144">
        <v>11.595000000000001</v>
      </c>
      <c r="AC17" s="144">
        <v>12.526999999999999</v>
      </c>
      <c r="AD17" s="144">
        <v>13.455</v>
      </c>
      <c r="AE17" s="144">
        <v>14.377000000000001</v>
      </c>
      <c r="AF17" s="144">
        <v>15.295</v>
      </c>
      <c r="AG17" s="144">
        <v>16.207000000000001</v>
      </c>
      <c r="AH17" s="144">
        <v>17.114000000000001</v>
      </c>
      <c r="AI17" s="144">
        <v>18.015999999999998</v>
      </c>
      <c r="AJ17" s="144">
        <v>18.913</v>
      </c>
      <c r="AK17" s="144">
        <v>19.806000000000001</v>
      </c>
      <c r="AL17" s="144">
        <v>20.693000000000001</v>
      </c>
      <c r="AM17" s="144">
        <v>21.574999999999999</v>
      </c>
      <c r="AN17" s="144">
        <v>22.452000000000002</v>
      </c>
      <c r="AO17" s="144">
        <v>23.324000000000002</v>
      </c>
      <c r="AP17" s="144">
        <v>24.192</v>
      </c>
      <c r="AQ17" s="144">
        <v>25.053999999999998</v>
      </c>
      <c r="AR17" s="144">
        <v>25.911000000000001</v>
      </c>
      <c r="AS17" s="144">
        <v>26.763000000000002</v>
      </c>
      <c r="AT17" s="144">
        <v>27.61</v>
      </c>
      <c r="AU17" s="144">
        <v>28.452000000000002</v>
      </c>
      <c r="AV17" s="144">
        <v>29.289000000000001</v>
      </c>
      <c r="AW17" s="144">
        <v>30.120999999999999</v>
      </c>
      <c r="AX17" s="144">
        <v>30.948</v>
      </c>
      <c r="AY17" s="144">
        <v>31.768999999999998</v>
      </c>
      <c r="AZ17" s="144">
        <v>32.585000000000001</v>
      </c>
      <c r="BA17" s="144">
        <v>33.395000000000003</v>
      </c>
      <c r="BB17" s="144">
        <v>34.200000000000003</v>
      </c>
      <c r="BC17" s="144">
        <v>34.999000000000002</v>
      </c>
      <c r="BD17" s="144">
        <v>35.792999999999999</v>
      </c>
      <c r="BE17" s="144">
        <v>36.581000000000003</v>
      </c>
      <c r="BF17" s="144">
        <v>37.363999999999997</v>
      </c>
      <c r="BG17" s="144">
        <v>38.14</v>
      </c>
      <c r="BH17" s="144">
        <v>38.911000000000001</v>
      </c>
      <c r="BI17" s="144">
        <v>39.674999999999997</v>
      </c>
      <c r="BJ17" s="144">
        <v>40.433</v>
      </c>
      <c r="BK17" s="144">
        <v>41.185000000000002</v>
      </c>
      <c r="BL17" s="144">
        <v>41.930999999999997</v>
      </c>
      <c r="BM17" s="144">
        <v>42.67</v>
      </c>
      <c r="BN17" s="144">
        <v>43.402000000000001</v>
      </c>
      <c r="BO17" s="144">
        <v>44.128</v>
      </c>
      <c r="BP17" s="144">
        <v>44.847000000000001</v>
      </c>
      <c r="BQ17" s="144">
        <v>45.558999999999997</v>
      </c>
      <c r="BR17" s="144">
        <v>46.264000000000003</v>
      </c>
      <c r="BS17" s="144">
        <v>46.960999999999999</v>
      </c>
      <c r="BT17" s="144">
        <v>47.651000000000003</v>
      </c>
      <c r="BU17" s="144">
        <v>48.334000000000003</v>
      </c>
      <c r="BV17" s="144">
        <v>49.009</v>
      </c>
      <c r="BW17" s="144">
        <v>49.676000000000002</v>
      </c>
      <c r="BX17" s="144">
        <v>50.334000000000003</v>
      </c>
      <c r="BY17" s="144">
        <v>50.984000000000002</v>
      </c>
      <c r="BZ17" s="144">
        <v>51.625</v>
      </c>
      <c r="CA17" s="144">
        <v>52.256999999999998</v>
      </c>
      <c r="CB17" s="144">
        <v>52.878999999999998</v>
      </c>
      <c r="CC17" s="144">
        <v>53.491</v>
      </c>
      <c r="CD17" s="144">
        <v>54.091999999999999</v>
      </c>
      <c r="CE17" s="144">
        <v>54.682000000000002</v>
      </c>
      <c r="CF17" s="144">
        <v>55.26</v>
      </c>
      <c r="CG17" s="144">
        <v>55.825000000000003</v>
      </c>
      <c r="CH17" s="144">
        <v>56.375</v>
      </c>
      <c r="CI17" s="144">
        <v>56.908000000000001</v>
      </c>
      <c r="CJ17" s="144">
        <v>57.420999999999999</v>
      </c>
      <c r="CK17" s="144">
        <v>57.91</v>
      </c>
      <c r="CL17" s="144">
        <v>58.372</v>
      </c>
      <c r="CM17" s="144">
        <v>58.801000000000002</v>
      </c>
      <c r="CN17" s="144">
        <v>59.195</v>
      </c>
      <c r="CO17" s="144">
        <v>59.548999999999999</v>
      </c>
      <c r="CP17" s="144">
        <v>59.860999999999997</v>
      </c>
      <c r="CQ17" s="144">
        <v>60.13</v>
      </c>
      <c r="CR17" s="144">
        <v>60.36</v>
      </c>
      <c r="CS17" s="144">
        <v>60.554000000000002</v>
      </c>
      <c r="CT17" s="144">
        <v>60.713000000000001</v>
      </c>
      <c r="CU17" s="144">
        <v>60.841999999999999</v>
      </c>
      <c r="CV17" s="144">
        <v>60.945999999999998</v>
      </c>
      <c r="CW17" s="144">
        <v>61.027999999999999</v>
      </c>
      <c r="CX17" s="144">
        <v>61.091999999999999</v>
      </c>
      <c r="CY17" s="144">
        <v>61.143000000000001</v>
      </c>
      <c r="CZ17" s="144">
        <v>61.18</v>
      </c>
      <c r="DA17" s="144">
        <v>61.209000000000003</v>
      </c>
      <c r="DB17" s="144">
        <v>61.231000000000002</v>
      </c>
      <c r="DC17" s="144">
        <v>61.231000000000002</v>
      </c>
      <c r="DD17" s="144">
        <v>61.231000000000002</v>
      </c>
      <c r="DE17" s="144">
        <v>61.231000000000002</v>
      </c>
      <c r="DF17" s="144">
        <v>61.231000000000002</v>
      </c>
      <c r="DG17" s="144">
        <v>61.231000000000002</v>
      </c>
      <c r="DH17" s="144">
        <v>61.231000000000002</v>
      </c>
      <c r="DI17" s="144">
        <v>61.231000000000002</v>
      </c>
      <c r="DJ17" s="144">
        <v>61.231000000000002</v>
      </c>
      <c r="DK17" s="144">
        <v>61.231000000000002</v>
      </c>
      <c r="DL17" s="144">
        <v>61.231000000000002</v>
      </c>
      <c r="DM17" s="144">
        <v>61.231000000000002</v>
      </c>
      <c r="DN17" s="144">
        <v>61.231000000000002</v>
      </c>
      <c r="DO17" s="144">
        <v>61.231000000000002</v>
      </c>
      <c r="DP17" s="144">
        <v>61.231000000000002</v>
      </c>
      <c r="DQ17" s="144">
        <v>61.231000000000002</v>
      </c>
      <c r="DR17" s="144">
        <v>61.231000000000002</v>
      </c>
      <c r="DS17" s="144">
        <v>61.231000000000002</v>
      </c>
      <c r="DT17" s="144">
        <v>61.231000000000002</v>
      </c>
      <c r="DU17" s="144">
        <v>61.231000000000002</v>
      </c>
      <c r="DV17" s="144">
        <v>61.231000000000002</v>
      </c>
      <c r="DW17" s="144">
        <v>61.231000000000002</v>
      </c>
      <c r="DX17" s="144">
        <v>61.231000000000002</v>
      </c>
      <c r="DY17" s="144">
        <v>61.231000000000002</v>
      </c>
      <c r="DZ17" s="144">
        <v>61.231000000000002</v>
      </c>
      <c r="EA17" s="144">
        <v>61.231000000000002</v>
      </c>
    </row>
    <row r="18" spans="1:131" ht="15" customHeight="1" x14ac:dyDescent="0.25">
      <c r="A18" s="43">
        <v>16</v>
      </c>
      <c r="B18" s="144"/>
      <c r="C18" s="144"/>
      <c r="D18" s="144"/>
      <c r="E18" s="144"/>
      <c r="F18" s="144"/>
      <c r="G18" s="144"/>
      <c r="H18" s="144"/>
      <c r="I18" s="144"/>
      <c r="J18" s="144"/>
      <c r="K18" s="144"/>
      <c r="L18" s="144"/>
      <c r="M18" s="144"/>
      <c r="N18" s="144"/>
      <c r="O18" s="144"/>
      <c r="P18" s="144"/>
      <c r="Q18" s="144"/>
      <c r="R18" s="144">
        <v>0.995</v>
      </c>
      <c r="S18" s="144">
        <v>1.984</v>
      </c>
      <c r="T18" s="144">
        <v>2.9689999999999999</v>
      </c>
      <c r="U18" s="144">
        <v>3.948</v>
      </c>
      <c r="V18" s="144">
        <v>4.9210000000000003</v>
      </c>
      <c r="W18" s="144">
        <v>5.89</v>
      </c>
      <c r="X18" s="144">
        <v>6.8529999999999998</v>
      </c>
      <c r="Y18" s="144">
        <v>7.8109999999999999</v>
      </c>
      <c r="Z18" s="144">
        <v>8.7639999999999993</v>
      </c>
      <c r="AA18" s="144">
        <v>9.7119999999999997</v>
      </c>
      <c r="AB18" s="144">
        <v>10.654</v>
      </c>
      <c r="AC18" s="144">
        <v>11.590999999999999</v>
      </c>
      <c r="AD18" s="144">
        <v>12.523999999999999</v>
      </c>
      <c r="AE18" s="144">
        <v>13.451000000000001</v>
      </c>
      <c r="AF18" s="144">
        <v>14.372999999999999</v>
      </c>
      <c r="AG18" s="144">
        <v>15.289</v>
      </c>
      <c r="AH18" s="144">
        <v>16.201000000000001</v>
      </c>
      <c r="AI18" s="144">
        <v>17.108000000000001</v>
      </c>
      <c r="AJ18" s="144">
        <v>18.010000000000002</v>
      </c>
      <c r="AK18" s="144">
        <v>18.905999999999999</v>
      </c>
      <c r="AL18" s="144">
        <v>19.797999999999998</v>
      </c>
      <c r="AM18" s="144">
        <v>20.684000000000001</v>
      </c>
      <c r="AN18" s="144">
        <v>21.565999999999999</v>
      </c>
      <c r="AO18" s="144">
        <v>22.442</v>
      </c>
      <c r="AP18" s="144">
        <v>23.314</v>
      </c>
      <c r="AQ18" s="144">
        <v>24.18</v>
      </c>
      <c r="AR18" s="144">
        <v>25.042000000000002</v>
      </c>
      <c r="AS18" s="144">
        <v>25.898</v>
      </c>
      <c r="AT18" s="144">
        <v>26.748999999999999</v>
      </c>
      <c r="AU18" s="144">
        <v>27.594999999999999</v>
      </c>
      <c r="AV18" s="144">
        <v>28.436</v>
      </c>
      <c r="AW18" s="144">
        <v>29.271999999999998</v>
      </c>
      <c r="AX18" s="144">
        <v>30.102</v>
      </c>
      <c r="AY18" s="144">
        <v>30.927</v>
      </c>
      <c r="AZ18" s="144">
        <v>31.747</v>
      </c>
      <c r="BA18" s="144">
        <v>32.561</v>
      </c>
      <c r="BB18" s="144">
        <v>33.369999999999997</v>
      </c>
      <c r="BC18" s="144">
        <v>34.173000000000002</v>
      </c>
      <c r="BD18" s="144">
        <v>34.97</v>
      </c>
      <c r="BE18" s="144">
        <v>35.762</v>
      </c>
      <c r="BF18" s="144">
        <v>36.548000000000002</v>
      </c>
      <c r="BG18" s="144">
        <v>37.328000000000003</v>
      </c>
      <c r="BH18" s="144">
        <v>38.100999999999999</v>
      </c>
      <c r="BI18" s="144">
        <v>38.869</v>
      </c>
      <c r="BJ18" s="144">
        <v>39.631</v>
      </c>
      <c r="BK18" s="144">
        <v>40.386000000000003</v>
      </c>
      <c r="BL18" s="144">
        <v>41.134</v>
      </c>
      <c r="BM18" s="144">
        <v>41.875999999999998</v>
      </c>
      <c r="BN18" s="144">
        <v>42.610999999999997</v>
      </c>
      <c r="BO18" s="144">
        <v>43.34</v>
      </c>
      <c r="BP18" s="144">
        <v>44.061</v>
      </c>
      <c r="BQ18" s="144">
        <v>44.776000000000003</v>
      </c>
      <c r="BR18" s="144">
        <v>45.482999999999997</v>
      </c>
      <c r="BS18" s="144">
        <v>46.183</v>
      </c>
      <c r="BT18" s="144">
        <v>46.875</v>
      </c>
      <c r="BU18" s="144">
        <v>47.56</v>
      </c>
      <c r="BV18" s="144">
        <v>48.237000000000002</v>
      </c>
      <c r="BW18" s="144">
        <v>48.905999999999999</v>
      </c>
      <c r="BX18" s="144">
        <v>49.566000000000003</v>
      </c>
      <c r="BY18" s="144">
        <v>50.218000000000004</v>
      </c>
      <c r="BZ18" s="144">
        <v>50.86</v>
      </c>
      <c r="CA18" s="144">
        <v>51.494</v>
      </c>
      <c r="CB18" s="144">
        <v>52.116999999999997</v>
      </c>
      <c r="CC18" s="144">
        <v>52.73</v>
      </c>
      <c r="CD18" s="144">
        <v>53.332000000000001</v>
      </c>
      <c r="CE18" s="144">
        <v>53.921999999999997</v>
      </c>
      <c r="CF18" s="144">
        <v>54.500999999999998</v>
      </c>
      <c r="CG18" s="144">
        <v>55.066000000000003</v>
      </c>
      <c r="CH18" s="144">
        <v>55.616</v>
      </c>
      <c r="CI18" s="144">
        <v>56.149000000000001</v>
      </c>
      <c r="CJ18" s="144">
        <v>56.661000000000001</v>
      </c>
      <c r="CK18" s="144">
        <v>57.15</v>
      </c>
      <c r="CL18" s="144">
        <v>57.61</v>
      </c>
      <c r="CM18" s="144">
        <v>58.039000000000001</v>
      </c>
      <c r="CN18" s="144">
        <v>58.430999999999997</v>
      </c>
      <c r="CO18" s="144">
        <v>58.783999999999999</v>
      </c>
      <c r="CP18" s="144">
        <v>59.094000000000001</v>
      </c>
      <c r="CQ18" s="144">
        <v>59.362000000000002</v>
      </c>
      <c r="CR18" s="144">
        <v>59.591000000000001</v>
      </c>
      <c r="CS18" s="144">
        <v>59.783000000000001</v>
      </c>
      <c r="CT18" s="144">
        <v>59.941000000000003</v>
      </c>
      <c r="CU18" s="144">
        <v>60.069000000000003</v>
      </c>
      <c r="CV18" s="144">
        <v>60.170999999999999</v>
      </c>
      <c r="CW18" s="144">
        <v>60.252000000000002</v>
      </c>
      <c r="CX18" s="144">
        <v>60.314999999999998</v>
      </c>
      <c r="CY18" s="144">
        <v>60.365000000000002</v>
      </c>
      <c r="CZ18" s="144">
        <v>60.402000000000001</v>
      </c>
      <c r="DA18" s="144">
        <v>60.43</v>
      </c>
      <c r="DB18" s="144">
        <v>60.451999999999998</v>
      </c>
      <c r="DC18" s="144">
        <v>60.451999999999998</v>
      </c>
      <c r="DD18" s="144">
        <v>60.451999999999998</v>
      </c>
      <c r="DE18" s="144">
        <v>60.451999999999998</v>
      </c>
      <c r="DF18" s="144">
        <v>60.451999999999998</v>
      </c>
      <c r="DG18" s="144">
        <v>60.451999999999998</v>
      </c>
      <c r="DH18" s="144">
        <v>60.451999999999998</v>
      </c>
      <c r="DI18" s="144">
        <v>60.451999999999998</v>
      </c>
      <c r="DJ18" s="144">
        <v>60.451999999999998</v>
      </c>
      <c r="DK18" s="144">
        <v>60.451999999999998</v>
      </c>
      <c r="DL18" s="144">
        <v>60.451999999999998</v>
      </c>
      <c r="DM18" s="144">
        <v>60.451999999999998</v>
      </c>
      <c r="DN18" s="144">
        <v>60.451999999999998</v>
      </c>
      <c r="DO18" s="144">
        <v>60.451999999999998</v>
      </c>
      <c r="DP18" s="144">
        <v>60.451999999999998</v>
      </c>
      <c r="DQ18" s="144">
        <v>60.451999999999998</v>
      </c>
      <c r="DR18" s="144">
        <v>60.451999999999998</v>
      </c>
      <c r="DS18" s="144">
        <v>60.451999999999998</v>
      </c>
      <c r="DT18" s="144">
        <v>60.451999999999998</v>
      </c>
      <c r="DU18" s="144">
        <v>60.451999999999998</v>
      </c>
      <c r="DV18" s="144">
        <v>60.451999999999998</v>
      </c>
      <c r="DW18" s="144">
        <v>60.451999999999998</v>
      </c>
      <c r="DX18" s="144">
        <v>60.451999999999998</v>
      </c>
      <c r="DY18" s="144">
        <v>60.451999999999998</v>
      </c>
      <c r="DZ18" s="144">
        <v>60.451999999999998</v>
      </c>
      <c r="EA18" s="144">
        <v>60.451999999999998</v>
      </c>
    </row>
    <row r="19" spans="1:131" ht="15" customHeight="1" x14ac:dyDescent="0.25">
      <c r="A19" s="43">
        <v>17</v>
      </c>
      <c r="B19" s="144"/>
      <c r="C19" s="144"/>
      <c r="D19" s="144"/>
      <c r="E19" s="144"/>
      <c r="F19" s="144"/>
      <c r="G19" s="144"/>
      <c r="H19" s="144"/>
      <c r="I19" s="144"/>
      <c r="J19" s="144"/>
      <c r="K19" s="144"/>
      <c r="L19" s="144"/>
      <c r="M19" s="144"/>
      <c r="N19" s="144"/>
      <c r="O19" s="144"/>
      <c r="P19" s="144"/>
      <c r="Q19" s="144"/>
      <c r="R19" s="144"/>
      <c r="S19" s="144">
        <v>0.995</v>
      </c>
      <c r="T19" s="144">
        <v>1.984</v>
      </c>
      <c r="U19" s="144">
        <v>2.968</v>
      </c>
      <c r="V19" s="144">
        <v>3.9470000000000001</v>
      </c>
      <c r="W19" s="144">
        <v>4.9210000000000003</v>
      </c>
      <c r="X19" s="144">
        <v>5.8890000000000002</v>
      </c>
      <c r="Y19" s="144">
        <v>6.8520000000000003</v>
      </c>
      <c r="Z19" s="144">
        <v>7.81</v>
      </c>
      <c r="AA19" s="144">
        <v>8.7620000000000005</v>
      </c>
      <c r="AB19" s="144">
        <v>9.7089999999999996</v>
      </c>
      <c r="AC19" s="144">
        <v>10.651</v>
      </c>
      <c r="AD19" s="144">
        <v>11.587999999999999</v>
      </c>
      <c r="AE19" s="144">
        <v>12.52</v>
      </c>
      <c r="AF19" s="144">
        <v>13.446999999999999</v>
      </c>
      <c r="AG19" s="144">
        <v>14.368</v>
      </c>
      <c r="AH19" s="144">
        <v>15.285</v>
      </c>
      <c r="AI19" s="144">
        <v>16.196000000000002</v>
      </c>
      <c r="AJ19" s="144">
        <v>17.102</v>
      </c>
      <c r="AK19" s="144">
        <v>18.003</v>
      </c>
      <c r="AL19" s="144">
        <v>18.899000000000001</v>
      </c>
      <c r="AM19" s="144">
        <v>19.79</v>
      </c>
      <c r="AN19" s="144">
        <v>20.675999999999998</v>
      </c>
      <c r="AO19" s="144">
        <v>21.556999999999999</v>
      </c>
      <c r="AP19" s="144">
        <v>22.433</v>
      </c>
      <c r="AQ19" s="144">
        <v>23.303999999999998</v>
      </c>
      <c r="AR19" s="144">
        <v>24.169</v>
      </c>
      <c r="AS19" s="144">
        <v>25.03</v>
      </c>
      <c r="AT19" s="144">
        <v>25.885000000000002</v>
      </c>
      <c r="AU19" s="144">
        <v>26.734999999999999</v>
      </c>
      <c r="AV19" s="144">
        <v>27.58</v>
      </c>
      <c r="AW19" s="144">
        <v>28.42</v>
      </c>
      <c r="AX19" s="144">
        <v>29.254000000000001</v>
      </c>
      <c r="AY19" s="144">
        <v>30.082999999999998</v>
      </c>
      <c r="AZ19" s="144">
        <v>30.907</v>
      </c>
      <c r="BA19" s="144">
        <v>31.725000000000001</v>
      </c>
      <c r="BB19" s="144">
        <v>32.536999999999999</v>
      </c>
      <c r="BC19" s="144">
        <v>33.344000000000001</v>
      </c>
      <c r="BD19" s="144">
        <v>34.145000000000003</v>
      </c>
      <c r="BE19" s="144">
        <v>34.94</v>
      </c>
      <c r="BF19" s="144">
        <v>35.728999999999999</v>
      </c>
      <c r="BG19" s="144">
        <v>36.512999999999998</v>
      </c>
      <c r="BH19" s="144">
        <v>37.29</v>
      </c>
      <c r="BI19" s="144">
        <v>38.061</v>
      </c>
      <c r="BJ19" s="144">
        <v>38.826000000000001</v>
      </c>
      <c r="BK19" s="144">
        <v>39.584000000000003</v>
      </c>
      <c r="BL19" s="144">
        <v>40.335000000000001</v>
      </c>
      <c r="BM19" s="144">
        <v>41.08</v>
      </c>
      <c r="BN19" s="144">
        <v>41.817999999999998</v>
      </c>
      <c r="BO19" s="144">
        <v>42.55</v>
      </c>
      <c r="BP19" s="144">
        <v>43.274000000000001</v>
      </c>
      <c r="BQ19" s="144">
        <v>43.991</v>
      </c>
      <c r="BR19" s="144">
        <v>44.701000000000001</v>
      </c>
      <c r="BS19" s="144">
        <v>45.402999999999999</v>
      </c>
      <c r="BT19" s="144">
        <v>46.097999999999999</v>
      </c>
      <c r="BU19" s="144">
        <v>46.783999999999999</v>
      </c>
      <c r="BV19" s="144">
        <v>47.463000000000001</v>
      </c>
      <c r="BW19" s="144">
        <v>48.134</v>
      </c>
      <c r="BX19" s="144">
        <v>48.795999999999999</v>
      </c>
      <c r="BY19" s="144">
        <v>49.448999999999998</v>
      </c>
      <c r="BZ19" s="144">
        <v>50.094000000000001</v>
      </c>
      <c r="CA19" s="144">
        <v>50.728000000000002</v>
      </c>
      <c r="CB19" s="144">
        <v>51.353000000000002</v>
      </c>
      <c r="CC19" s="144">
        <v>51.966000000000001</v>
      </c>
      <c r="CD19" s="144">
        <v>52.569000000000003</v>
      </c>
      <c r="CE19" s="144">
        <v>53.161000000000001</v>
      </c>
      <c r="CF19" s="144">
        <v>53.74</v>
      </c>
      <c r="CG19" s="144">
        <v>54.305</v>
      </c>
      <c r="CH19" s="144">
        <v>54.854999999999997</v>
      </c>
      <c r="CI19" s="144">
        <v>55.387999999999998</v>
      </c>
      <c r="CJ19" s="144">
        <v>55.9</v>
      </c>
      <c r="CK19" s="144">
        <v>56.387</v>
      </c>
      <c r="CL19" s="144">
        <v>56.847000000000001</v>
      </c>
      <c r="CM19" s="144">
        <v>57.274000000000001</v>
      </c>
      <c r="CN19" s="144">
        <v>57.664999999999999</v>
      </c>
      <c r="CO19" s="144">
        <v>58.015999999999998</v>
      </c>
      <c r="CP19" s="144">
        <v>58.325000000000003</v>
      </c>
      <c r="CQ19" s="144">
        <v>58.591000000000001</v>
      </c>
      <c r="CR19" s="144">
        <v>58.819000000000003</v>
      </c>
      <c r="CS19" s="144">
        <v>59.009</v>
      </c>
      <c r="CT19" s="144">
        <v>59.165999999999997</v>
      </c>
      <c r="CU19" s="144">
        <v>59.292000000000002</v>
      </c>
      <c r="CV19" s="144">
        <v>59.393999999999998</v>
      </c>
      <c r="CW19" s="144">
        <v>59.473999999999997</v>
      </c>
      <c r="CX19" s="144">
        <v>59.536000000000001</v>
      </c>
      <c r="CY19" s="144">
        <v>59.585000000000001</v>
      </c>
      <c r="CZ19" s="144">
        <v>59.621000000000002</v>
      </c>
      <c r="DA19" s="144">
        <v>59.649000000000001</v>
      </c>
      <c r="DB19" s="144">
        <v>59.67</v>
      </c>
      <c r="DC19" s="144">
        <v>59.67</v>
      </c>
      <c r="DD19" s="144">
        <v>59.67</v>
      </c>
      <c r="DE19" s="144">
        <v>59.67</v>
      </c>
      <c r="DF19" s="144">
        <v>59.67</v>
      </c>
      <c r="DG19" s="144">
        <v>59.67</v>
      </c>
      <c r="DH19" s="144">
        <v>59.67</v>
      </c>
      <c r="DI19" s="144">
        <v>59.67</v>
      </c>
      <c r="DJ19" s="144">
        <v>59.67</v>
      </c>
      <c r="DK19" s="144">
        <v>59.67</v>
      </c>
      <c r="DL19" s="144">
        <v>59.67</v>
      </c>
      <c r="DM19" s="144">
        <v>59.67</v>
      </c>
      <c r="DN19" s="144">
        <v>59.67</v>
      </c>
      <c r="DO19" s="144">
        <v>59.67</v>
      </c>
      <c r="DP19" s="144">
        <v>59.67</v>
      </c>
      <c r="DQ19" s="144">
        <v>59.67</v>
      </c>
      <c r="DR19" s="144">
        <v>59.67</v>
      </c>
      <c r="DS19" s="144">
        <v>59.67</v>
      </c>
      <c r="DT19" s="144">
        <v>59.67</v>
      </c>
      <c r="DU19" s="144">
        <v>59.67</v>
      </c>
      <c r="DV19" s="144">
        <v>59.67</v>
      </c>
      <c r="DW19" s="144">
        <v>59.67</v>
      </c>
      <c r="DX19" s="144">
        <v>59.67</v>
      </c>
      <c r="DY19" s="144">
        <v>59.67</v>
      </c>
      <c r="DZ19" s="144">
        <v>59.67</v>
      </c>
      <c r="EA19" s="144">
        <v>59.67</v>
      </c>
    </row>
    <row r="20" spans="1:131" ht="15" customHeight="1" x14ac:dyDescent="0.25">
      <c r="A20" s="43">
        <v>18</v>
      </c>
      <c r="B20" s="144"/>
      <c r="C20" s="144"/>
      <c r="D20" s="144"/>
      <c r="E20" s="144"/>
      <c r="F20" s="144"/>
      <c r="G20" s="144"/>
      <c r="H20" s="144"/>
      <c r="I20" s="144"/>
      <c r="J20" s="144"/>
      <c r="K20" s="144"/>
      <c r="L20" s="144"/>
      <c r="M20" s="144"/>
      <c r="N20" s="144"/>
      <c r="O20" s="144"/>
      <c r="P20" s="144"/>
      <c r="Q20" s="144"/>
      <c r="R20" s="144"/>
      <c r="S20" s="144"/>
      <c r="T20" s="144">
        <v>0.995</v>
      </c>
      <c r="U20" s="144">
        <v>1.984</v>
      </c>
      <c r="V20" s="144">
        <v>2.968</v>
      </c>
      <c r="W20" s="144">
        <v>3.9460000000000002</v>
      </c>
      <c r="X20" s="144">
        <v>4.92</v>
      </c>
      <c r="Y20" s="144">
        <v>5.8879999999999999</v>
      </c>
      <c r="Z20" s="144">
        <v>6.851</v>
      </c>
      <c r="AA20" s="144">
        <v>7.8079999999999998</v>
      </c>
      <c r="AB20" s="144">
        <v>8.76</v>
      </c>
      <c r="AC20" s="144">
        <v>9.7070000000000007</v>
      </c>
      <c r="AD20" s="144">
        <v>10.648999999999999</v>
      </c>
      <c r="AE20" s="144">
        <v>11.585000000000001</v>
      </c>
      <c r="AF20" s="144">
        <v>12.516999999999999</v>
      </c>
      <c r="AG20" s="144">
        <v>13.443</v>
      </c>
      <c r="AH20" s="144">
        <v>14.364000000000001</v>
      </c>
      <c r="AI20" s="144">
        <v>15.28</v>
      </c>
      <c r="AJ20" s="144">
        <v>16.190999999999999</v>
      </c>
      <c r="AK20" s="144">
        <v>17.097000000000001</v>
      </c>
      <c r="AL20" s="144">
        <v>17.997</v>
      </c>
      <c r="AM20" s="144">
        <v>18.893000000000001</v>
      </c>
      <c r="AN20" s="144">
        <v>19.783000000000001</v>
      </c>
      <c r="AO20" s="144">
        <v>20.667999999999999</v>
      </c>
      <c r="AP20" s="144">
        <v>21.548999999999999</v>
      </c>
      <c r="AQ20" s="144">
        <v>22.423999999999999</v>
      </c>
      <c r="AR20" s="144">
        <v>23.294</v>
      </c>
      <c r="AS20" s="144">
        <v>24.158999999999999</v>
      </c>
      <c r="AT20" s="144">
        <v>25.018000000000001</v>
      </c>
      <c r="AU20" s="144">
        <v>25.873000000000001</v>
      </c>
      <c r="AV20" s="144">
        <v>26.722000000000001</v>
      </c>
      <c r="AW20" s="144">
        <v>27.565000000000001</v>
      </c>
      <c r="AX20" s="144">
        <v>28.404</v>
      </c>
      <c r="AY20" s="144">
        <v>29.236999999999998</v>
      </c>
      <c r="AZ20" s="144">
        <v>30.064</v>
      </c>
      <c r="BA20" s="144">
        <v>30.885999999999999</v>
      </c>
      <c r="BB20" s="144">
        <v>31.702000000000002</v>
      </c>
      <c r="BC20" s="144">
        <v>32.512999999999998</v>
      </c>
      <c r="BD20" s="144">
        <v>33.317</v>
      </c>
      <c r="BE20" s="144">
        <v>34.116</v>
      </c>
      <c r="BF20" s="144">
        <v>34.908999999999999</v>
      </c>
      <c r="BG20" s="144">
        <v>35.695999999999998</v>
      </c>
      <c r="BH20" s="144">
        <v>36.475999999999999</v>
      </c>
      <c r="BI20" s="144">
        <v>37.250999999999998</v>
      </c>
      <c r="BJ20" s="144">
        <v>38.018999999999998</v>
      </c>
      <c r="BK20" s="144">
        <v>38.78</v>
      </c>
      <c r="BL20" s="144">
        <v>39.534999999999997</v>
      </c>
      <c r="BM20" s="144">
        <v>40.283000000000001</v>
      </c>
      <c r="BN20" s="144">
        <v>41.024000000000001</v>
      </c>
      <c r="BO20" s="144">
        <v>41.758000000000003</v>
      </c>
      <c r="BP20" s="144">
        <v>42.484999999999999</v>
      </c>
      <c r="BQ20" s="144">
        <v>43.204000000000001</v>
      </c>
      <c r="BR20" s="144">
        <v>43.917000000000002</v>
      </c>
      <c r="BS20" s="144">
        <v>44.621000000000002</v>
      </c>
      <c r="BT20" s="144">
        <v>45.317999999999998</v>
      </c>
      <c r="BU20" s="144">
        <v>46.006999999999998</v>
      </c>
      <c r="BV20" s="144">
        <v>46.688000000000002</v>
      </c>
      <c r="BW20" s="144">
        <v>47.360999999999997</v>
      </c>
      <c r="BX20" s="144">
        <v>48.024999999999999</v>
      </c>
      <c r="BY20" s="144">
        <v>48.68</v>
      </c>
      <c r="BZ20" s="144">
        <v>49.325000000000003</v>
      </c>
      <c r="CA20" s="144">
        <v>49.960999999999999</v>
      </c>
      <c r="CB20" s="144">
        <v>50.587000000000003</v>
      </c>
      <c r="CC20" s="144">
        <v>51.201999999999998</v>
      </c>
      <c r="CD20" s="144">
        <v>51.805999999999997</v>
      </c>
      <c r="CE20" s="144">
        <v>52.396999999999998</v>
      </c>
      <c r="CF20" s="144">
        <v>52.976999999999997</v>
      </c>
      <c r="CG20" s="144">
        <v>53.542999999999999</v>
      </c>
      <c r="CH20" s="144">
        <v>54.093000000000004</v>
      </c>
      <c r="CI20" s="144">
        <v>54.625</v>
      </c>
      <c r="CJ20" s="144">
        <v>55.136000000000003</v>
      </c>
      <c r="CK20" s="144">
        <v>55.622999999999998</v>
      </c>
      <c r="CL20" s="144">
        <v>56.082000000000001</v>
      </c>
      <c r="CM20" s="144">
        <v>56.508000000000003</v>
      </c>
      <c r="CN20" s="144">
        <v>56.898000000000003</v>
      </c>
      <c r="CO20" s="144">
        <v>57.247</v>
      </c>
      <c r="CP20" s="144">
        <v>57.554000000000002</v>
      </c>
      <c r="CQ20" s="144">
        <v>57.819000000000003</v>
      </c>
      <c r="CR20" s="144">
        <v>58.045000000000002</v>
      </c>
      <c r="CS20" s="144">
        <v>58.234000000000002</v>
      </c>
      <c r="CT20" s="144">
        <v>58.389000000000003</v>
      </c>
      <c r="CU20" s="144">
        <v>58.514000000000003</v>
      </c>
      <c r="CV20" s="144">
        <v>58.615000000000002</v>
      </c>
      <c r="CW20" s="144">
        <v>58.692999999999998</v>
      </c>
      <c r="CX20" s="144">
        <v>58.755000000000003</v>
      </c>
      <c r="CY20" s="144">
        <v>58.802999999999997</v>
      </c>
      <c r="CZ20" s="144">
        <v>58.838999999999999</v>
      </c>
      <c r="DA20" s="144">
        <v>58.866</v>
      </c>
      <c r="DB20" s="144">
        <v>58.886000000000003</v>
      </c>
      <c r="DC20" s="144">
        <v>58.886000000000003</v>
      </c>
      <c r="DD20" s="144">
        <v>58.886000000000003</v>
      </c>
      <c r="DE20" s="144">
        <v>58.886000000000003</v>
      </c>
      <c r="DF20" s="144">
        <v>58.886000000000003</v>
      </c>
      <c r="DG20" s="144">
        <v>58.886000000000003</v>
      </c>
      <c r="DH20" s="144">
        <v>58.886000000000003</v>
      </c>
      <c r="DI20" s="144">
        <v>58.886000000000003</v>
      </c>
      <c r="DJ20" s="144">
        <v>58.886000000000003</v>
      </c>
      <c r="DK20" s="144">
        <v>58.886000000000003</v>
      </c>
      <c r="DL20" s="144">
        <v>58.886000000000003</v>
      </c>
      <c r="DM20" s="144">
        <v>58.886000000000003</v>
      </c>
      <c r="DN20" s="144">
        <v>58.886000000000003</v>
      </c>
      <c r="DO20" s="144">
        <v>58.886000000000003</v>
      </c>
      <c r="DP20" s="144">
        <v>58.886000000000003</v>
      </c>
      <c r="DQ20" s="144">
        <v>58.886000000000003</v>
      </c>
      <c r="DR20" s="144">
        <v>58.886000000000003</v>
      </c>
      <c r="DS20" s="144">
        <v>58.886000000000003</v>
      </c>
      <c r="DT20" s="144">
        <v>58.886000000000003</v>
      </c>
      <c r="DU20" s="144">
        <v>58.886000000000003</v>
      </c>
      <c r="DV20" s="144">
        <v>58.886000000000003</v>
      </c>
      <c r="DW20" s="144">
        <v>58.886000000000003</v>
      </c>
      <c r="DX20" s="144">
        <v>58.886000000000003</v>
      </c>
      <c r="DY20" s="144">
        <v>58.886000000000003</v>
      </c>
      <c r="DZ20" s="144">
        <v>58.886000000000003</v>
      </c>
      <c r="EA20" s="144">
        <v>58.886000000000003</v>
      </c>
    </row>
    <row r="21" spans="1:131" ht="15" customHeight="1" x14ac:dyDescent="0.25">
      <c r="A21" s="43">
        <v>19</v>
      </c>
      <c r="B21" s="144"/>
      <c r="C21" s="144"/>
      <c r="D21" s="144"/>
      <c r="E21" s="144"/>
      <c r="F21" s="144"/>
      <c r="G21" s="144"/>
      <c r="H21" s="144"/>
      <c r="I21" s="144"/>
      <c r="J21" s="144"/>
      <c r="K21" s="144"/>
      <c r="L21" s="144"/>
      <c r="M21" s="144"/>
      <c r="N21" s="144"/>
      <c r="O21" s="144"/>
      <c r="P21" s="144"/>
      <c r="Q21" s="144"/>
      <c r="R21" s="144"/>
      <c r="S21" s="144"/>
      <c r="T21" s="144"/>
      <c r="U21" s="144">
        <v>0.995</v>
      </c>
      <c r="V21" s="144">
        <v>1.984</v>
      </c>
      <c r="W21" s="144">
        <v>2.968</v>
      </c>
      <c r="X21" s="144">
        <v>3.9460000000000002</v>
      </c>
      <c r="Y21" s="144">
        <v>4.9189999999999996</v>
      </c>
      <c r="Z21" s="144">
        <v>5.8869999999999996</v>
      </c>
      <c r="AA21" s="144">
        <v>6.85</v>
      </c>
      <c r="AB21" s="144">
        <v>7.8070000000000004</v>
      </c>
      <c r="AC21" s="144">
        <v>8.7590000000000003</v>
      </c>
      <c r="AD21" s="144">
        <v>9.7059999999999995</v>
      </c>
      <c r="AE21" s="144">
        <v>10.647</v>
      </c>
      <c r="AF21" s="144">
        <v>11.583</v>
      </c>
      <c r="AG21" s="144">
        <v>12.515000000000001</v>
      </c>
      <c r="AH21" s="144">
        <v>13.44</v>
      </c>
      <c r="AI21" s="144">
        <v>14.361000000000001</v>
      </c>
      <c r="AJ21" s="144">
        <v>15.276999999999999</v>
      </c>
      <c r="AK21" s="144">
        <v>16.187000000000001</v>
      </c>
      <c r="AL21" s="144">
        <v>17.091999999999999</v>
      </c>
      <c r="AM21" s="144">
        <v>17.992000000000001</v>
      </c>
      <c r="AN21" s="144">
        <v>18.887</v>
      </c>
      <c r="AO21" s="144">
        <v>19.777000000000001</v>
      </c>
      <c r="AP21" s="144">
        <v>20.661999999999999</v>
      </c>
      <c r="AQ21" s="144">
        <v>21.541</v>
      </c>
      <c r="AR21" s="144">
        <v>22.416</v>
      </c>
      <c r="AS21" s="144">
        <v>23.285</v>
      </c>
      <c r="AT21" s="144">
        <v>24.149000000000001</v>
      </c>
      <c r="AU21" s="144">
        <v>25.007999999999999</v>
      </c>
      <c r="AV21" s="144">
        <v>25.861000000000001</v>
      </c>
      <c r="AW21" s="144">
        <v>26.709</v>
      </c>
      <c r="AX21" s="144">
        <v>27.550999999999998</v>
      </c>
      <c r="AY21" s="144">
        <v>28.388000000000002</v>
      </c>
      <c r="AZ21" s="144">
        <v>29.22</v>
      </c>
      <c r="BA21" s="144">
        <v>30.045999999999999</v>
      </c>
      <c r="BB21" s="144">
        <v>30.866</v>
      </c>
      <c r="BC21" s="144">
        <v>31.68</v>
      </c>
      <c r="BD21" s="144">
        <v>32.488999999999997</v>
      </c>
      <c r="BE21" s="144">
        <v>33.290999999999997</v>
      </c>
      <c r="BF21" s="144">
        <v>34.088000000000001</v>
      </c>
      <c r="BG21" s="144">
        <v>34.878</v>
      </c>
      <c r="BH21" s="144">
        <v>35.661999999999999</v>
      </c>
      <c r="BI21" s="144">
        <v>36.44</v>
      </c>
      <c r="BJ21" s="144">
        <v>37.210999999999999</v>
      </c>
      <c r="BK21" s="144">
        <v>37.975999999999999</v>
      </c>
      <c r="BL21" s="144">
        <v>38.734000000000002</v>
      </c>
      <c r="BM21" s="144">
        <v>39.484999999999999</v>
      </c>
      <c r="BN21" s="144">
        <v>40.228999999999999</v>
      </c>
      <c r="BO21" s="144">
        <v>40.966000000000001</v>
      </c>
      <c r="BP21" s="144">
        <v>41.695</v>
      </c>
      <c r="BQ21" s="144">
        <v>42.417999999999999</v>
      </c>
      <c r="BR21" s="144">
        <v>43.133000000000003</v>
      </c>
      <c r="BS21" s="144">
        <v>43.84</v>
      </c>
      <c r="BT21" s="144">
        <v>44.539000000000001</v>
      </c>
      <c r="BU21" s="144">
        <v>45.23</v>
      </c>
      <c r="BV21" s="144">
        <v>45.912999999999997</v>
      </c>
      <c r="BW21" s="144">
        <v>46.588000000000001</v>
      </c>
      <c r="BX21" s="144">
        <v>47.253999999999998</v>
      </c>
      <c r="BY21" s="144">
        <v>47.91</v>
      </c>
      <c r="BZ21" s="144">
        <v>48.557000000000002</v>
      </c>
      <c r="CA21" s="144">
        <v>49.195</v>
      </c>
      <c r="CB21" s="144">
        <v>49.822000000000003</v>
      </c>
      <c r="CC21" s="144">
        <v>50.438000000000002</v>
      </c>
      <c r="CD21" s="144">
        <v>51.042000000000002</v>
      </c>
      <c r="CE21" s="144">
        <v>51.634999999999998</v>
      </c>
      <c r="CF21" s="144">
        <v>52.215000000000003</v>
      </c>
      <c r="CG21" s="144">
        <v>52.78</v>
      </c>
      <c r="CH21" s="144">
        <v>53.331000000000003</v>
      </c>
      <c r="CI21" s="144">
        <v>53.863</v>
      </c>
      <c r="CJ21" s="144">
        <v>54.372999999999998</v>
      </c>
      <c r="CK21" s="144">
        <v>54.86</v>
      </c>
      <c r="CL21" s="144">
        <v>55.317</v>
      </c>
      <c r="CM21" s="144">
        <v>55.741999999999997</v>
      </c>
      <c r="CN21" s="144">
        <v>56.13</v>
      </c>
      <c r="CO21" s="144">
        <v>56.478000000000002</v>
      </c>
      <c r="CP21" s="144">
        <v>56.783999999999999</v>
      </c>
      <c r="CQ21" s="144">
        <v>57.046999999999997</v>
      </c>
      <c r="CR21" s="144">
        <v>57.271000000000001</v>
      </c>
      <c r="CS21" s="144">
        <v>57.459000000000003</v>
      </c>
      <c r="CT21" s="144">
        <v>57.613</v>
      </c>
      <c r="CU21" s="144">
        <v>57.737000000000002</v>
      </c>
      <c r="CV21" s="144">
        <v>57.835999999999999</v>
      </c>
      <c r="CW21" s="144">
        <v>57.912999999999997</v>
      </c>
      <c r="CX21" s="144">
        <v>57.973999999999997</v>
      </c>
      <c r="CY21" s="144">
        <v>58.021000000000001</v>
      </c>
      <c r="CZ21" s="144">
        <v>58.057000000000002</v>
      </c>
      <c r="DA21" s="144">
        <v>58.082999999999998</v>
      </c>
      <c r="DB21" s="144">
        <v>58.103000000000002</v>
      </c>
      <c r="DC21" s="144">
        <v>58.103000000000002</v>
      </c>
      <c r="DD21" s="144">
        <v>58.103000000000002</v>
      </c>
      <c r="DE21" s="144">
        <v>58.103000000000002</v>
      </c>
      <c r="DF21" s="144">
        <v>58.103000000000002</v>
      </c>
      <c r="DG21" s="144">
        <v>58.103000000000002</v>
      </c>
      <c r="DH21" s="144">
        <v>58.103000000000002</v>
      </c>
      <c r="DI21" s="144">
        <v>58.103000000000002</v>
      </c>
      <c r="DJ21" s="144">
        <v>58.103000000000002</v>
      </c>
      <c r="DK21" s="144">
        <v>58.103000000000002</v>
      </c>
      <c r="DL21" s="144">
        <v>58.103000000000002</v>
      </c>
      <c r="DM21" s="144">
        <v>58.103000000000002</v>
      </c>
      <c r="DN21" s="144">
        <v>58.103000000000002</v>
      </c>
      <c r="DO21" s="144">
        <v>58.103000000000002</v>
      </c>
      <c r="DP21" s="144">
        <v>58.103000000000002</v>
      </c>
      <c r="DQ21" s="144">
        <v>58.103000000000002</v>
      </c>
      <c r="DR21" s="144">
        <v>58.103000000000002</v>
      </c>
      <c r="DS21" s="144">
        <v>58.103000000000002</v>
      </c>
      <c r="DT21" s="144">
        <v>58.103000000000002</v>
      </c>
      <c r="DU21" s="144">
        <v>58.103000000000002</v>
      </c>
      <c r="DV21" s="144">
        <v>58.103000000000002</v>
      </c>
      <c r="DW21" s="144">
        <v>58.103000000000002</v>
      </c>
      <c r="DX21" s="144">
        <v>58.103000000000002</v>
      </c>
      <c r="DY21" s="144">
        <v>58.103000000000002</v>
      </c>
      <c r="DZ21" s="144">
        <v>58.103000000000002</v>
      </c>
      <c r="EA21" s="144">
        <v>58.103000000000002</v>
      </c>
    </row>
    <row r="22" spans="1:131" ht="15" customHeight="1" x14ac:dyDescent="0.25">
      <c r="A22" s="43">
        <v>20</v>
      </c>
      <c r="B22" s="144"/>
      <c r="C22" s="144"/>
      <c r="D22" s="144"/>
      <c r="E22" s="144"/>
      <c r="F22" s="144"/>
      <c r="G22" s="144"/>
      <c r="H22" s="144"/>
      <c r="I22" s="144"/>
      <c r="J22" s="144"/>
      <c r="K22" s="144"/>
      <c r="L22" s="144"/>
      <c r="M22" s="144"/>
      <c r="N22" s="144"/>
      <c r="O22" s="144"/>
      <c r="P22" s="144"/>
      <c r="Q22" s="144"/>
      <c r="R22" s="144"/>
      <c r="S22" s="144"/>
      <c r="T22" s="144"/>
      <c r="U22" s="144"/>
      <c r="V22" s="144">
        <v>0.995</v>
      </c>
      <c r="W22" s="144">
        <v>1.984</v>
      </c>
      <c r="X22" s="144">
        <v>2.9670000000000001</v>
      </c>
      <c r="Y22" s="144">
        <v>3.9460000000000002</v>
      </c>
      <c r="Z22" s="144">
        <v>4.9189999999999996</v>
      </c>
      <c r="AA22" s="144">
        <v>5.8869999999999996</v>
      </c>
      <c r="AB22" s="144">
        <v>6.8490000000000002</v>
      </c>
      <c r="AC22" s="144">
        <v>7.806</v>
      </c>
      <c r="AD22" s="144">
        <v>8.7579999999999991</v>
      </c>
      <c r="AE22" s="144">
        <v>9.7040000000000006</v>
      </c>
      <c r="AF22" s="144">
        <v>10.646000000000001</v>
      </c>
      <c r="AG22" s="144">
        <v>11.582000000000001</v>
      </c>
      <c r="AH22" s="144">
        <v>12.513</v>
      </c>
      <c r="AI22" s="144">
        <v>13.438000000000001</v>
      </c>
      <c r="AJ22" s="144">
        <v>14.359</v>
      </c>
      <c r="AK22" s="144">
        <v>15.273999999999999</v>
      </c>
      <c r="AL22" s="144">
        <v>16.184000000000001</v>
      </c>
      <c r="AM22" s="144">
        <v>17.088999999999999</v>
      </c>
      <c r="AN22" s="144">
        <v>17.988</v>
      </c>
      <c r="AO22" s="144">
        <v>18.882999999999999</v>
      </c>
      <c r="AP22" s="144">
        <v>19.771999999999998</v>
      </c>
      <c r="AQ22" s="144">
        <v>20.655999999999999</v>
      </c>
      <c r="AR22" s="144">
        <v>21.535</v>
      </c>
      <c r="AS22" s="144">
        <v>22.408999999999999</v>
      </c>
      <c r="AT22" s="144">
        <v>23.277000000000001</v>
      </c>
      <c r="AU22" s="144">
        <v>24.14</v>
      </c>
      <c r="AV22" s="144">
        <v>24.998000000000001</v>
      </c>
      <c r="AW22" s="144">
        <v>25.85</v>
      </c>
      <c r="AX22" s="144">
        <v>26.696000000000002</v>
      </c>
      <c r="AY22" s="144">
        <v>27.538</v>
      </c>
      <c r="AZ22" s="144">
        <v>28.373000000000001</v>
      </c>
      <c r="BA22" s="144">
        <v>29.202999999999999</v>
      </c>
      <c r="BB22" s="144">
        <v>30.027000000000001</v>
      </c>
      <c r="BC22" s="144">
        <v>30.844999999999999</v>
      </c>
      <c r="BD22" s="144">
        <v>31.658000000000001</v>
      </c>
      <c r="BE22" s="144">
        <v>32.463999999999999</v>
      </c>
      <c r="BF22" s="144">
        <v>33.264000000000003</v>
      </c>
      <c r="BG22" s="144">
        <v>34.058</v>
      </c>
      <c r="BH22" s="144">
        <v>34.845999999999997</v>
      </c>
      <c r="BI22" s="144">
        <v>35.627000000000002</v>
      </c>
      <c r="BJ22" s="144">
        <v>36.402000000000001</v>
      </c>
      <c r="BK22" s="144">
        <v>37.17</v>
      </c>
      <c r="BL22" s="144">
        <v>37.930999999999997</v>
      </c>
      <c r="BM22" s="144">
        <v>38.685000000000002</v>
      </c>
      <c r="BN22" s="144">
        <v>39.432000000000002</v>
      </c>
      <c r="BO22" s="144">
        <v>40.171999999999997</v>
      </c>
      <c r="BP22" s="144">
        <v>40.904000000000003</v>
      </c>
      <c r="BQ22" s="144">
        <v>41.628999999999998</v>
      </c>
      <c r="BR22" s="144">
        <v>42.347000000000001</v>
      </c>
      <c r="BS22" s="144">
        <v>43.055999999999997</v>
      </c>
      <c r="BT22" s="144">
        <v>43.758000000000003</v>
      </c>
      <c r="BU22" s="144">
        <v>44.451999999999998</v>
      </c>
      <c r="BV22" s="144">
        <v>45.137</v>
      </c>
      <c r="BW22" s="144">
        <v>45.813000000000002</v>
      </c>
      <c r="BX22" s="144">
        <v>46.481000000000002</v>
      </c>
      <c r="BY22" s="144">
        <v>47.139000000000003</v>
      </c>
      <c r="BZ22" s="144">
        <v>47.787999999999997</v>
      </c>
      <c r="CA22" s="144">
        <v>48.427</v>
      </c>
      <c r="CB22" s="144">
        <v>49.055</v>
      </c>
      <c r="CC22" s="144">
        <v>49.671999999999997</v>
      </c>
      <c r="CD22" s="144">
        <v>50.277000000000001</v>
      </c>
      <c r="CE22" s="144">
        <v>50.87</v>
      </c>
      <c r="CF22" s="144">
        <v>51.451000000000001</v>
      </c>
      <c r="CG22" s="144">
        <v>52.017000000000003</v>
      </c>
      <c r="CH22" s="144">
        <v>52.567</v>
      </c>
      <c r="CI22" s="144">
        <v>53.098999999999997</v>
      </c>
      <c r="CJ22" s="144">
        <v>53.609000000000002</v>
      </c>
      <c r="CK22" s="144">
        <v>54.094000000000001</v>
      </c>
      <c r="CL22" s="144">
        <v>54.551000000000002</v>
      </c>
      <c r="CM22" s="144">
        <v>54.975000000000001</v>
      </c>
      <c r="CN22" s="144">
        <v>55.360999999999997</v>
      </c>
      <c r="CO22" s="144">
        <v>55.707999999999998</v>
      </c>
      <c r="CP22" s="144">
        <v>56.012</v>
      </c>
      <c r="CQ22" s="144">
        <v>56.273000000000003</v>
      </c>
      <c r="CR22" s="144">
        <v>56.496000000000002</v>
      </c>
      <c r="CS22" s="144">
        <v>56.682000000000002</v>
      </c>
      <c r="CT22" s="144">
        <v>56.834000000000003</v>
      </c>
      <c r="CU22" s="144">
        <v>56.957000000000001</v>
      </c>
      <c r="CV22" s="144">
        <v>57.055</v>
      </c>
      <c r="CW22" s="144">
        <v>57.131999999999998</v>
      </c>
      <c r="CX22" s="144">
        <v>57.192</v>
      </c>
      <c r="CY22" s="144">
        <v>57.238</v>
      </c>
      <c r="CZ22" s="144">
        <v>57.273000000000003</v>
      </c>
      <c r="DA22" s="144">
        <v>57.298999999999999</v>
      </c>
      <c r="DB22" s="144">
        <v>57.317999999999998</v>
      </c>
      <c r="DC22" s="144">
        <v>57.317999999999998</v>
      </c>
      <c r="DD22" s="144">
        <v>57.317999999999998</v>
      </c>
      <c r="DE22" s="144">
        <v>57.317999999999998</v>
      </c>
      <c r="DF22" s="144">
        <v>57.317999999999998</v>
      </c>
      <c r="DG22" s="144">
        <v>57.317999999999998</v>
      </c>
      <c r="DH22" s="144">
        <v>57.317999999999998</v>
      </c>
      <c r="DI22" s="144">
        <v>57.317999999999998</v>
      </c>
      <c r="DJ22" s="144">
        <v>57.317999999999998</v>
      </c>
      <c r="DK22" s="144">
        <v>57.317999999999998</v>
      </c>
      <c r="DL22" s="144">
        <v>57.317999999999998</v>
      </c>
      <c r="DM22" s="144">
        <v>57.317999999999998</v>
      </c>
      <c r="DN22" s="144">
        <v>57.317999999999998</v>
      </c>
      <c r="DO22" s="144">
        <v>57.317999999999998</v>
      </c>
      <c r="DP22" s="144">
        <v>57.317999999999998</v>
      </c>
      <c r="DQ22" s="144">
        <v>57.317999999999998</v>
      </c>
      <c r="DR22" s="144">
        <v>57.317999999999998</v>
      </c>
      <c r="DS22" s="144">
        <v>57.317999999999998</v>
      </c>
      <c r="DT22" s="144">
        <v>57.317999999999998</v>
      </c>
      <c r="DU22" s="144">
        <v>57.317999999999998</v>
      </c>
      <c r="DV22" s="144">
        <v>57.317999999999998</v>
      </c>
      <c r="DW22" s="144">
        <v>57.317999999999998</v>
      </c>
      <c r="DX22" s="144">
        <v>57.317999999999998</v>
      </c>
      <c r="DY22" s="144">
        <v>57.317999999999998</v>
      </c>
      <c r="DZ22" s="144">
        <v>57.317999999999998</v>
      </c>
      <c r="EA22" s="144">
        <v>57.317999999999998</v>
      </c>
    </row>
    <row r="23" spans="1:131" ht="15" customHeight="1" x14ac:dyDescent="0.25">
      <c r="A23" s="43">
        <v>21</v>
      </c>
      <c r="B23" s="144"/>
      <c r="C23" s="144"/>
      <c r="D23" s="144"/>
      <c r="E23" s="144"/>
      <c r="F23" s="144"/>
      <c r="G23" s="144"/>
      <c r="H23" s="144"/>
      <c r="I23" s="144"/>
      <c r="J23" s="144"/>
      <c r="K23" s="144"/>
      <c r="L23" s="144"/>
      <c r="M23" s="144"/>
      <c r="N23" s="144"/>
      <c r="O23" s="144"/>
      <c r="P23" s="144"/>
      <c r="Q23" s="144"/>
      <c r="R23" s="144"/>
      <c r="S23" s="144"/>
      <c r="T23" s="144"/>
      <c r="U23" s="144"/>
      <c r="V23" s="144"/>
      <c r="W23" s="144">
        <v>0.995</v>
      </c>
      <c r="X23" s="144">
        <v>1.984</v>
      </c>
      <c r="Y23" s="144">
        <v>2.9670000000000001</v>
      </c>
      <c r="Z23" s="144">
        <v>3.9460000000000002</v>
      </c>
      <c r="AA23" s="144">
        <v>4.9189999999999996</v>
      </c>
      <c r="AB23" s="144">
        <v>5.8860000000000001</v>
      </c>
      <c r="AC23" s="144">
        <v>6.8479999999999999</v>
      </c>
      <c r="AD23" s="144">
        <v>7.8049999999999997</v>
      </c>
      <c r="AE23" s="144">
        <v>8.7569999999999997</v>
      </c>
      <c r="AF23" s="144">
        <v>9.7029999999999994</v>
      </c>
      <c r="AG23" s="144">
        <v>10.644</v>
      </c>
      <c r="AH23" s="144">
        <v>11.58</v>
      </c>
      <c r="AI23" s="144">
        <v>12.510999999999999</v>
      </c>
      <c r="AJ23" s="144">
        <v>13.436</v>
      </c>
      <c r="AK23" s="144">
        <v>14.356</v>
      </c>
      <c r="AL23" s="144">
        <v>15.271000000000001</v>
      </c>
      <c r="AM23" s="144">
        <v>16.18</v>
      </c>
      <c r="AN23" s="144">
        <v>17.085000000000001</v>
      </c>
      <c r="AO23" s="144">
        <v>17.984000000000002</v>
      </c>
      <c r="AP23" s="144">
        <v>18.878</v>
      </c>
      <c r="AQ23" s="144">
        <v>19.765999999999998</v>
      </c>
      <c r="AR23" s="144">
        <v>20.65</v>
      </c>
      <c r="AS23" s="144">
        <v>21.527999999999999</v>
      </c>
      <c r="AT23" s="144">
        <v>22.401</v>
      </c>
      <c r="AU23" s="144">
        <v>23.268000000000001</v>
      </c>
      <c r="AV23" s="144">
        <v>24.13</v>
      </c>
      <c r="AW23" s="144">
        <v>24.986000000000001</v>
      </c>
      <c r="AX23" s="144">
        <v>25.837</v>
      </c>
      <c r="AY23" s="144">
        <v>26.683</v>
      </c>
      <c r="AZ23" s="144">
        <v>27.521999999999998</v>
      </c>
      <c r="BA23" s="144">
        <v>28.356000000000002</v>
      </c>
      <c r="BB23" s="144">
        <v>29.184000000000001</v>
      </c>
      <c r="BC23" s="144">
        <v>30.007000000000001</v>
      </c>
      <c r="BD23" s="144">
        <v>30.823</v>
      </c>
      <c r="BE23" s="144">
        <v>31.632999999999999</v>
      </c>
      <c r="BF23" s="144">
        <v>32.436999999999998</v>
      </c>
      <c r="BG23" s="144">
        <v>33.234000000000002</v>
      </c>
      <c r="BH23" s="144">
        <v>34.026000000000003</v>
      </c>
      <c r="BI23" s="144">
        <v>34.81</v>
      </c>
      <c r="BJ23" s="144">
        <v>35.588999999999999</v>
      </c>
      <c r="BK23" s="144">
        <v>36.36</v>
      </c>
      <c r="BL23" s="144">
        <v>37.124000000000002</v>
      </c>
      <c r="BM23" s="144">
        <v>37.881</v>
      </c>
      <c r="BN23" s="144">
        <v>38.631</v>
      </c>
      <c r="BO23" s="144">
        <v>39.374000000000002</v>
      </c>
      <c r="BP23" s="144">
        <v>40.109000000000002</v>
      </c>
      <c r="BQ23" s="144">
        <v>40.837000000000003</v>
      </c>
      <c r="BR23" s="144">
        <v>41.557000000000002</v>
      </c>
      <c r="BS23" s="144">
        <v>42.27</v>
      </c>
      <c r="BT23" s="144">
        <v>42.973999999999997</v>
      </c>
      <c r="BU23" s="144">
        <v>43.668999999999997</v>
      </c>
      <c r="BV23" s="144">
        <v>44.356999999999999</v>
      </c>
      <c r="BW23" s="144">
        <v>45.034999999999997</v>
      </c>
      <c r="BX23" s="144">
        <v>45.704999999999998</v>
      </c>
      <c r="BY23" s="144">
        <v>46.365000000000002</v>
      </c>
      <c r="BZ23" s="144">
        <v>47.015000000000001</v>
      </c>
      <c r="CA23" s="144">
        <v>47.655000000000001</v>
      </c>
      <c r="CB23" s="144">
        <v>48.283999999999999</v>
      </c>
      <c r="CC23" s="144">
        <v>48.902000000000001</v>
      </c>
      <c r="CD23" s="144">
        <v>49.508000000000003</v>
      </c>
      <c r="CE23" s="144">
        <v>50.101999999999997</v>
      </c>
      <c r="CF23" s="144">
        <v>50.683</v>
      </c>
      <c r="CG23" s="144">
        <v>51.249000000000002</v>
      </c>
      <c r="CH23" s="144">
        <v>51.798999999999999</v>
      </c>
      <c r="CI23" s="144">
        <v>52.331000000000003</v>
      </c>
      <c r="CJ23" s="144">
        <v>52.84</v>
      </c>
      <c r="CK23" s="144">
        <v>53.325000000000003</v>
      </c>
      <c r="CL23" s="144">
        <v>53.78</v>
      </c>
      <c r="CM23" s="144">
        <v>54.203000000000003</v>
      </c>
      <c r="CN23" s="144">
        <v>54.588000000000001</v>
      </c>
      <c r="CO23" s="144">
        <v>54.933</v>
      </c>
      <c r="CP23" s="144">
        <v>55.234999999999999</v>
      </c>
      <c r="CQ23" s="144">
        <v>55.494999999999997</v>
      </c>
      <c r="CR23" s="144">
        <v>55.716000000000001</v>
      </c>
      <c r="CS23" s="144">
        <v>55.901000000000003</v>
      </c>
      <c r="CT23" s="144">
        <v>56.052</v>
      </c>
      <c r="CU23" s="144">
        <v>56.173000000000002</v>
      </c>
      <c r="CV23" s="144">
        <v>56.27</v>
      </c>
      <c r="CW23" s="144">
        <v>56.345999999999997</v>
      </c>
      <c r="CX23" s="144">
        <v>56.404000000000003</v>
      </c>
      <c r="CY23" s="144">
        <v>56.45</v>
      </c>
      <c r="CZ23" s="144">
        <v>56.484000000000002</v>
      </c>
      <c r="DA23" s="144">
        <v>56.51</v>
      </c>
      <c r="DB23" s="144">
        <v>56.529000000000003</v>
      </c>
      <c r="DC23" s="144">
        <v>56.529000000000003</v>
      </c>
      <c r="DD23" s="144">
        <v>56.529000000000003</v>
      </c>
      <c r="DE23" s="144">
        <v>56.529000000000003</v>
      </c>
      <c r="DF23" s="144">
        <v>56.529000000000003</v>
      </c>
      <c r="DG23" s="144">
        <v>56.529000000000003</v>
      </c>
      <c r="DH23" s="144">
        <v>56.529000000000003</v>
      </c>
      <c r="DI23" s="144">
        <v>56.529000000000003</v>
      </c>
      <c r="DJ23" s="144">
        <v>56.529000000000003</v>
      </c>
      <c r="DK23" s="144">
        <v>56.529000000000003</v>
      </c>
      <c r="DL23" s="144">
        <v>56.529000000000003</v>
      </c>
      <c r="DM23" s="144">
        <v>56.529000000000003</v>
      </c>
      <c r="DN23" s="144">
        <v>56.529000000000003</v>
      </c>
      <c r="DO23" s="144">
        <v>56.529000000000003</v>
      </c>
      <c r="DP23" s="144">
        <v>56.529000000000003</v>
      </c>
      <c r="DQ23" s="144">
        <v>56.529000000000003</v>
      </c>
      <c r="DR23" s="144">
        <v>56.529000000000003</v>
      </c>
      <c r="DS23" s="144">
        <v>56.529000000000003</v>
      </c>
      <c r="DT23" s="144">
        <v>56.529000000000003</v>
      </c>
      <c r="DU23" s="144">
        <v>56.529000000000003</v>
      </c>
      <c r="DV23" s="144">
        <v>56.529000000000003</v>
      </c>
      <c r="DW23" s="144">
        <v>56.529000000000003</v>
      </c>
      <c r="DX23" s="144">
        <v>56.529000000000003</v>
      </c>
      <c r="DY23" s="144">
        <v>56.529000000000003</v>
      </c>
      <c r="DZ23" s="144">
        <v>56.529000000000003</v>
      </c>
      <c r="EA23" s="144">
        <v>56.529000000000003</v>
      </c>
    </row>
    <row r="24" spans="1:131" ht="15" customHeight="1" x14ac:dyDescent="0.25">
      <c r="A24" s="43">
        <v>22</v>
      </c>
      <c r="B24" s="144"/>
      <c r="C24" s="144"/>
      <c r="D24" s="144"/>
      <c r="E24" s="144"/>
      <c r="F24" s="144"/>
      <c r="G24" s="144"/>
      <c r="H24" s="144"/>
      <c r="I24" s="144"/>
      <c r="J24" s="144"/>
      <c r="K24" s="144"/>
      <c r="L24" s="144"/>
      <c r="M24" s="144"/>
      <c r="N24" s="144"/>
      <c r="O24" s="144"/>
      <c r="P24" s="144"/>
      <c r="Q24" s="144"/>
      <c r="R24" s="144"/>
      <c r="S24" s="144"/>
      <c r="T24" s="144"/>
      <c r="U24" s="144"/>
      <c r="V24" s="144"/>
      <c r="W24" s="144"/>
      <c r="X24" s="144">
        <v>0.995</v>
      </c>
      <c r="Y24" s="144">
        <v>1.984</v>
      </c>
      <c r="Z24" s="144">
        <v>2.9670000000000001</v>
      </c>
      <c r="AA24" s="144">
        <v>3.9460000000000002</v>
      </c>
      <c r="AB24" s="144">
        <v>4.9180000000000001</v>
      </c>
      <c r="AC24" s="144">
        <v>5.8860000000000001</v>
      </c>
      <c r="AD24" s="144">
        <v>6.8479999999999999</v>
      </c>
      <c r="AE24" s="144">
        <v>7.8049999999999997</v>
      </c>
      <c r="AF24" s="144">
        <v>8.7560000000000002</v>
      </c>
      <c r="AG24" s="144">
        <v>9.702</v>
      </c>
      <c r="AH24" s="144">
        <v>10.643000000000001</v>
      </c>
      <c r="AI24" s="144">
        <v>11.579000000000001</v>
      </c>
      <c r="AJ24" s="144">
        <v>12.509</v>
      </c>
      <c r="AK24" s="144">
        <v>13.433999999999999</v>
      </c>
      <c r="AL24" s="144">
        <v>14.353</v>
      </c>
      <c r="AM24" s="144">
        <v>15.268000000000001</v>
      </c>
      <c r="AN24" s="144">
        <v>16.177</v>
      </c>
      <c r="AO24" s="144">
        <v>17.081</v>
      </c>
      <c r="AP24" s="144">
        <v>17.978999999999999</v>
      </c>
      <c r="AQ24" s="144">
        <v>18.873000000000001</v>
      </c>
      <c r="AR24" s="144">
        <v>19.760999999999999</v>
      </c>
      <c r="AS24" s="144">
        <v>20.643000000000001</v>
      </c>
      <c r="AT24" s="144">
        <v>21.521000000000001</v>
      </c>
      <c r="AU24" s="144">
        <v>22.393000000000001</v>
      </c>
      <c r="AV24" s="144">
        <v>23.259</v>
      </c>
      <c r="AW24" s="144">
        <v>24.12</v>
      </c>
      <c r="AX24" s="144">
        <v>24.975000000000001</v>
      </c>
      <c r="AY24" s="144">
        <v>25.824999999999999</v>
      </c>
      <c r="AZ24" s="144">
        <v>26.669</v>
      </c>
      <c r="BA24" s="144">
        <v>27.507000000000001</v>
      </c>
      <c r="BB24" s="144">
        <v>28.338999999999999</v>
      </c>
      <c r="BC24" s="144">
        <v>29.164999999999999</v>
      </c>
      <c r="BD24" s="144">
        <v>29.984999999999999</v>
      </c>
      <c r="BE24" s="144">
        <v>30.798999999999999</v>
      </c>
      <c r="BF24" s="144">
        <v>31.606999999999999</v>
      </c>
      <c r="BG24" s="144">
        <v>32.408000000000001</v>
      </c>
      <c r="BH24" s="144">
        <v>33.203000000000003</v>
      </c>
      <c r="BI24" s="144">
        <v>33.991</v>
      </c>
      <c r="BJ24" s="144">
        <v>34.773000000000003</v>
      </c>
      <c r="BK24" s="144">
        <v>35.546999999999997</v>
      </c>
      <c r="BL24" s="144">
        <v>36.314999999999998</v>
      </c>
      <c r="BM24" s="144">
        <v>37.075000000000003</v>
      </c>
      <c r="BN24" s="144">
        <v>37.828000000000003</v>
      </c>
      <c r="BO24" s="144">
        <v>38.573999999999998</v>
      </c>
      <c r="BP24" s="144">
        <v>39.311999999999998</v>
      </c>
      <c r="BQ24" s="144">
        <v>40.042999999999999</v>
      </c>
      <c r="BR24" s="144">
        <v>40.765999999999998</v>
      </c>
      <c r="BS24" s="144">
        <v>41.48</v>
      </c>
      <c r="BT24" s="144">
        <v>42.186999999999998</v>
      </c>
      <c r="BU24" s="144">
        <v>42.884999999999998</v>
      </c>
      <c r="BV24" s="144">
        <v>43.573999999999998</v>
      </c>
      <c r="BW24" s="144">
        <v>44.255000000000003</v>
      </c>
      <c r="BX24" s="144">
        <v>44.926000000000002</v>
      </c>
      <c r="BY24" s="144">
        <v>45.588000000000001</v>
      </c>
      <c r="BZ24" s="144">
        <v>46.238999999999997</v>
      </c>
      <c r="CA24" s="144">
        <v>46.881</v>
      </c>
      <c r="CB24" s="144">
        <v>47.511000000000003</v>
      </c>
      <c r="CC24" s="144">
        <v>48.13</v>
      </c>
      <c r="CD24" s="144">
        <v>48.737000000000002</v>
      </c>
      <c r="CE24" s="144">
        <v>49.332000000000001</v>
      </c>
      <c r="CF24" s="144">
        <v>49.912999999999997</v>
      </c>
      <c r="CG24" s="144">
        <v>50.478999999999999</v>
      </c>
      <c r="CH24" s="144">
        <v>51.029000000000003</v>
      </c>
      <c r="CI24" s="144">
        <v>51.56</v>
      </c>
      <c r="CJ24" s="144">
        <v>52.069000000000003</v>
      </c>
      <c r="CK24" s="144">
        <v>52.552999999999997</v>
      </c>
      <c r="CL24" s="144">
        <v>53.006999999999998</v>
      </c>
      <c r="CM24" s="144">
        <v>53.427999999999997</v>
      </c>
      <c r="CN24" s="144">
        <v>53.811999999999998</v>
      </c>
      <c r="CO24" s="144">
        <v>54.155000000000001</v>
      </c>
      <c r="CP24" s="144">
        <v>54.456000000000003</v>
      </c>
      <c r="CQ24" s="144">
        <v>54.713999999999999</v>
      </c>
      <c r="CR24" s="144">
        <v>54.933999999999997</v>
      </c>
      <c r="CS24" s="144">
        <v>55.116999999999997</v>
      </c>
      <c r="CT24" s="144">
        <v>55.265999999999998</v>
      </c>
      <c r="CU24" s="144">
        <v>55.386000000000003</v>
      </c>
      <c r="CV24" s="144">
        <v>55.481999999999999</v>
      </c>
      <c r="CW24" s="144">
        <v>55.557000000000002</v>
      </c>
      <c r="CX24" s="144">
        <v>55.615000000000002</v>
      </c>
      <c r="CY24" s="144">
        <v>55.658999999999999</v>
      </c>
      <c r="CZ24" s="144">
        <v>55.692999999999998</v>
      </c>
      <c r="DA24" s="144">
        <v>55.718000000000004</v>
      </c>
      <c r="DB24" s="144">
        <v>55.737000000000002</v>
      </c>
      <c r="DC24" s="144">
        <v>55.737000000000002</v>
      </c>
      <c r="DD24" s="144">
        <v>55.737000000000002</v>
      </c>
      <c r="DE24" s="144">
        <v>55.737000000000002</v>
      </c>
      <c r="DF24" s="144">
        <v>55.737000000000002</v>
      </c>
      <c r="DG24" s="144">
        <v>55.737000000000002</v>
      </c>
      <c r="DH24" s="144">
        <v>55.737000000000002</v>
      </c>
      <c r="DI24" s="144">
        <v>55.737000000000002</v>
      </c>
      <c r="DJ24" s="144">
        <v>55.737000000000002</v>
      </c>
      <c r="DK24" s="144">
        <v>55.737000000000002</v>
      </c>
      <c r="DL24" s="144">
        <v>55.737000000000002</v>
      </c>
      <c r="DM24" s="144">
        <v>55.737000000000002</v>
      </c>
      <c r="DN24" s="144">
        <v>55.737000000000002</v>
      </c>
      <c r="DO24" s="144">
        <v>55.737000000000002</v>
      </c>
      <c r="DP24" s="144">
        <v>55.737000000000002</v>
      </c>
      <c r="DQ24" s="144">
        <v>55.737000000000002</v>
      </c>
      <c r="DR24" s="144">
        <v>55.737000000000002</v>
      </c>
      <c r="DS24" s="144">
        <v>55.737000000000002</v>
      </c>
      <c r="DT24" s="144">
        <v>55.737000000000002</v>
      </c>
      <c r="DU24" s="144">
        <v>55.737000000000002</v>
      </c>
      <c r="DV24" s="144">
        <v>55.737000000000002</v>
      </c>
      <c r="DW24" s="144">
        <v>55.737000000000002</v>
      </c>
      <c r="DX24" s="144">
        <v>55.737000000000002</v>
      </c>
      <c r="DY24" s="144">
        <v>55.737000000000002</v>
      </c>
      <c r="DZ24" s="144">
        <v>55.737000000000002</v>
      </c>
      <c r="EA24" s="144">
        <v>55.737000000000002</v>
      </c>
    </row>
    <row r="25" spans="1:131" ht="15" customHeight="1" x14ac:dyDescent="0.25">
      <c r="A25" s="43">
        <v>23</v>
      </c>
      <c r="B25" s="144"/>
      <c r="C25" s="144"/>
      <c r="D25" s="144"/>
      <c r="E25" s="144"/>
      <c r="F25" s="144"/>
      <c r="G25" s="144"/>
      <c r="H25" s="144"/>
      <c r="I25" s="144"/>
      <c r="J25" s="144"/>
      <c r="K25" s="144"/>
      <c r="L25" s="144"/>
      <c r="M25" s="144"/>
      <c r="N25" s="144"/>
      <c r="O25" s="144"/>
      <c r="P25" s="144"/>
      <c r="Q25" s="144"/>
      <c r="R25" s="144"/>
      <c r="S25" s="144"/>
      <c r="T25" s="144"/>
      <c r="U25" s="144"/>
      <c r="V25" s="144"/>
      <c r="W25" s="144"/>
      <c r="X25" s="144"/>
      <c r="Y25" s="144">
        <v>0.995</v>
      </c>
      <c r="Z25" s="144">
        <v>1.984</v>
      </c>
      <c r="AA25" s="144">
        <v>2.9670000000000001</v>
      </c>
      <c r="AB25" s="144">
        <v>3.9449999999999998</v>
      </c>
      <c r="AC25" s="144">
        <v>4.9180000000000001</v>
      </c>
      <c r="AD25" s="144">
        <v>5.8849999999999998</v>
      </c>
      <c r="AE25" s="144">
        <v>6.8470000000000004</v>
      </c>
      <c r="AF25" s="144">
        <v>7.8040000000000003</v>
      </c>
      <c r="AG25" s="144">
        <v>8.7550000000000008</v>
      </c>
      <c r="AH25" s="144">
        <v>9.7010000000000005</v>
      </c>
      <c r="AI25" s="144">
        <v>10.641</v>
      </c>
      <c r="AJ25" s="144">
        <v>11.576000000000001</v>
      </c>
      <c r="AK25" s="144">
        <v>12.506</v>
      </c>
      <c r="AL25" s="144">
        <v>13.430999999999999</v>
      </c>
      <c r="AM25" s="144">
        <v>14.35</v>
      </c>
      <c r="AN25" s="144">
        <v>15.263999999999999</v>
      </c>
      <c r="AO25" s="144">
        <v>16.172999999999998</v>
      </c>
      <c r="AP25" s="144">
        <v>17.076000000000001</v>
      </c>
      <c r="AQ25" s="144">
        <v>17.974</v>
      </c>
      <c r="AR25" s="144">
        <v>18.866</v>
      </c>
      <c r="AS25" s="144">
        <v>19.754000000000001</v>
      </c>
      <c r="AT25" s="144">
        <v>20.635999999999999</v>
      </c>
      <c r="AU25" s="144">
        <v>21.512</v>
      </c>
      <c r="AV25" s="144">
        <v>22.382999999999999</v>
      </c>
      <c r="AW25" s="144">
        <v>23.248000000000001</v>
      </c>
      <c r="AX25" s="144">
        <v>24.108000000000001</v>
      </c>
      <c r="AY25" s="144">
        <v>24.960999999999999</v>
      </c>
      <c r="AZ25" s="144">
        <v>25.809000000000001</v>
      </c>
      <c r="BA25" s="144">
        <v>26.652000000000001</v>
      </c>
      <c r="BB25" s="144">
        <v>27.488</v>
      </c>
      <c r="BC25" s="144">
        <v>28.318000000000001</v>
      </c>
      <c r="BD25" s="144">
        <v>29.141999999999999</v>
      </c>
      <c r="BE25" s="144">
        <v>29.96</v>
      </c>
      <c r="BF25" s="144">
        <v>30.771000000000001</v>
      </c>
      <c r="BG25" s="144">
        <v>31.576000000000001</v>
      </c>
      <c r="BH25" s="144">
        <v>32.375</v>
      </c>
      <c r="BI25" s="144">
        <v>33.167000000000002</v>
      </c>
      <c r="BJ25" s="144">
        <v>33.951999999999998</v>
      </c>
      <c r="BK25" s="144">
        <v>34.729999999999997</v>
      </c>
      <c r="BL25" s="144">
        <v>35.5</v>
      </c>
      <c r="BM25" s="144">
        <v>36.264000000000003</v>
      </c>
      <c r="BN25" s="144">
        <v>37.020000000000003</v>
      </c>
      <c r="BO25" s="144">
        <v>37.768999999999998</v>
      </c>
      <c r="BP25" s="144">
        <v>38.51</v>
      </c>
      <c r="BQ25" s="144">
        <v>39.243000000000002</v>
      </c>
      <c r="BR25" s="144">
        <v>39.968000000000004</v>
      </c>
      <c r="BS25" s="144">
        <v>40.686</v>
      </c>
      <c r="BT25" s="144">
        <v>41.393999999999998</v>
      </c>
      <c r="BU25" s="144">
        <v>42.094999999999999</v>
      </c>
      <c r="BV25" s="144">
        <v>42.786000000000001</v>
      </c>
      <c r="BW25" s="144">
        <v>43.469000000000001</v>
      </c>
      <c r="BX25" s="144">
        <v>44.142000000000003</v>
      </c>
      <c r="BY25" s="144">
        <v>44.805</v>
      </c>
      <c r="BZ25" s="144">
        <v>45.457999999999998</v>
      </c>
      <c r="CA25" s="144">
        <v>46.100999999999999</v>
      </c>
      <c r="CB25" s="144">
        <v>46.732999999999997</v>
      </c>
      <c r="CC25" s="144">
        <v>47.353000000000002</v>
      </c>
      <c r="CD25" s="144">
        <v>47.96</v>
      </c>
      <c r="CE25" s="144">
        <v>48.555</v>
      </c>
      <c r="CF25" s="144">
        <v>49.137</v>
      </c>
      <c r="CG25" s="144">
        <v>49.703000000000003</v>
      </c>
      <c r="CH25" s="144">
        <v>50.253</v>
      </c>
      <c r="CI25" s="144">
        <v>50.783000000000001</v>
      </c>
      <c r="CJ25" s="144">
        <v>51.292000000000002</v>
      </c>
      <c r="CK25" s="144">
        <v>51.774000000000001</v>
      </c>
      <c r="CL25" s="144">
        <v>52.228000000000002</v>
      </c>
      <c r="CM25" s="144">
        <v>52.646999999999998</v>
      </c>
      <c r="CN25" s="144">
        <v>53.029000000000003</v>
      </c>
      <c r="CO25" s="144">
        <v>53.371000000000002</v>
      </c>
      <c r="CP25" s="144">
        <v>53.67</v>
      </c>
      <c r="CQ25" s="144">
        <v>53.927</v>
      </c>
      <c r="CR25" s="144">
        <v>54.143999999999998</v>
      </c>
      <c r="CS25" s="144">
        <v>54.326000000000001</v>
      </c>
      <c r="CT25" s="144">
        <v>54.473999999999997</v>
      </c>
      <c r="CU25" s="144">
        <v>54.593000000000004</v>
      </c>
      <c r="CV25" s="144">
        <v>54.686999999999998</v>
      </c>
      <c r="CW25" s="144">
        <v>54.761000000000003</v>
      </c>
      <c r="CX25" s="144">
        <v>54.817999999999998</v>
      </c>
      <c r="CY25" s="144">
        <v>54.862000000000002</v>
      </c>
      <c r="CZ25" s="144">
        <v>54.895000000000003</v>
      </c>
      <c r="DA25" s="144">
        <v>54.918999999999997</v>
      </c>
      <c r="DB25" s="144">
        <v>54.938000000000002</v>
      </c>
      <c r="DC25" s="144">
        <v>54.938000000000002</v>
      </c>
      <c r="DD25" s="144">
        <v>54.938000000000002</v>
      </c>
      <c r="DE25" s="144">
        <v>54.938000000000002</v>
      </c>
      <c r="DF25" s="144">
        <v>54.938000000000002</v>
      </c>
      <c r="DG25" s="144">
        <v>54.938000000000002</v>
      </c>
      <c r="DH25" s="144">
        <v>54.938000000000002</v>
      </c>
      <c r="DI25" s="144">
        <v>54.938000000000002</v>
      </c>
      <c r="DJ25" s="144">
        <v>54.938000000000002</v>
      </c>
      <c r="DK25" s="144">
        <v>54.938000000000002</v>
      </c>
      <c r="DL25" s="144">
        <v>54.938000000000002</v>
      </c>
      <c r="DM25" s="144">
        <v>54.938000000000002</v>
      </c>
      <c r="DN25" s="144">
        <v>54.938000000000002</v>
      </c>
      <c r="DO25" s="144">
        <v>54.938000000000002</v>
      </c>
      <c r="DP25" s="144">
        <v>54.938000000000002</v>
      </c>
      <c r="DQ25" s="144">
        <v>54.938000000000002</v>
      </c>
      <c r="DR25" s="144">
        <v>54.938000000000002</v>
      </c>
      <c r="DS25" s="144">
        <v>54.938000000000002</v>
      </c>
      <c r="DT25" s="144">
        <v>54.938000000000002</v>
      </c>
      <c r="DU25" s="144">
        <v>54.938000000000002</v>
      </c>
      <c r="DV25" s="144">
        <v>54.938000000000002</v>
      </c>
      <c r="DW25" s="144">
        <v>54.938000000000002</v>
      </c>
      <c r="DX25" s="144">
        <v>54.938000000000002</v>
      </c>
      <c r="DY25" s="144">
        <v>54.938000000000002</v>
      </c>
      <c r="DZ25" s="144">
        <v>54.938000000000002</v>
      </c>
      <c r="EA25" s="144">
        <v>54.938000000000002</v>
      </c>
    </row>
    <row r="26" spans="1:131" ht="15" customHeight="1" x14ac:dyDescent="0.25">
      <c r="A26" s="43">
        <v>24</v>
      </c>
      <c r="B26" s="144"/>
      <c r="C26" s="144"/>
      <c r="D26" s="144"/>
      <c r="E26" s="144"/>
      <c r="F26" s="144"/>
      <c r="G26" s="144"/>
      <c r="H26" s="144"/>
      <c r="I26" s="144"/>
      <c r="J26" s="144"/>
      <c r="K26" s="144"/>
      <c r="L26" s="144"/>
      <c r="M26" s="144"/>
      <c r="N26" s="144"/>
      <c r="O26" s="144"/>
      <c r="P26" s="144"/>
      <c r="Q26" s="144"/>
      <c r="R26" s="144"/>
      <c r="S26" s="144"/>
      <c r="T26" s="144"/>
      <c r="U26" s="144"/>
      <c r="V26" s="144"/>
      <c r="W26" s="144"/>
      <c r="X26" s="144"/>
      <c r="Y26" s="144"/>
      <c r="Z26" s="144">
        <v>0.995</v>
      </c>
      <c r="AA26" s="144">
        <v>1.984</v>
      </c>
      <c r="AB26" s="144">
        <v>2.9670000000000001</v>
      </c>
      <c r="AC26" s="144">
        <v>3.9449999999999998</v>
      </c>
      <c r="AD26" s="144">
        <v>4.9180000000000001</v>
      </c>
      <c r="AE26" s="144">
        <v>5.8849999999999998</v>
      </c>
      <c r="AF26" s="144">
        <v>6.8460000000000001</v>
      </c>
      <c r="AG26" s="144">
        <v>7.8029999999999999</v>
      </c>
      <c r="AH26" s="144">
        <v>8.7539999999999996</v>
      </c>
      <c r="AI26" s="144">
        <v>9.6989999999999998</v>
      </c>
      <c r="AJ26" s="144">
        <v>10.638999999999999</v>
      </c>
      <c r="AK26" s="144">
        <v>11.574</v>
      </c>
      <c r="AL26" s="144">
        <v>12.504</v>
      </c>
      <c r="AM26" s="144">
        <v>13.428000000000001</v>
      </c>
      <c r="AN26" s="144">
        <v>14.347</v>
      </c>
      <c r="AO26" s="144">
        <v>15.26</v>
      </c>
      <c r="AP26" s="144">
        <v>16.167999999999999</v>
      </c>
      <c r="AQ26" s="144">
        <v>17.071000000000002</v>
      </c>
      <c r="AR26" s="144">
        <v>17.968</v>
      </c>
      <c r="AS26" s="144">
        <v>18.86</v>
      </c>
      <c r="AT26" s="144">
        <v>19.745999999999999</v>
      </c>
      <c r="AU26" s="144">
        <v>20.626999999999999</v>
      </c>
      <c r="AV26" s="144">
        <v>21.501999999999999</v>
      </c>
      <c r="AW26" s="144">
        <v>22.372</v>
      </c>
      <c r="AX26" s="144">
        <v>23.236000000000001</v>
      </c>
      <c r="AY26" s="144">
        <v>24.094000000000001</v>
      </c>
      <c r="AZ26" s="144">
        <v>24.946000000000002</v>
      </c>
      <c r="BA26" s="144">
        <v>25.792999999999999</v>
      </c>
      <c r="BB26" s="144">
        <v>26.632999999999999</v>
      </c>
      <c r="BC26" s="144">
        <v>27.466999999999999</v>
      </c>
      <c r="BD26" s="144">
        <v>28.295000000000002</v>
      </c>
      <c r="BE26" s="144">
        <v>29.117000000000001</v>
      </c>
      <c r="BF26" s="144">
        <v>29.931999999999999</v>
      </c>
      <c r="BG26" s="144">
        <v>30.741</v>
      </c>
      <c r="BH26" s="144">
        <v>31.542999999999999</v>
      </c>
      <c r="BI26" s="144">
        <v>32.338999999999999</v>
      </c>
      <c r="BJ26" s="144">
        <v>33.127000000000002</v>
      </c>
      <c r="BK26" s="144">
        <v>33.908000000000001</v>
      </c>
      <c r="BL26" s="144">
        <v>34.682000000000002</v>
      </c>
      <c r="BM26" s="144">
        <v>35.448999999999998</v>
      </c>
      <c r="BN26" s="144">
        <v>36.207999999999998</v>
      </c>
      <c r="BO26" s="144">
        <v>36.96</v>
      </c>
      <c r="BP26" s="144">
        <v>37.704000000000001</v>
      </c>
      <c r="BQ26" s="144">
        <v>38.44</v>
      </c>
      <c r="BR26" s="144">
        <v>39.167999999999999</v>
      </c>
      <c r="BS26" s="144">
        <v>39.887</v>
      </c>
      <c r="BT26" s="144">
        <v>40.598999999999997</v>
      </c>
      <c r="BU26" s="144">
        <v>41.301000000000002</v>
      </c>
      <c r="BV26" s="144">
        <v>41.994999999999997</v>
      </c>
      <c r="BW26" s="144">
        <v>42.679000000000002</v>
      </c>
      <c r="BX26" s="144">
        <v>43.353999999999999</v>
      </c>
      <c r="BY26" s="144">
        <v>44.018999999999998</v>
      </c>
      <c r="BZ26" s="144">
        <v>44.673999999999999</v>
      </c>
      <c r="CA26" s="144">
        <v>45.317999999999998</v>
      </c>
      <c r="CB26" s="144">
        <v>45.951000000000001</v>
      </c>
      <c r="CC26" s="144">
        <v>46.570999999999998</v>
      </c>
      <c r="CD26" s="144">
        <v>47.18</v>
      </c>
      <c r="CE26" s="144">
        <v>47.774999999999999</v>
      </c>
      <c r="CF26" s="144">
        <v>48.356999999999999</v>
      </c>
      <c r="CG26" s="144">
        <v>48.923000000000002</v>
      </c>
      <c r="CH26" s="144">
        <v>49.472999999999999</v>
      </c>
      <c r="CI26" s="144">
        <v>50.003</v>
      </c>
      <c r="CJ26" s="144">
        <v>50.51</v>
      </c>
      <c r="CK26" s="144">
        <v>50.991999999999997</v>
      </c>
      <c r="CL26" s="144">
        <v>51.444000000000003</v>
      </c>
      <c r="CM26" s="144">
        <v>51.862000000000002</v>
      </c>
      <c r="CN26" s="144">
        <v>52.243000000000002</v>
      </c>
      <c r="CO26" s="144">
        <v>52.582999999999998</v>
      </c>
      <c r="CP26" s="144">
        <v>52.88</v>
      </c>
      <c r="CQ26" s="144">
        <v>53.134999999999998</v>
      </c>
      <c r="CR26" s="144">
        <v>53.350999999999999</v>
      </c>
      <c r="CS26" s="144">
        <v>53.530999999999999</v>
      </c>
      <c r="CT26" s="144">
        <v>53.677999999999997</v>
      </c>
      <c r="CU26" s="144">
        <v>53.795000000000002</v>
      </c>
      <c r="CV26" s="144">
        <v>53.887999999999998</v>
      </c>
      <c r="CW26" s="144">
        <v>53.960999999999999</v>
      </c>
      <c r="CX26" s="144">
        <v>54.017000000000003</v>
      </c>
      <c r="CY26" s="144">
        <v>54.06</v>
      </c>
      <c r="CZ26" s="144">
        <v>54.093000000000004</v>
      </c>
      <c r="DA26" s="144">
        <v>54.116999999999997</v>
      </c>
      <c r="DB26" s="144">
        <v>54.134</v>
      </c>
      <c r="DC26" s="144">
        <v>54.134</v>
      </c>
      <c r="DD26" s="144">
        <v>54.134</v>
      </c>
      <c r="DE26" s="144">
        <v>54.134</v>
      </c>
      <c r="DF26" s="144">
        <v>54.134</v>
      </c>
      <c r="DG26" s="144">
        <v>54.134</v>
      </c>
      <c r="DH26" s="144">
        <v>54.134</v>
      </c>
      <c r="DI26" s="144">
        <v>54.134</v>
      </c>
      <c r="DJ26" s="144">
        <v>54.134</v>
      </c>
      <c r="DK26" s="144">
        <v>54.134</v>
      </c>
      <c r="DL26" s="144">
        <v>54.134</v>
      </c>
      <c r="DM26" s="144">
        <v>54.134</v>
      </c>
      <c r="DN26" s="144">
        <v>54.134</v>
      </c>
      <c r="DO26" s="144">
        <v>54.134</v>
      </c>
      <c r="DP26" s="144">
        <v>54.134</v>
      </c>
      <c r="DQ26" s="144">
        <v>54.134</v>
      </c>
      <c r="DR26" s="144">
        <v>54.134</v>
      </c>
      <c r="DS26" s="144">
        <v>54.134</v>
      </c>
      <c r="DT26" s="144">
        <v>54.134</v>
      </c>
      <c r="DU26" s="144">
        <v>54.134</v>
      </c>
      <c r="DV26" s="144">
        <v>54.134</v>
      </c>
      <c r="DW26" s="144">
        <v>54.134</v>
      </c>
      <c r="DX26" s="144">
        <v>54.134</v>
      </c>
      <c r="DY26" s="144">
        <v>54.134</v>
      </c>
      <c r="DZ26" s="144">
        <v>54.134</v>
      </c>
      <c r="EA26" s="144">
        <v>54.134</v>
      </c>
    </row>
    <row r="27" spans="1:131" ht="15" customHeight="1" x14ac:dyDescent="0.25">
      <c r="A27" s="43">
        <v>25</v>
      </c>
      <c r="B27" s="144"/>
      <c r="C27" s="144"/>
      <c r="D27" s="144"/>
      <c r="E27" s="144"/>
      <c r="F27" s="144"/>
      <c r="G27" s="144"/>
      <c r="H27" s="144"/>
      <c r="I27" s="144"/>
      <c r="J27" s="144"/>
      <c r="K27" s="144"/>
      <c r="L27" s="144"/>
      <c r="M27" s="144"/>
      <c r="N27" s="144"/>
      <c r="O27" s="144"/>
      <c r="P27" s="144"/>
      <c r="Q27" s="144"/>
      <c r="R27" s="144"/>
      <c r="S27" s="144"/>
      <c r="T27" s="144"/>
      <c r="U27" s="144"/>
      <c r="V27" s="144"/>
      <c r="W27" s="144"/>
      <c r="X27" s="144"/>
      <c r="Y27" s="144"/>
      <c r="Z27" s="144"/>
      <c r="AA27" s="144">
        <v>0.99399999999999999</v>
      </c>
      <c r="AB27" s="144">
        <v>1.9830000000000001</v>
      </c>
      <c r="AC27" s="144">
        <v>2.9670000000000001</v>
      </c>
      <c r="AD27" s="144">
        <v>3.9449999999999998</v>
      </c>
      <c r="AE27" s="144">
        <v>4.9169999999999998</v>
      </c>
      <c r="AF27" s="144">
        <v>5.8840000000000003</v>
      </c>
      <c r="AG27" s="144">
        <v>6.8460000000000001</v>
      </c>
      <c r="AH27" s="144">
        <v>7.8019999999999996</v>
      </c>
      <c r="AI27" s="144">
        <v>8.7520000000000007</v>
      </c>
      <c r="AJ27" s="144">
        <v>9.6980000000000004</v>
      </c>
      <c r="AK27" s="144">
        <v>10.637</v>
      </c>
      <c r="AL27" s="144">
        <v>11.571999999999999</v>
      </c>
      <c r="AM27" s="144">
        <v>12.500999999999999</v>
      </c>
      <c r="AN27" s="144">
        <v>13.425000000000001</v>
      </c>
      <c r="AO27" s="144">
        <v>14.343</v>
      </c>
      <c r="AP27" s="144">
        <v>15.256</v>
      </c>
      <c r="AQ27" s="144">
        <v>16.163</v>
      </c>
      <c r="AR27" s="144">
        <v>17.065000000000001</v>
      </c>
      <c r="AS27" s="144">
        <v>17.962</v>
      </c>
      <c r="AT27" s="144">
        <v>18.853000000000002</v>
      </c>
      <c r="AU27" s="144">
        <v>19.738</v>
      </c>
      <c r="AV27" s="144">
        <v>20.617999999999999</v>
      </c>
      <c r="AW27" s="144">
        <v>21.492000000000001</v>
      </c>
      <c r="AX27" s="144">
        <v>22.36</v>
      </c>
      <c r="AY27" s="144">
        <v>23.222999999999999</v>
      </c>
      <c r="AZ27" s="144">
        <v>24.079000000000001</v>
      </c>
      <c r="BA27" s="144">
        <v>24.93</v>
      </c>
      <c r="BB27" s="144">
        <v>25.774000000000001</v>
      </c>
      <c r="BC27" s="144">
        <v>26.613</v>
      </c>
      <c r="BD27" s="144">
        <v>27.445</v>
      </c>
      <c r="BE27" s="144">
        <v>28.27</v>
      </c>
      <c r="BF27" s="144">
        <v>29.088999999999999</v>
      </c>
      <c r="BG27" s="144">
        <v>29.902000000000001</v>
      </c>
      <c r="BH27" s="144">
        <v>30.707999999999998</v>
      </c>
      <c r="BI27" s="144">
        <v>31.507000000000001</v>
      </c>
      <c r="BJ27" s="144">
        <v>32.298999999999999</v>
      </c>
      <c r="BK27" s="144">
        <v>33.082999999999998</v>
      </c>
      <c r="BL27" s="144">
        <v>33.860999999999997</v>
      </c>
      <c r="BM27" s="144">
        <v>34.631</v>
      </c>
      <c r="BN27" s="144">
        <v>35.393000000000001</v>
      </c>
      <c r="BO27" s="144">
        <v>36.148000000000003</v>
      </c>
      <c r="BP27" s="144">
        <v>36.893999999999998</v>
      </c>
      <c r="BQ27" s="144">
        <v>37.633000000000003</v>
      </c>
      <c r="BR27" s="144">
        <v>38.363999999999997</v>
      </c>
      <c r="BS27" s="144">
        <v>39.085999999999999</v>
      </c>
      <c r="BT27" s="144">
        <v>39.798999999999999</v>
      </c>
      <c r="BU27" s="144">
        <v>40.503999999999998</v>
      </c>
      <c r="BV27" s="144">
        <v>41.2</v>
      </c>
      <c r="BW27" s="144">
        <v>41.886000000000003</v>
      </c>
      <c r="BX27" s="144">
        <v>42.563000000000002</v>
      </c>
      <c r="BY27" s="144">
        <v>43.228999999999999</v>
      </c>
      <c r="BZ27" s="144">
        <v>43.886000000000003</v>
      </c>
      <c r="CA27" s="144">
        <v>44.530999999999999</v>
      </c>
      <c r="CB27" s="144">
        <v>45.164999999999999</v>
      </c>
      <c r="CC27" s="144">
        <v>45.786000000000001</v>
      </c>
      <c r="CD27" s="144">
        <v>46.396000000000001</v>
      </c>
      <c r="CE27" s="144">
        <v>46.991</v>
      </c>
      <c r="CF27" s="144">
        <v>47.573</v>
      </c>
      <c r="CG27" s="144">
        <v>48.14</v>
      </c>
      <c r="CH27" s="144">
        <v>48.689</v>
      </c>
      <c r="CI27" s="144">
        <v>49.219000000000001</v>
      </c>
      <c r="CJ27" s="144">
        <v>49.725000000000001</v>
      </c>
      <c r="CK27" s="144">
        <v>50.206000000000003</v>
      </c>
      <c r="CL27" s="144">
        <v>50.656999999999996</v>
      </c>
      <c r="CM27" s="144">
        <v>51.073</v>
      </c>
      <c r="CN27" s="144">
        <v>51.451999999999998</v>
      </c>
      <c r="CO27" s="144">
        <v>51.79</v>
      </c>
      <c r="CP27" s="144">
        <v>52.085999999999999</v>
      </c>
      <c r="CQ27" s="144">
        <v>52.338999999999999</v>
      </c>
      <c r="CR27" s="144">
        <v>52.552999999999997</v>
      </c>
      <c r="CS27" s="144">
        <v>52.731999999999999</v>
      </c>
      <c r="CT27" s="144">
        <v>52.877000000000002</v>
      </c>
      <c r="CU27" s="144">
        <v>52.993000000000002</v>
      </c>
      <c r="CV27" s="144">
        <v>53.085000000000001</v>
      </c>
      <c r="CW27" s="144">
        <v>53.156999999999996</v>
      </c>
      <c r="CX27" s="144">
        <v>53.212000000000003</v>
      </c>
      <c r="CY27" s="144">
        <v>53.253999999999998</v>
      </c>
      <c r="CZ27" s="144">
        <v>53.286000000000001</v>
      </c>
      <c r="DA27" s="144">
        <v>53.31</v>
      </c>
      <c r="DB27" s="144">
        <v>53.326999999999998</v>
      </c>
      <c r="DC27" s="144">
        <v>53.326999999999998</v>
      </c>
      <c r="DD27" s="144">
        <v>53.326999999999998</v>
      </c>
      <c r="DE27" s="144">
        <v>53.326999999999998</v>
      </c>
      <c r="DF27" s="144">
        <v>53.326999999999998</v>
      </c>
      <c r="DG27" s="144">
        <v>53.326999999999998</v>
      </c>
      <c r="DH27" s="144">
        <v>53.326999999999998</v>
      </c>
      <c r="DI27" s="144">
        <v>53.326999999999998</v>
      </c>
      <c r="DJ27" s="144">
        <v>53.326999999999998</v>
      </c>
      <c r="DK27" s="144">
        <v>53.326999999999998</v>
      </c>
      <c r="DL27" s="144">
        <v>53.326999999999998</v>
      </c>
      <c r="DM27" s="144">
        <v>53.326999999999998</v>
      </c>
      <c r="DN27" s="144">
        <v>53.326999999999998</v>
      </c>
      <c r="DO27" s="144">
        <v>53.326999999999998</v>
      </c>
      <c r="DP27" s="144">
        <v>53.326999999999998</v>
      </c>
      <c r="DQ27" s="144">
        <v>53.326999999999998</v>
      </c>
      <c r="DR27" s="144">
        <v>53.326999999999998</v>
      </c>
      <c r="DS27" s="144">
        <v>53.326999999999998</v>
      </c>
      <c r="DT27" s="144">
        <v>53.326999999999998</v>
      </c>
      <c r="DU27" s="144">
        <v>53.326999999999998</v>
      </c>
      <c r="DV27" s="144">
        <v>53.326999999999998</v>
      </c>
      <c r="DW27" s="144">
        <v>53.326999999999998</v>
      </c>
      <c r="DX27" s="144">
        <v>53.326999999999998</v>
      </c>
      <c r="DY27" s="144">
        <v>53.326999999999998</v>
      </c>
      <c r="DZ27" s="144">
        <v>53.326999999999998</v>
      </c>
      <c r="EA27" s="144">
        <v>53.326999999999998</v>
      </c>
    </row>
    <row r="28" spans="1:131" ht="15" customHeight="1" x14ac:dyDescent="0.25">
      <c r="A28" s="43">
        <v>26</v>
      </c>
      <c r="B28" s="144"/>
      <c r="C28" s="144"/>
      <c r="D28" s="144"/>
      <c r="E28" s="144"/>
      <c r="F28" s="144"/>
      <c r="G28" s="144"/>
      <c r="H28" s="144"/>
      <c r="I28" s="144"/>
      <c r="J28" s="144"/>
      <c r="K28" s="144"/>
      <c r="L28" s="144"/>
      <c r="M28" s="144"/>
      <c r="N28" s="144"/>
      <c r="O28" s="144"/>
      <c r="P28" s="144"/>
      <c r="Q28" s="144"/>
      <c r="R28" s="144"/>
      <c r="S28" s="144"/>
      <c r="T28" s="144"/>
      <c r="U28" s="144"/>
      <c r="V28" s="144"/>
      <c r="W28" s="144"/>
      <c r="X28" s="144"/>
      <c r="Y28" s="144"/>
      <c r="Z28" s="144"/>
      <c r="AA28" s="144"/>
      <c r="AB28" s="144">
        <v>0.99399999999999999</v>
      </c>
      <c r="AC28" s="144">
        <v>1.9830000000000001</v>
      </c>
      <c r="AD28" s="144">
        <v>2.9670000000000001</v>
      </c>
      <c r="AE28" s="144">
        <v>3.944</v>
      </c>
      <c r="AF28" s="144">
        <v>4.9169999999999998</v>
      </c>
      <c r="AG28" s="144">
        <v>5.883</v>
      </c>
      <c r="AH28" s="144">
        <v>6.8449999999999998</v>
      </c>
      <c r="AI28" s="144">
        <v>7.8010000000000002</v>
      </c>
      <c r="AJ28" s="144">
        <v>8.7509999999999994</v>
      </c>
      <c r="AK28" s="144">
        <v>9.6959999999999997</v>
      </c>
      <c r="AL28" s="144">
        <v>10.635</v>
      </c>
      <c r="AM28" s="144">
        <v>11.57</v>
      </c>
      <c r="AN28" s="144">
        <v>12.497999999999999</v>
      </c>
      <c r="AO28" s="144">
        <v>13.420999999999999</v>
      </c>
      <c r="AP28" s="144">
        <v>14.339</v>
      </c>
      <c r="AQ28" s="144">
        <v>15.250999999999999</v>
      </c>
      <c r="AR28" s="144">
        <v>16.158000000000001</v>
      </c>
      <c r="AS28" s="144">
        <v>17.059000000000001</v>
      </c>
      <c r="AT28" s="144">
        <v>17.954999999999998</v>
      </c>
      <c r="AU28" s="144">
        <v>18.844999999999999</v>
      </c>
      <c r="AV28" s="144">
        <v>19.73</v>
      </c>
      <c r="AW28" s="144">
        <v>20.608000000000001</v>
      </c>
      <c r="AX28" s="144">
        <v>21.481000000000002</v>
      </c>
      <c r="AY28" s="144">
        <v>22.347999999999999</v>
      </c>
      <c r="AZ28" s="144">
        <v>23.209</v>
      </c>
      <c r="BA28" s="144">
        <v>24.064</v>
      </c>
      <c r="BB28" s="144">
        <v>24.911999999999999</v>
      </c>
      <c r="BC28" s="144">
        <v>25.754999999999999</v>
      </c>
      <c r="BD28" s="144">
        <v>26.591000000000001</v>
      </c>
      <c r="BE28" s="144">
        <v>27.42</v>
      </c>
      <c r="BF28" s="144">
        <v>28.242999999999999</v>
      </c>
      <c r="BG28" s="144">
        <v>29.06</v>
      </c>
      <c r="BH28" s="144">
        <v>29.869</v>
      </c>
      <c r="BI28" s="144">
        <v>30.672000000000001</v>
      </c>
      <c r="BJ28" s="144">
        <v>31.466999999999999</v>
      </c>
      <c r="BK28" s="144">
        <v>32.255000000000003</v>
      </c>
      <c r="BL28" s="144">
        <v>33.036000000000001</v>
      </c>
      <c r="BM28" s="144">
        <v>33.808999999999997</v>
      </c>
      <c r="BN28" s="144">
        <v>34.575000000000003</v>
      </c>
      <c r="BO28" s="144">
        <v>35.332000000000001</v>
      </c>
      <c r="BP28" s="144">
        <v>36.082000000000001</v>
      </c>
      <c r="BQ28" s="144">
        <v>36.823</v>
      </c>
      <c r="BR28" s="144">
        <v>37.557000000000002</v>
      </c>
      <c r="BS28" s="144">
        <v>38.280999999999999</v>
      </c>
      <c r="BT28" s="144">
        <v>38.997</v>
      </c>
      <c r="BU28" s="144">
        <v>39.704000000000001</v>
      </c>
      <c r="BV28" s="144">
        <v>40.402000000000001</v>
      </c>
      <c r="BW28" s="144">
        <v>41.09</v>
      </c>
      <c r="BX28" s="144">
        <v>41.768000000000001</v>
      </c>
      <c r="BY28" s="144">
        <v>42.436999999999998</v>
      </c>
      <c r="BZ28" s="144">
        <v>43.094000000000001</v>
      </c>
      <c r="CA28" s="144">
        <v>43.741</v>
      </c>
      <c r="CB28" s="144">
        <v>44.375999999999998</v>
      </c>
      <c r="CC28" s="144">
        <v>44.997999999999998</v>
      </c>
      <c r="CD28" s="144">
        <v>45.607999999999997</v>
      </c>
      <c r="CE28" s="144">
        <v>46.204000000000001</v>
      </c>
      <c r="CF28" s="144">
        <v>46.786999999999999</v>
      </c>
      <c r="CG28" s="144">
        <v>47.353000000000002</v>
      </c>
      <c r="CH28" s="144">
        <v>47.902000000000001</v>
      </c>
      <c r="CI28" s="144">
        <v>48.430999999999997</v>
      </c>
      <c r="CJ28" s="144">
        <v>48.936999999999998</v>
      </c>
      <c r="CK28" s="144">
        <v>49.415999999999997</v>
      </c>
      <c r="CL28" s="144">
        <v>49.866</v>
      </c>
      <c r="CM28" s="144">
        <v>50.280999999999999</v>
      </c>
      <c r="CN28" s="144">
        <v>50.658000000000001</v>
      </c>
      <c r="CO28" s="144">
        <v>50.994</v>
      </c>
      <c r="CP28" s="144">
        <v>51.287999999999997</v>
      </c>
      <c r="CQ28" s="144">
        <v>51.539000000000001</v>
      </c>
      <c r="CR28" s="144">
        <v>51.752000000000002</v>
      </c>
      <c r="CS28" s="144">
        <v>51.929000000000002</v>
      </c>
      <c r="CT28" s="144">
        <v>52.072000000000003</v>
      </c>
      <c r="CU28" s="144">
        <v>52.186999999999998</v>
      </c>
      <c r="CV28" s="144">
        <v>52.277999999999999</v>
      </c>
      <c r="CW28" s="144">
        <v>52.348999999999997</v>
      </c>
      <c r="CX28" s="144">
        <v>52.402999999999999</v>
      </c>
      <c r="CY28" s="144">
        <v>52.445</v>
      </c>
      <c r="CZ28" s="144">
        <v>52.475999999999999</v>
      </c>
      <c r="DA28" s="144">
        <v>52.499000000000002</v>
      </c>
      <c r="DB28" s="144">
        <v>52.515999999999998</v>
      </c>
      <c r="DC28" s="144">
        <v>52.515999999999998</v>
      </c>
      <c r="DD28" s="144">
        <v>52.515999999999998</v>
      </c>
      <c r="DE28" s="144">
        <v>52.515999999999998</v>
      </c>
      <c r="DF28" s="144">
        <v>52.515999999999998</v>
      </c>
      <c r="DG28" s="144">
        <v>52.515999999999998</v>
      </c>
      <c r="DH28" s="144">
        <v>52.515999999999998</v>
      </c>
      <c r="DI28" s="144">
        <v>52.515999999999998</v>
      </c>
      <c r="DJ28" s="144">
        <v>52.515999999999998</v>
      </c>
      <c r="DK28" s="144">
        <v>52.515999999999998</v>
      </c>
      <c r="DL28" s="144">
        <v>52.515999999999998</v>
      </c>
      <c r="DM28" s="144">
        <v>52.515999999999998</v>
      </c>
      <c r="DN28" s="144">
        <v>52.515999999999998</v>
      </c>
      <c r="DO28" s="144">
        <v>52.515999999999998</v>
      </c>
      <c r="DP28" s="144">
        <v>52.515999999999998</v>
      </c>
      <c r="DQ28" s="144">
        <v>52.515999999999998</v>
      </c>
      <c r="DR28" s="144">
        <v>52.515999999999998</v>
      </c>
      <c r="DS28" s="144">
        <v>52.515999999999998</v>
      </c>
      <c r="DT28" s="144">
        <v>52.515999999999998</v>
      </c>
      <c r="DU28" s="144">
        <v>52.515999999999998</v>
      </c>
      <c r="DV28" s="144">
        <v>52.515999999999998</v>
      </c>
      <c r="DW28" s="144">
        <v>52.515999999999998</v>
      </c>
      <c r="DX28" s="144">
        <v>52.515999999999998</v>
      </c>
      <c r="DY28" s="144">
        <v>52.515999999999998</v>
      </c>
      <c r="DZ28" s="144">
        <v>52.515999999999998</v>
      </c>
      <c r="EA28" s="144">
        <v>52.515999999999998</v>
      </c>
    </row>
    <row r="29" spans="1:131" ht="15" customHeight="1" x14ac:dyDescent="0.25">
      <c r="A29" s="43">
        <v>27</v>
      </c>
      <c r="B29" s="144"/>
      <c r="C29" s="144"/>
      <c r="D29" s="144"/>
      <c r="E29" s="144"/>
      <c r="F29" s="144"/>
      <c r="G29" s="144"/>
      <c r="H29" s="144"/>
      <c r="I29" s="144"/>
      <c r="J29" s="144"/>
      <c r="K29" s="144"/>
      <c r="L29" s="144"/>
      <c r="M29" s="144"/>
      <c r="N29" s="144"/>
      <c r="O29" s="144"/>
      <c r="P29" s="144"/>
      <c r="Q29" s="144"/>
      <c r="R29" s="144"/>
      <c r="S29" s="144"/>
      <c r="T29" s="144"/>
      <c r="U29" s="144"/>
      <c r="V29" s="144"/>
      <c r="W29" s="144"/>
      <c r="X29" s="144"/>
      <c r="Y29" s="144"/>
      <c r="Z29" s="144"/>
      <c r="AA29" s="144"/>
      <c r="AB29" s="144"/>
      <c r="AC29" s="144">
        <v>0.99399999999999999</v>
      </c>
      <c r="AD29" s="144">
        <v>1.9830000000000001</v>
      </c>
      <c r="AE29" s="144">
        <v>2.9670000000000001</v>
      </c>
      <c r="AF29" s="144">
        <v>3.944</v>
      </c>
      <c r="AG29" s="144">
        <v>4.9160000000000004</v>
      </c>
      <c r="AH29" s="144">
        <v>5.883</v>
      </c>
      <c r="AI29" s="144">
        <v>6.8440000000000003</v>
      </c>
      <c r="AJ29" s="144">
        <v>7.8</v>
      </c>
      <c r="AK29" s="144">
        <v>8.75</v>
      </c>
      <c r="AL29" s="144">
        <v>9.6950000000000003</v>
      </c>
      <c r="AM29" s="144">
        <v>10.634</v>
      </c>
      <c r="AN29" s="144">
        <v>11.568</v>
      </c>
      <c r="AO29" s="144">
        <v>12.496</v>
      </c>
      <c r="AP29" s="144">
        <v>13.419</v>
      </c>
      <c r="AQ29" s="144">
        <v>14.336</v>
      </c>
      <c r="AR29" s="144">
        <v>15.247999999999999</v>
      </c>
      <c r="AS29" s="144">
        <v>16.154</v>
      </c>
      <c r="AT29" s="144">
        <v>17.053999999999998</v>
      </c>
      <c r="AU29" s="144">
        <v>17.949000000000002</v>
      </c>
      <c r="AV29" s="144">
        <v>18.838000000000001</v>
      </c>
      <c r="AW29" s="144">
        <v>19.721</v>
      </c>
      <c r="AX29" s="144">
        <v>20.599</v>
      </c>
      <c r="AY29" s="144">
        <v>21.47</v>
      </c>
      <c r="AZ29" s="144">
        <v>22.335000000000001</v>
      </c>
      <c r="BA29" s="144">
        <v>23.193999999999999</v>
      </c>
      <c r="BB29" s="144">
        <v>24.047000000000001</v>
      </c>
      <c r="BC29" s="144">
        <v>24.893999999999998</v>
      </c>
      <c r="BD29" s="144">
        <v>25.734000000000002</v>
      </c>
      <c r="BE29" s="144">
        <v>26.568000000000001</v>
      </c>
      <c r="BF29" s="144">
        <v>27.395</v>
      </c>
      <c r="BG29" s="144">
        <v>28.215</v>
      </c>
      <c r="BH29" s="144">
        <v>29.027999999999999</v>
      </c>
      <c r="BI29" s="144">
        <v>29.835000000000001</v>
      </c>
      <c r="BJ29" s="144">
        <v>30.634</v>
      </c>
      <c r="BK29" s="144">
        <v>31.425000000000001</v>
      </c>
      <c r="BL29" s="144">
        <v>32.209000000000003</v>
      </c>
      <c r="BM29" s="144">
        <v>32.985999999999997</v>
      </c>
      <c r="BN29" s="144">
        <v>33.753999999999998</v>
      </c>
      <c r="BO29" s="144">
        <v>34.515000000000001</v>
      </c>
      <c r="BP29" s="144">
        <v>35.268000000000001</v>
      </c>
      <c r="BQ29" s="144">
        <v>36.012</v>
      </c>
      <c r="BR29" s="144">
        <v>36.747999999999998</v>
      </c>
      <c r="BS29" s="144">
        <v>37.475000000000001</v>
      </c>
      <c r="BT29" s="144">
        <v>38.192999999999998</v>
      </c>
      <c r="BU29" s="144">
        <v>38.902999999999999</v>
      </c>
      <c r="BV29" s="144">
        <v>39.603000000000002</v>
      </c>
      <c r="BW29" s="144">
        <v>40.292999999999999</v>
      </c>
      <c r="BX29" s="144">
        <v>40.972999999999999</v>
      </c>
      <c r="BY29" s="144">
        <v>41.643000000000001</v>
      </c>
      <c r="BZ29" s="144">
        <v>42.302</v>
      </c>
      <c r="CA29" s="144">
        <v>42.95</v>
      </c>
      <c r="CB29" s="144">
        <v>43.585999999999999</v>
      </c>
      <c r="CC29" s="144">
        <v>44.209000000000003</v>
      </c>
      <c r="CD29" s="144">
        <v>44.82</v>
      </c>
      <c r="CE29" s="144">
        <v>45.415999999999997</v>
      </c>
      <c r="CF29" s="144">
        <v>45.999000000000002</v>
      </c>
      <c r="CG29" s="144">
        <v>46.564999999999998</v>
      </c>
      <c r="CH29" s="144">
        <v>47.113999999999997</v>
      </c>
      <c r="CI29" s="144">
        <v>47.642000000000003</v>
      </c>
      <c r="CJ29" s="144">
        <v>48.146999999999998</v>
      </c>
      <c r="CK29" s="144">
        <v>48.625</v>
      </c>
      <c r="CL29" s="144">
        <v>49.073</v>
      </c>
      <c r="CM29" s="144">
        <v>49.487000000000002</v>
      </c>
      <c r="CN29" s="144">
        <v>49.862000000000002</v>
      </c>
      <c r="CO29" s="144">
        <v>50.197000000000003</v>
      </c>
      <c r="CP29" s="144">
        <v>50.488999999999997</v>
      </c>
      <c r="CQ29" s="144">
        <v>50.738</v>
      </c>
      <c r="CR29" s="144">
        <v>50.948999999999998</v>
      </c>
      <c r="CS29" s="144">
        <v>51.124000000000002</v>
      </c>
      <c r="CT29" s="144">
        <v>51.267000000000003</v>
      </c>
      <c r="CU29" s="144">
        <v>51.38</v>
      </c>
      <c r="CV29" s="144">
        <v>51.47</v>
      </c>
      <c r="CW29" s="144">
        <v>51.539000000000001</v>
      </c>
      <c r="CX29" s="144">
        <v>51.593000000000004</v>
      </c>
      <c r="CY29" s="144">
        <v>51.634</v>
      </c>
      <c r="CZ29" s="144">
        <v>51.664000000000001</v>
      </c>
      <c r="DA29" s="144">
        <v>51.686999999999998</v>
      </c>
      <c r="DB29" s="144">
        <v>51.704000000000001</v>
      </c>
      <c r="DC29" s="144">
        <v>51.704000000000001</v>
      </c>
      <c r="DD29" s="144">
        <v>51.704000000000001</v>
      </c>
      <c r="DE29" s="144">
        <v>51.704000000000001</v>
      </c>
      <c r="DF29" s="144">
        <v>51.704000000000001</v>
      </c>
      <c r="DG29" s="144">
        <v>51.704000000000001</v>
      </c>
      <c r="DH29" s="144">
        <v>51.704000000000001</v>
      </c>
      <c r="DI29" s="144">
        <v>51.704000000000001</v>
      </c>
      <c r="DJ29" s="144">
        <v>51.704000000000001</v>
      </c>
      <c r="DK29" s="144">
        <v>51.704000000000001</v>
      </c>
      <c r="DL29" s="144">
        <v>51.704000000000001</v>
      </c>
      <c r="DM29" s="144">
        <v>51.704000000000001</v>
      </c>
      <c r="DN29" s="144">
        <v>51.704000000000001</v>
      </c>
      <c r="DO29" s="144">
        <v>51.704000000000001</v>
      </c>
      <c r="DP29" s="144">
        <v>51.704000000000001</v>
      </c>
      <c r="DQ29" s="144">
        <v>51.704000000000001</v>
      </c>
      <c r="DR29" s="144">
        <v>51.704000000000001</v>
      </c>
      <c r="DS29" s="144">
        <v>51.704000000000001</v>
      </c>
      <c r="DT29" s="144">
        <v>51.704000000000001</v>
      </c>
      <c r="DU29" s="144">
        <v>51.704000000000001</v>
      </c>
      <c r="DV29" s="144">
        <v>51.704000000000001</v>
      </c>
      <c r="DW29" s="144">
        <v>51.704000000000001</v>
      </c>
      <c r="DX29" s="144">
        <v>51.704000000000001</v>
      </c>
      <c r="DY29" s="144">
        <v>51.704000000000001</v>
      </c>
      <c r="DZ29" s="144">
        <v>51.704000000000001</v>
      </c>
      <c r="EA29" s="144">
        <v>51.704000000000001</v>
      </c>
    </row>
    <row r="30" spans="1:131" ht="15" customHeight="1" x14ac:dyDescent="0.25">
      <c r="A30" s="43">
        <v>28</v>
      </c>
      <c r="B30" s="144"/>
      <c r="C30" s="144"/>
      <c r="D30" s="144"/>
      <c r="E30" s="144"/>
      <c r="F30" s="144"/>
      <c r="G30" s="144"/>
      <c r="H30" s="144"/>
      <c r="I30" s="144"/>
      <c r="J30" s="144"/>
      <c r="K30" s="144"/>
      <c r="L30" s="144"/>
      <c r="M30" s="144"/>
      <c r="N30" s="144"/>
      <c r="O30" s="144"/>
      <c r="P30" s="144"/>
      <c r="Q30" s="144"/>
      <c r="R30" s="144"/>
      <c r="S30" s="144"/>
      <c r="T30" s="144"/>
      <c r="U30" s="144"/>
      <c r="V30" s="144"/>
      <c r="W30" s="144"/>
      <c r="X30" s="144"/>
      <c r="Y30" s="144"/>
      <c r="Z30" s="144"/>
      <c r="AA30" s="144"/>
      <c r="AB30" s="144"/>
      <c r="AC30" s="144"/>
      <c r="AD30" s="144">
        <v>0.99399999999999999</v>
      </c>
      <c r="AE30" s="144">
        <v>1.9830000000000001</v>
      </c>
      <c r="AF30" s="144">
        <v>2.9660000000000002</v>
      </c>
      <c r="AG30" s="144">
        <v>3.944</v>
      </c>
      <c r="AH30" s="144">
        <v>4.9160000000000004</v>
      </c>
      <c r="AI30" s="144">
        <v>5.8819999999999997</v>
      </c>
      <c r="AJ30" s="144">
        <v>6.843</v>
      </c>
      <c r="AK30" s="144">
        <v>7.7990000000000004</v>
      </c>
      <c r="AL30" s="144">
        <v>8.7490000000000006</v>
      </c>
      <c r="AM30" s="144">
        <v>9.6929999999999996</v>
      </c>
      <c r="AN30" s="144">
        <v>10.632</v>
      </c>
      <c r="AO30" s="144">
        <v>11.565</v>
      </c>
      <c r="AP30" s="144">
        <v>12.493</v>
      </c>
      <c r="AQ30" s="144">
        <v>13.414999999999999</v>
      </c>
      <c r="AR30" s="144">
        <v>14.332000000000001</v>
      </c>
      <c r="AS30" s="144">
        <v>15.243</v>
      </c>
      <c r="AT30" s="144">
        <v>16.148</v>
      </c>
      <c r="AU30" s="144">
        <v>17.047000000000001</v>
      </c>
      <c r="AV30" s="144">
        <v>17.940999999999999</v>
      </c>
      <c r="AW30" s="144">
        <v>18.829000000000001</v>
      </c>
      <c r="AX30" s="144">
        <v>19.710999999999999</v>
      </c>
      <c r="AY30" s="144">
        <v>20.587</v>
      </c>
      <c r="AZ30" s="144">
        <v>21.456</v>
      </c>
      <c r="BA30" s="144">
        <v>22.32</v>
      </c>
      <c r="BB30" s="144">
        <v>23.177</v>
      </c>
      <c r="BC30" s="144">
        <v>24.027999999999999</v>
      </c>
      <c r="BD30" s="144">
        <v>24.872</v>
      </c>
      <c r="BE30" s="144">
        <v>25.71</v>
      </c>
      <c r="BF30" s="144">
        <v>26.541</v>
      </c>
      <c r="BG30" s="144">
        <v>27.364999999999998</v>
      </c>
      <c r="BH30" s="144">
        <v>28.181999999999999</v>
      </c>
      <c r="BI30" s="144">
        <v>28.992000000000001</v>
      </c>
      <c r="BJ30" s="144">
        <v>29.795000000000002</v>
      </c>
      <c r="BK30" s="144">
        <v>30.59</v>
      </c>
      <c r="BL30" s="144">
        <v>31.376999999999999</v>
      </c>
      <c r="BM30" s="144">
        <v>32.156999999999996</v>
      </c>
      <c r="BN30" s="144">
        <v>32.929000000000002</v>
      </c>
      <c r="BO30" s="144">
        <v>33.692</v>
      </c>
      <c r="BP30" s="144">
        <v>34.448</v>
      </c>
      <c r="BQ30" s="144">
        <v>35.195</v>
      </c>
      <c r="BR30" s="144">
        <v>35.933999999999997</v>
      </c>
      <c r="BS30" s="144">
        <v>36.662999999999997</v>
      </c>
      <c r="BT30" s="144">
        <v>37.384</v>
      </c>
      <c r="BU30" s="144">
        <v>38.094999999999999</v>
      </c>
      <c r="BV30" s="144">
        <v>38.796999999999997</v>
      </c>
      <c r="BW30" s="144">
        <v>39.488999999999997</v>
      </c>
      <c r="BX30" s="144">
        <v>40.171999999999997</v>
      </c>
      <c r="BY30" s="144">
        <v>40.843000000000004</v>
      </c>
      <c r="BZ30" s="144">
        <v>41.503999999999998</v>
      </c>
      <c r="CA30" s="144">
        <v>42.152999999999999</v>
      </c>
      <c r="CB30" s="144">
        <v>42.79</v>
      </c>
      <c r="CC30" s="144">
        <v>43.414000000000001</v>
      </c>
      <c r="CD30" s="144">
        <v>44.024999999999999</v>
      </c>
      <c r="CE30" s="144">
        <v>44.622</v>
      </c>
      <c r="CF30" s="144">
        <v>45.204000000000001</v>
      </c>
      <c r="CG30" s="144">
        <v>45.77</v>
      </c>
      <c r="CH30" s="144">
        <v>46.319000000000003</v>
      </c>
      <c r="CI30" s="144">
        <v>46.845999999999997</v>
      </c>
      <c r="CJ30" s="144">
        <v>47.35</v>
      </c>
      <c r="CK30" s="144">
        <v>47.826999999999998</v>
      </c>
      <c r="CL30" s="144">
        <v>48.274000000000001</v>
      </c>
      <c r="CM30" s="144">
        <v>48.686</v>
      </c>
      <c r="CN30" s="144">
        <v>49.058999999999997</v>
      </c>
      <c r="CO30" s="144">
        <v>49.392000000000003</v>
      </c>
      <c r="CP30" s="144">
        <v>49.682000000000002</v>
      </c>
      <c r="CQ30" s="144">
        <v>49.93</v>
      </c>
      <c r="CR30" s="144">
        <v>50.139000000000003</v>
      </c>
      <c r="CS30" s="144">
        <v>50.313000000000002</v>
      </c>
      <c r="CT30" s="144">
        <v>50.454000000000001</v>
      </c>
      <c r="CU30" s="144">
        <v>50.566000000000003</v>
      </c>
      <c r="CV30" s="144">
        <v>50.654000000000003</v>
      </c>
      <c r="CW30" s="144">
        <v>50.722999999999999</v>
      </c>
      <c r="CX30" s="144">
        <v>50.774999999999999</v>
      </c>
      <c r="CY30" s="144">
        <v>50.816000000000003</v>
      </c>
      <c r="CZ30" s="144">
        <v>50.845999999999997</v>
      </c>
      <c r="DA30" s="144">
        <v>50.868000000000002</v>
      </c>
      <c r="DB30" s="144">
        <v>50.884</v>
      </c>
      <c r="DC30" s="144">
        <v>50.884</v>
      </c>
      <c r="DD30" s="144">
        <v>50.884</v>
      </c>
      <c r="DE30" s="144">
        <v>50.884</v>
      </c>
      <c r="DF30" s="144">
        <v>50.884</v>
      </c>
      <c r="DG30" s="144">
        <v>50.884</v>
      </c>
      <c r="DH30" s="144">
        <v>50.884</v>
      </c>
      <c r="DI30" s="144">
        <v>50.884</v>
      </c>
      <c r="DJ30" s="144">
        <v>50.884</v>
      </c>
      <c r="DK30" s="144">
        <v>50.884</v>
      </c>
      <c r="DL30" s="144">
        <v>50.884</v>
      </c>
      <c r="DM30" s="144">
        <v>50.884</v>
      </c>
      <c r="DN30" s="144">
        <v>50.884</v>
      </c>
      <c r="DO30" s="144">
        <v>50.884</v>
      </c>
      <c r="DP30" s="144">
        <v>50.884</v>
      </c>
      <c r="DQ30" s="144">
        <v>50.884</v>
      </c>
      <c r="DR30" s="144">
        <v>50.884</v>
      </c>
      <c r="DS30" s="144">
        <v>50.884</v>
      </c>
      <c r="DT30" s="144">
        <v>50.884</v>
      </c>
      <c r="DU30" s="144">
        <v>50.884</v>
      </c>
      <c r="DV30" s="144">
        <v>50.884</v>
      </c>
      <c r="DW30" s="144">
        <v>50.884</v>
      </c>
      <c r="DX30" s="144">
        <v>50.884</v>
      </c>
      <c r="DY30" s="144">
        <v>50.884</v>
      </c>
      <c r="DZ30" s="144">
        <v>50.884</v>
      </c>
      <c r="EA30" s="144">
        <v>50.884</v>
      </c>
    </row>
    <row r="31" spans="1:131" ht="15" customHeight="1" x14ac:dyDescent="0.25">
      <c r="A31" s="43">
        <v>29</v>
      </c>
      <c r="B31" s="144"/>
      <c r="C31" s="144"/>
      <c r="D31" s="144"/>
      <c r="E31" s="144"/>
      <c r="F31" s="144"/>
      <c r="G31" s="144"/>
      <c r="H31" s="144"/>
      <c r="I31" s="144"/>
      <c r="J31" s="144"/>
      <c r="K31" s="144"/>
      <c r="L31" s="144"/>
      <c r="M31" s="144"/>
      <c r="N31" s="144"/>
      <c r="O31" s="144"/>
      <c r="P31" s="144"/>
      <c r="Q31" s="144"/>
      <c r="R31" s="144"/>
      <c r="S31" s="144"/>
      <c r="T31" s="144"/>
      <c r="U31" s="144"/>
      <c r="V31" s="144"/>
      <c r="W31" s="144"/>
      <c r="X31" s="144"/>
      <c r="Y31" s="144"/>
      <c r="Z31" s="144"/>
      <c r="AA31" s="144"/>
      <c r="AB31" s="144"/>
      <c r="AC31" s="144"/>
      <c r="AD31" s="144"/>
      <c r="AE31" s="144">
        <v>0.99399999999999999</v>
      </c>
      <c r="AF31" s="144">
        <v>1.9830000000000001</v>
      </c>
      <c r="AG31" s="144">
        <v>2.9660000000000002</v>
      </c>
      <c r="AH31" s="144">
        <v>3.944</v>
      </c>
      <c r="AI31" s="144">
        <v>4.9160000000000004</v>
      </c>
      <c r="AJ31" s="144">
        <v>5.8819999999999997</v>
      </c>
      <c r="AK31" s="144">
        <v>6.843</v>
      </c>
      <c r="AL31" s="144">
        <v>7.798</v>
      </c>
      <c r="AM31" s="144">
        <v>8.7469999999999999</v>
      </c>
      <c r="AN31" s="144">
        <v>9.6910000000000007</v>
      </c>
      <c r="AO31" s="144">
        <v>10.63</v>
      </c>
      <c r="AP31" s="144">
        <v>11.561999999999999</v>
      </c>
      <c r="AQ31" s="144">
        <v>12.49</v>
      </c>
      <c r="AR31" s="144">
        <v>13.411</v>
      </c>
      <c r="AS31" s="144">
        <v>14.327</v>
      </c>
      <c r="AT31" s="144">
        <v>15.237</v>
      </c>
      <c r="AU31" s="144">
        <v>16.140999999999998</v>
      </c>
      <c r="AV31" s="144">
        <v>17.04</v>
      </c>
      <c r="AW31" s="144">
        <v>17.931999999999999</v>
      </c>
      <c r="AX31" s="144">
        <v>18.818999999999999</v>
      </c>
      <c r="AY31" s="144">
        <v>19.699000000000002</v>
      </c>
      <c r="AZ31" s="144">
        <v>20.574000000000002</v>
      </c>
      <c r="BA31" s="144">
        <v>21.440999999999999</v>
      </c>
      <c r="BB31" s="144">
        <v>22.303000000000001</v>
      </c>
      <c r="BC31" s="144">
        <v>23.158000000000001</v>
      </c>
      <c r="BD31" s="144">
        <v>24.007000000000001</v>
      </c>
      <c r="BE31" s="144">
        <v>24.847999999999999</v>
      </c>
      <c r="BF31" s="144">
        <v>25.683</v>
      </c>
      <c r="BG31" s="144">
        <v>26.510999999999999</v>
      </c>
      <c r="BH31" s="144">
        <v>27.332000000000001</v>
      </c>
      <c r="BI31" s="144">
        <v>28.146000000000001</v>
      </c>
      <c r="BJ31" s="144">
        <v>28.952000000000002</v>
      </c>
      <c r="BK31" s="144">
        <v>29.751000000000001</v>
      </c>
      <c r="BL31" s="144">
        <v>30.542000000000002</v>
      </c>
      <c r="BM31" s="144">
        <v>31.324999999999999</v>
      </c>
      <c r="BN31" s="144">
        <v>32.1</v>
      </c>
      <c r="BO31" s="144">
        <v>32.866999999999997</v>
      </c>
      <c r="BP31" s="144">
        <v>33.625</v>
      </c>
      <c r="BQ31" s="144">
        <v>34.375</v>
      </c>
      <c r="BR31" s="144">
        <v>35.116</v>
      </c>
      <c r="BS31" s="144">
        <v>35.847999999999999</v>
      </c>
      <c r="BT31" s="144">
        <v>36.570999999999998</v>
      </c>
      <c r="BU31" s="144">
        <v>37.284999999999997</v>
      </c>
      <c r="BV31" s="144">
        <v>37.988999999999997</v>
      </c>
      <c r="BW31" s="144">
        <v>38.683</v>
      </c>
      <c r="BX31" s="144">
        <v>39.366999999999997</v>
      </c>
      <c r="BY31" s="144">
        <v>40.04</v>
      </c>
      <c r="BZ31" s="144">
        <v>40.701999999999998</v>
      </c>
      <c r="CA31" s="144">
        <v>41.351999999999997</v>
      </c>
      <c r="CB31" s="144">
        <v>41.99</v>
      </c>
      <c r="CC31" s="144">
        <v>42.615000000000002</v>
      </c>
      <c r="CD31" s="144">
        <v>43.226999999999997</v>
      </c>
      <c r="CE31" s="144">
        <v>43.823999999999998</v>
      </c>
      <c r="CF31" s="144">
        <v>44.406999999999996</v>
      </c>
      <c r="CG31" s="144">
        <v>44.972999999999999</v>
      </c>
      <c r="CH31" s="144">
        <v>45.52</v>
      </c>
      <c r="CI31" s="144">
        <v>46.046999999999997</v>
      </c>
      <c r="CJ31" s="144">
        <v>46.55</v>
      </c>
      <c r="CK31" s="144">
        <v>47.026000000000003</v>
      </c>
      <c r="CL31" s="144">
        <v>47.470999999999997</v>
      </c>
      <c r="CM31" s="144">
        <v>47.881</v>
      </c>
      <c r="CN31" s="144">
        <v>48.253</v>
      </c>
      <c r="CO31" s="144">
        <v>48.584000000000003</v>
      </c>
      <c r="CP31" s="144">
        <v>48.872</v>
      </c>
      <c r="CQ31" s="144">
        <v>49.118000000000002</v>
      </c>
      <c r="CR31" s="144">
        <v>49.326000000000001</v>
      </c>
      <c r="CS31" s="144">
        <v>49.497</v>
      </c>
      <c r="CT31" s="144">
        <v>49.637</v>
      </c>
      <c r="CU31" s="144">
        <v>49.747</v>
      </c>
      <c r="CV31" s="144">
        <v>49.835000000000001</v>
      </c>
      <c r="CW31" s="144">
        <v>49.902000000000001</v>
      </c>
      <c r="CX31" s="144">
        <v>49.954000000000001</v>
      </c>
      <c r="CY31" s="144">
        <v>49.994</v>
      </c>
      <c r="CZ31" s="144">
        <v>50.023000000000003</v>
      </c>
      <c r="DA31" s="144">
        <v>50.045000000000002</v>
      </c>
      <c r="DB31" s="144">
        <v>50.06</v>
      </c>
      <c r="DC31" s="144">
        <v>50.06</v>
      </c>
      <c r="DD31" s="144">
        <v>50.06</v>
      </c>
      <c r="DE31" s="144">
        <v>50.06</v>
      </c>
      <c r="DF31" s="144">
        <v>50.06</v>
      </c>
      <c r="DG31" s="144">
        <v>50.06</v>
      </c>
      <c r="DH31" s="144">
        <v>50.06</v>
      </c>
      <c r="DI31" s="144">
        <v>50.06</v>
      </c>
      <c r="DJ31" s="144">
        <v>50.06</v>
      </c>
      <c r="DK31" s="144">
        <v>50.06</v>
      </c>
      <c r="DL31" s="144">
        <v>50.06</v>
      </c>
      <c r="DM31" s="144">
        <v>50.06</v>
      </c>
      <c r="DN31" s="144">
        <v>50.06</v>
      </c>
      <c r="DO31" s="144">
        <v>50.06</v>
      </c>
      <c r="DP31" s="144">
        <v>50.06</v>
      </c>
      <c r="DQ31" s="144">
        <v>50.06</v>
      </c>
      <c r="DR31" s="144">
        <v>50.06</v>
      </c>
      <c r="DS31" s="144">
        <v>50.06</v>
      </c>
      <c r="DT31" s="144">
        <v>50.06</v>
      </c>
      <c r="DU31" s="144">
        <v>50.06</v>
      </c>
      <c r="DV31" s="144">
        <v>50.06</v>
      </c>
      <c r="DW31" s="144">
        <v>50.06</v>
      </c>
      <c r="DX31" s="144">
        <v>50.06</v>
      </c>
      <c r="DY31" s="144">
        <v>50.06</v>
      </c>
      <c r="DZ31" s="144">
        <v>50.06</v>
      </c>
      <c r="EA31" s="144">
        <v>50.06</v>
      </c>
    </row>
    <row r="32" spans="1:131" ht="15" customHeight="1" x14ac:dyDescent="0.25">
      <c r="A32" s="43">
        <v>30</v>
      </c>
      <c r="B32" s="144"/>
      <c r="C32" s="144"/>
      <c r="D32" s="144"/>
      <c r="E32" s="144"/>
      <c r="F32" s="144"/>
      <c r="G32" s="144"/>
      <c r="H32" s="144"/>
      <c r="I32" s="144"/>
      <c r="J32" s="144"/>
      <c r="K32" s="144"/>
      <c r="L32" s="144"/>
      <c r="M32" s="144"/>
      <c r="N32" s="144"/>
      <c r="O32" s="144"/>
      <c r="P32" s="144"/>
      <c r="Q32" s="144"/>
      <c r="R32" s="144"/>
      <c r="S32" s="144"/>
      <c r="T32" s="144"/>
      <c r="U32" s="144"/>
      <c r="V32" s="144"/>
      <c r="W32" s="144"/>
      <c r="X32" s="144"/>
      <c r="Y32" s="144"/>
      <c r="Z32" s="144"/>
      <c r="AA32" s="144"/>
      <c r="AB32" s="144"/>
      <c r="AC32" s="144"/>
      <c r="AD32" s="144"/>
      <c r="AE32" s="144"/>
      <c r="AF32" s="144">
        <v>0.99399999999999999</v>
      </c>
      <c r="AG32" s="144">
        <v>1.9830000000000001</v>
      </c>
      <c r="AH32" s="144">
        <v>2.9660000000000002</v>
      </c>
      <c r="AI32" s="144">
        <v>3.9430000000000001</v>
      </c>
      <c r="AJ32" s="144">
        <v>4.915</v>
      </c>
      <c r="AK32" s="144">
        <v>5.8810000000000002</v>
      </c>
      <c r="AL32" s="144">
        <v>6.8419999999999996</v>
      </c>
      <c r="AM32" s="144">
        <v>7.7960000000000003</v>
      </c>
      <c r="AN32" s="144">
        <v>8.7460000000000004</v>
      </c>
      <c r="AO32" s="144">
        <v>9.6890000000000001</v>
      </c>
      <c r="AP32" s="144">
        <v>10.627000000000001</v>
      </c>
      <c r="AQ32" s="144">
        <v>11.558999999999999</v>
      </c>
      <c r="AR32" s="144">
        <v>12.486000000000001</v>
      </c>
      <c r="AS32" s="144">
        <v>13.407</v>
      </c>
      <c r="AT32" s="144">
        <v>14.321999999999999</v>
      </c>
      <c r="AU32" s="144">
        <v>15.231</v>
      </c>
      <c r="AV32" s="144">
        <v>16.134</v>
      </c>
      <c r="AW32" s="144">
        <v>17.030999999999999</v>
      </c>
      <c r="AX32" s="144">
        <v>17.922999999999998</v>
      </c>
      <c r="AY32" s="144">
        <v>18.808</v>
      </c>
      <c r="AZ32" s="144">
        <v>19.686</v>
      </c>
      <c r="BA32" s="144">
        <v>20.559000000000001</v>
      </c>
      <c r="BB32" s="144">
        <v>21.425000000000001</v>
      </c>
      <c r="BC32" s="144">
        <v>22.283999999999999</v>
      </c>
      <c r="BD32" s="144">
        <v>23.137</v>
      </c>
      <c r="BE32" s="144">
        <v>23.983000000000001</v>
      </c>
      <c r="BF32" s="144">
        <v>24.821999999999999</v>
      </c>
      <c r="BG32" s="144">
        <v>25.654</v>
      </c>
      <c r="BH32" s="144">
        <v>26.478999999999999</v>
      </c>
      <c r="BI32" s="144">
        <v>27.295999999999999</v>
      </c>
      <c r="BJ32" s="144">
        <v>28.106000000000002</v>
      </c>
      <c r="BK32" s="144">
        <v>28.908000000000001</v>
      </c>
      <c r="BL32" s="144">
        <v>29.702000000000002</v>
      </c>
      <c r="BM32" s="144">
        <v>30.489000000000001</v>
      </c>
      <c r="BN32" s="144">
        <v>31.266999999999999</v>
      </c>
      <c r="BO32" s="144">
        <v>32.036999999999999</v>
      </c>
      <c r="BP32" s="144">
        <v>32.798000000000002</v>
      </c>
      <c r="BQ32" s="144">
        <v>33.551000000000002</v>
      </c>
      <c r="BR32" s="144">
        <v>34.295000000000002</v>
      </c>
      <c r="BS32" s="144">
        <v>35.029000000000003</v>
      </c>
      <c r="BT32" s="144">
        <v>35.755000000000003</v>
      </c>
      <c r="BU32" s="144">
        <v>36.470999999999997</v>
      </c>
      <c r="BV32" s="144">
        <v>37.177</v>
      </c>
      <c r="BW32" s="144">
        <v>37.872999999999998</v>
      </c>
      <c r="BX32" s="144">
        <v>38.558</v>
      </c>
      <c r="BY32" s="144">
        <v>39.232999999999997</v>
      </c>
      <c r="BZ32" s="144">
        <v>39.896000000000001</v>
      </c>
      <c r="CA32" s="144">
        <v>40.548000000000002</v>
      </c>
      <c r="CB32" s="144">
        <v>41.186999999999998</v>
      </c>
      <c r="CC32" s="144">
        <v>41.811999999999998</v>
      </c>
      <c r="CD32" s="144">
        <v>42.423999999999999</v>
      </c>
      <c r="CE32" s="144">
        <v>43.021999999999998</v>
      </c>
      <c r="CF32" s="144">
        <v>43.604999999999997</v>
      </c>
      <c r="CG32" s="144">
        <v>44.17</v>
      </c>
      <c r="CH32" s="144">
        <v>44.718000000000004</v>
      </c>
      <c r="CI32" s="144">
        <v>45.244</v>
      </c>
      <c r="CJ32" s="144">
        <v>45.746000000000002</v>
      </c>
      <c r="CK32" s="144">
        <v>46.22</v>
      </c>
      <c r="CL32" s="144">
        <v>46.664000000000001</v>
      </c>
      <c r="CM32" s="144">
        <v>47.072000000000003</v>
      </c>
      <c r="CN32" s="144">
        <v>47.442</v>
      </c>
      <c r="CO32" s="144">
        <v>47.771000000000001</v>
      </c>
      <c r="CP32" s="144">
        <v>48.057000000000002</v>
      </c>
      <c r="CQ32" s="144">
        <v>48.301000000000002</v>
      </c>
      <c r="CR32" s="144">
        <v>48.506999999999998</v>
      </c>
      <c r="CS32" s="144">
        <v>48.677</v>
      </c>
      <c r="CT32" s="144">
        <v>48.814999999999998</v>
      </c>
      <c r="CU32" s="144">
        <v>48.923999999999999</v>
      </c>
      <c r="CV32" s="144">
        <v>49.011000000000003</v>
      </c>
      <c r="CW32" s="144">
        <v>49.076999999999998</v>
      </c>
      <c r="CX32" s="144">
        <v>49.128</v>
      </c>
      <c r="CY32" s="144">
        <v>49.167000000000002</v>
      </c>
      <c r="CZ32" s="144">
        <v>49.195</v>
      </c>
      <c r="DA32" s="144">
        <v>49.216999999999999</v>
      </c>
      <c r="DB32" s="144">
        <v>49.231999999999999</v>
      </c>
      <c r="DC32" s="144">
        <v>49.231999999999999</v>
      </c>
      <c r="DD32" s="144">
        <v>49.231999999999999</v>
      </c>
      <c r="DE32" s="144">
        <v>49.231999999999999</v>
      </c>
      <c r="DF32" s="144">
        <v>49.231999999999999</v>
      </c>
      <c r="DG32" s="144">
        <v>49.231999999999999</v>
      </c>
      <c r="DH32" s="144">
        <v>49.231999999999999</v>
      </c>
      <c r="DI32" s="144">
        <v>49.231999999999999</v>
      </c>
      <c r="DJ32" s="144">
        <v>49.231999999999999</v>
      </c>
      <c r="DK32" s="144">
        <v>49.231999999999999</v>
      </c>
      <c r="DL32" s="144">
        <v>49.231999999999999</v>
      </c>
      <c r="DM32" s="144">
        <v>49.231999999999999</v>
      </c>
      <c r="DN32" s="144">
        <v>49.231999999999999</v>
      </c>
      <c r="DO32" s="144">
        <v>49.231999999999999</v>
      </c>
      <c r="DP32" s="144">
        <v>49.231999999999999</v>
      </c>
      <c r="DQ32" s="144">
        <v>49.231999999999999</v>
      </c>
      <c r="DR32" s="144">
        <v>49.231999999999999</v>
      </c>
      <c r="DS32" s="144">
        <v>49.231999999999999</v>
      </c>
      <c r="DT32" s="144">
        <v>49.231999999999999</v>
      </c>
      <c r="DU32" s="144">
        <v>49.231999999999999</v>
      </c>
      <c r="DV32" s="144">
        <v>49.231999999999999</v>
      </c>
      <c r="DW32" s="144">
        <v>49.231999999999999</v>
      </c>
      <c r="DX32" s="144">
        <v>49.231999999999999</v>
      </c>
      <c r="DY32" s="144">
        <v>49.231999999999999</v>
      </c>
      <c r="DZ32" s="144">
        <v>49.231999999999999</v>
      </c>
      <c r="EA32" s="144">
        <v>49.231999999999999</v>
      </c>
    </row>
    <row r="33" spans="1:131" ht="15" customHeight="1" x14ac:dyDescent="0.25">
      <c r="A33" s="43">
        <v>31</v>
      </c>
      <c r="B33" s="144"/>
      <c r="C33" s="144"/>
      <c r="D33" s="144"/>
      <c r="E33" s="144"/>
      <c r="F33" s="144"/>
      <c r="G33" s="144"/>
      <c r="H33" s="144"/>
      <c r="I33" s="144"/>
      <c r="J33" s="144"/>
      <c r="K33" s="144"/>
      <c r="L33" s="144"/>
      <c r="M33" s="144"/>
      <c r="N33" s="144"/>
      <c r="O33" s="144"/>
      <c r="P33" s="144"/>
      <c r="Q33" s="144"/>
      <c r="R33" s="144"/>
      <c r="S33" s="144"/>
      <c r="T33" s="144"/>
      <c r="U33" s="144"/>
      <c r="V33" s="144"/>
      <c r="W33" s="144"/>
      <c r="X33" s="144"/>
      <c r="Y33" s="144"/>
      <c r="Z33" s="144"/>
      <c r="AA33" s="144"/>
      <c r="AB33" s="144"/>
      <c r="AC33" s="144"/>
      <c r="AD33" s="144"/>
      <c r="AE33" s="144"/>
      <c r="AF33" s="144"/>
      <c r="AG33" s="144">
        <v>0.99399999999999999</v>
      </c>
      <c r="AH33" s="144">
        <v>1.9830000000000001</v>
      </c>
      <c r="AI33" s="144">
        <v>2.9660000000000002</v>
      </c>
      <c r="AJ33" s="144">
        <v>3.9430000000000001</v>
      </c>
      <c r="AK33" s="144">
        <v>4.9139999999999997</v>
      </c>
      <c r="AL33" s="144">
        <v>5.88</v>
      </c>
      <c r="AM33" s="144">
        <v>6.84</v>
      </c>
      <c r="AN33" s="144">
        <v>7.7949999999999999</v>
      </c>
      <c r="AO33" s="144">
        <v>8.7439999999999998</v>
      </c>
      <c r="AP33" s="144">
        <v>9.6869999999999994</v>
      </c>
      <c r="AQ33" s="144">
        <v>10.624000000000001</v>
      </c>
      <c r="AR33" s="144">
        <v>11.555999999999999</v>
      </c>
      <c r="AS33" s="144">
        <v>12.481</v>
      </c>
      <c r="AT33" s="144">
        <v>13.401</v>
      </c>
      <c r="AU33" s="144">
        <v>14.315</v>
      </c>
      <c r="AV33" s="144">
        <v>15.224</v>
      </c>
      <c r="AW33" s="144">
        <v>16.126000000000001</v>
      </c>
      <c r="AX33" s="144">
        <v>17.021000000000001</v>
      </c>
      <c r="AY33" s="144">
        <v>17.911000000000001</v>
      </c>
      <c r="AZ33" s="144">
        <v>18.794</v>
      </c>
      <c r="BA33" s="144">
        <v>19.670999999999999</v>
      </c>
      <c r="BB33" s="144">
        <v>20.542000000000002</v>
      </c>
      <c r="BC33" s="144">
        <v>21.405000000000001</v>
      </c>
      <c r="BD33" s="144">
        <v>22.262</v>
      </c>
      <c r="BE33" s="144">
        <v>23.111999999999998</v>
      </c>
      <c r="BF33" s="144">
        <v>23.954999999999998</v>
      </c>
      <c r="BG33" s="144">
        <v>24.791</v>
      </c>
      <c r="BH33" s="144">
        <v>25.62</v>
      </c>
      <c r="BI33" s="144">
        <v>26.440999999999999</v>
      </c>
      <c r="BJ33" s="144">
        <v>27.254999999999999</v>
      </c>
      <c r="BK33" s="144">
        <v>28.061</v>
      </c>
      <c r="BL33" s="144">
        <v>28.858000000000001</v>
      </c>
      <c r="BM33" s="144">
        <v>29.648</v>
      </c>
      <c r="BN33" s="144">
        <v>30.428999999999998</v>
      </c>
      <c r="BO33" s="144">
        <v>31.202000000000002</v>
      </c>
      <c r="BP33" s="144">
        <v>31.966999999999999</v>
      </c>
      <c r="BQ33" s="144">
        <v>32.722000000000001</v>
      </c>
      <c r="BR33" s="144">
        <v>33.469000000000001</v>
      </c>
      <c r="BS33" s="144">
        <v>34.206000000000003</v>
      </c>
      <c r="BT33" s="144">
        <v>34.933999999999997</v>
      </c>
      <c r="BU33" s="144">
        <v>35.652000000000001</v>
      </c>
      <c r="BV33" s="144">
        <v>36.36</v>
      </c>
      <c r="BW33" s="144">
        <v>37.058</v>
      </c>
      <c r="BX33" s="144">
        <v>37.744999999999997</v>
      </c>
      <c r="BY33" s="144">
        <v>38.420999999999999</v>
      </c>
      <c r="BZ33" s="144">
        <v>39.085999999999999</v>
      </c>
      <c r="CA33" s="144">
        <v>39.738999999999997</v>
      </c>
      <c r="CB33" s="144">
        <v>40.378</v>
      </c>
      <c r="CC33" s="144">
        <v>41.005000000000003</v>
      </c>
      <c r="CD33" s="144">
        <v>41.616999999999997</v>
      </c>
      <c r="CE33" s="144">
        <v>42.215000000000003</v>
      </c>
      <c r="CF33" s="144">
        <v>42.798000000000002</v>
      </c>
      <c r="CG33" s="144">
        <v>43.363</v>
      </c>
      <c r="CH33" s="144">
        <v>43.91</v>
      </c>
      <c r="CI33" s="144">
        <v>44.435000000000002</v>
      </c>
      <c r="CJ33" s="144">
        <v>44.936</v>
      </c>
      <c r="CK33" s="144">
        <v>45.408999999999999</v>
      </c>
      <c r="CL33" s="144">
        <v>45.850999999999999</v>
      </c>
      <c r="CM33" s="144">
        <v>46.258000000000003</v>
      </c>
      <c r="CN33" s="144">
        <v>46.625999999999998</v>
      </c>
      <c r="CO33" s="144">
        <v>46.953000000000003</v>
      </c>
      <c r="CP33" s="144">
        <v>47.237000000000002</v>
      </c>
      <c r="CQ33" s="144">
        <v>47.478999999999999</v>
      </c>
      <c r="CR33" s="144">
        <v>47.683</v>
      </c>
      <c r="CS33" s="144">
        <v>47.850999999999999</v>
      </c>
      <c r="CT33" s="144">
        <v>47.988</v>
      </c>
      <c r="CU33" s="144">
        <v>48.095999999999997</v>
      </c>
      <c r="CV33" s="144">
        <v>48.180999999999997</v>
      </c>
      <c r="CW33" s="144">
        <v>48.246000000000002</v>
      </c>
      <c r="CX33" s="144">
        <v>48.295999999999999</v>
      </c>
      <c r="CY33" s="144">
        <v>48.334000000000003</v>
      </c>
      <c r="CZ33" s="144">
        <v>48.362000000000002</v>
      </c>
      <c r="DA33" s="144">
        <v>48.383000000000003</v>
      </c>
      <c r="DB33" s="144">
        <v>48.398000000000003</v>
      </c>
      <c r="DC33" s="144">
        <v>48.398000000000003</v>
      </c>
      <c r="DD33" s="144">
        <v>48.398000000000003</v>
      </c>
      <c r="DE33" s="144">
        <v>48.398000000000003</v>
      </c>
      <c r="DF33" s="144">
        <v>48.398000000000003</v>
      </c>
      <c r="DG33" s="144">
        <v>48.398000000000003</v>
      </c>
      <c r="DH33" s="144">
        <v>48.398000000000003</v>
      </c>
      <c r="DI33" s="144">
        <v>48.398000000000003</v>
      </c>
      <c r="DJ33" s="144">
        <v>48.398000000000003</v>
      </c>
      <c r="DK33" s="144">
        <v>48.398000000000003</v>
      </c>
      <c r="DL33" s="144">
        <v>48.398000000000003</v>
      </c>
      <c r="DM33" s="144">
        <v>48.398000000000003</v>
      </c>
      <c r="DN33" s="144">
        <v>48.398000000000003</v>
      </c>
      <c r="DO33" s="144">
        <v>48.398000000000003</v>
      </c>
      <c r="DP33" s="144">
        <v>48.398000000000003</v>
      </c>
      <c r="DQ33" s="144">
        <v>48.398000000000003</v>
      </c>
      <c r="DR33" s="144">
        <v>48.398000000000003</v>
      </c>
      <c r="DS33" s="144">
        <v>48.398000000000003</v>
      </c>
      <c r="DT33" s="144">
        <v>48.398000000000003</v>
      </c>
      <c r="DU33" s="144">
        <v>48.398000000000003</v>
      </c>
      <c r="DV33" s="144">
        <v>48.398000000000003</v>
      </c>
      <c r="DW33" s="144">
        <v>48.398000000000003</v>
      </c>
      <c r="DX33" s="144">
        <v>48.398000000000003</v>
      </c>
      <c r="DY33" s="144">
        <v>48.398000000000003</v>
      </c>
      <c r="DZ33" s="144">
        <v>48.398000000000003</v>
      </c>
      <c r="EA33" s="144">
        <v>48.398000000000003</v>
      </c>
    </row>
    <row r="34" spans="1:131" ht="15" customHeight="1" x14ac:dyDescent="0.25">
      <c r="A34" s="43">
        <v>32</v>
      </c>
      <c r="B34" s="144"/>
      <c r="C34" s="144"/>
      <c r="D34" s="144"/>
      <c r="E34" s="144"/>
      <c r="F34" s="144"/>
      <c r="G34" s="144"/>
      <c r="H34" s="144"/>
      <c r="I34" s="144"/>
      <c r="J34" s="144"/>
      <c r="K34" s="144"/>
      <c r="L34" s="144"/>
      <c r="M34" s="144"/>
      <c r="N34" s="144"/>
      <c r="O34" s="144"/>
      <c r="P34" s="144"/>
      <c r="Q34" s="144"/>
      <c r="R34" s="144"/>
      <c r="S34" s="144"/>
      <c r="T34" s="144"/>
      <c r="U34" s="144"/>
      <c r="V34" s="144"/>
      <c r="W34" s="144"/>
      <c r="X34" s="144"/>
      <c r="Y34" s="144"/>
      <c r="Z34" s="144"/>
      <c r="AA34" s="144"/>
      <c r="AB34" s="144"/>
      <c r="AC34" s="144"/>
      <c r="AD34" s="144"/>
      <c r="AE34" s="144"/>
      <c r="AF34" s="144"/>
      <c r="AG34" s="144"/>
      <c r="AH34" s="144">
        <v>0.99399999999999999</v>
      </c>
      <c r="AI34" s="144">
        <v>1.9830000000000001</v>
      </c>
      <c r="AJ34" s="144">
        <v>2.9660000000000002</v>
      </c>
      <c r="AK34" s="144">
        <v>3.9430000000000001</v>
      </c>
      <c r="AL34" s="144">
        <v>4.9139999999999997</v>
      </c>
      <c r="AM34" s="144">
        <v>5.8789999999999996</v>
      </c>
      <c r="AN34" s="144">
        <v>6.8390000000000004</v>
      </c>
      <c r="AO34" s="144">
        <v>7.7930000000000001</v>
      </c>
      <c r="AP34" s="144">
        <v>8.7420000000000009</v>
      </c>
      <c r="AQ34" s="144">
        <v>9.6839999999999993</v>
      </c>
      <c r="AR34" s="144">
        <v>10.621</v>
      </c>
      <c r="AS34" s="144">
        <v>11.552</v>
      </c>
      <c r="AT34" s="144">
        <v>12.477</v>
      </c>
      <c r="AU34" s="144">
        <v>13.396000000000001</v>
      </c>
      <c r="AV34" s="144">
        <v>14.308999999999999</v>
      </c>
      <c r="AW34" s="144">
        <v>15.215999999999999</v>
      </c>
      <c r="AX34" s="144">
        <v>16.117000000000001</v>
      </c>
      <c r="AY34" s="144">
        <v>17.010999999999999</v>
      </c>
      <c r="AZ34" s="144">
        <v>17.899000000000001</v>
      </c>
      <c r="BA34" s="144">
        <v>18.780999999999999</v>
      </c>
      <c r="BB34" s="144">
        <v>19.655000000000001</v>
      </c>
      <c r="BC34" s="144">
        <v>20.524000000000001</v>
      </c>
      <c r="BD34" s="144">
        <v>21.385000000000002</v>
      </c>
      <c r="BE34" s="144">
        <v>22.239000000000001</v>
      </c>
      <c r="BF34" s="144">
        <v>23.085999999999999</v>
      </c>
      <c r="BG34" s="144">
        <v>23.927</v>
      </c>
      <c r="BH34" s="144">
        <v>24.759</v>
      </c>
      <c r="BI34" s="144">
        <v>25.584</v>
      </c>
      <c r="BJ34" s="144">
        <v>26.402000000000001</v>
      </c>
      <c r="BK34" s="144">
        <v>27.210999999999999</v>
      </c>
      <c r="BL34" s="144">
        <v>28.012</v>
      </c>
      <c r="BM34" s="144">
        <v>28.805</v>
      </c>
      <c r="BN34" s="144">
        <v>29.59</v>
      </c>
      <c r="BO34" s="144">
        <v>30.366</v>
      </c>
      <c r="BP34" s="144">
        <v>31.132999999999999</v>
      </c>
      <c r="BQ34" s="144">
        <v>31.891999999999999</v>
      </c>
      <c r="BR34" s="144">
        <v>32.640999999999998</v>
      </c>
      <c r="BS34" s="144">
        <v>33.381</v>
      </c>
      <c r="BT34" s="144">
        <v>34.110999999999997</v>
      </c>
      <c r="BU34" s="144">
        <v>34.831000000000003</v>
      </c>
      <c r="BV34" s="144">
        <v>35.540999999999997</v>
      </c>
      <c r="BW34" s="144">
        <v>36.241</v>
      </c>
      <c r="BX34" s="144">
        <v>36.93</v>
      </c>
      <c r="BY34" s="144">
        <v>37.607999999999997</v>
      </c>
      <c r="BZ34" s="144">
        <v>38.274000000000001</v>
      </c>
      <c r="CA34" s="144">
        <v>38.927999999999997</v>
      </c>
      <c r="CB34" s="144">
        <v>39.569000000000003</v>
      </c>
      <c r="CC34" s="144">
        <v>40.195999999999998</v>
      </c>
      <c r="CD34" s="144">
        <v>40.808999999999997</v>
      </c>
      <c r="CE34" s="144">
        <v>41.406999999999996</v>
      </c>
      <c r="CF34" s="144">
        <v>41.988999999999997</v>
      </c>
      <c r="CG34" s="144">
        <v>42.554000000000002</v>
      </c>
      <c r="CH34" s="144">
        <v>43.1</v>
      </c>
      <c r="CI34" s="144">
        <v>43.625</v>
      </c>
      <c r="CJ34" s="144">
        <v>44.125</v>
      </c>
      <c r="CK34" s="144">
        <v>44.595999999999997</v>
      </c>
      <c r="CL34" s="144">
        <v>45.036000000000001</v>
      </c>
      <c r="CM34" s="144">
        <v>45.441000000000003</v>
      </c>
      <c r="CN34" s="144">
        <v>45.807000000000002</v>
      </c>
      <c r="CO34" s="144">
        <v>46.131999999999998</v>
      </c>
      <c r="CP34" s="144">
        <v>46.414000000000001</v>
      </c>
      <c r="CQ34" s="144">
        <v>46.655000000000001</v>
      </c>
      <c r="CR34" s="144">
        <v>46.856999999999999</v>
      </c>
      <c r="CS34" s="144">
        <v>47.024000000000001</v>
      </c>
      <c r="CT34" s="144">
        <v>47.158999999999999</v>
      </c>
      <c r="CU34" s="144">
        <v>47.265000000000001</v>
      </c>
      <c r="CV34" s="144">
        <v>47.348999999999997</v>
      </c>
      <c r="CW34" s="144">
        <v>47.412999999999997</v>
      </c>
      <c r="CX34" s="144">
        <v>47.463000000000001</v>
      </c>
      <c r="CY34" s="144">
        <v>47.5</v>
      </c>
      <c r="CZ34" s="144">
        <v>47.527999999999999</v>
      </c>
      <c r="DA34" s="144">
        <v>47.548000000000002</v>
      </c>
      <c r="DB34" s="144">
        <v>47.561999999999998</v>
      </c>
      <c r="DC34" s="144">
        <v>47.561999999999998</v>
      </c>
      <c r="DD34" s="144">
        <v>47.561999999999998</v>
      </c>
      <c r="DE34" s="144">
        <v>47.561999999999998</v>
      </c>
      <c r="DF34" s="144">
        <v>47.561999999999998</v>
      </c>
      <c r="DG34" s="144">
        <v>47.561999999999998</v>
      </c>
      <c r="DH34" s="144">
        <v>47.561999999999998</v>
      </c>
      <c r="DI34" s="144">
        <v>47.561999999999998</v>
      </c>
      <c r="DJ34" s="144">
        <v>47.561999999999998</v>
      </c>
      <c r="DK34" s="144">
        <v>47.561999999999998</v>
      </c>
      <c r="DL34" s="144">
        <v>47.561999999999998</v>
      </c>
      <c r="DM34" s="144">
        <v>47.561999999999998</v>
      </c>
      <c r="DN34" s="144">
        <v>47.561999999999998</v>
      </c>
      <c r="DO34" s="144">
        <v>47.561999999999998</v>
      </c>
      <c r="DP34" s="144">
        <v>47.561999999999998</v>
      </c>
      <c r="DQ34" s="144">
        <v>47.561999999999998</v>
      </c>
      <c r="DR34" s="144">
        <v>47.561999999999998</v>
      </c>
      <c r="DS34" s="144">
        <v>47.561999999999998</v>
      </c>
      <c r="DT34" s="144">
        <v>47.561999999999998</v>
      </c>
      <c r="DU34" s="144">
        <v>47.561999999999998</v>
      </c>
      <c r="DV34" s="144">
        <v>47.561999999999998</v>
      </c>
      <c r="DW34" s="144">
        <v>47.561999999999998</v>
      </c>
      <c r="DX34" s="144">
        <v>47.561999999999998</v>
      </c>
      <c r="DY34" s="144">
        <v>47.561999999999998</v>
      </c>
      <c r="DZ34" s="144">
        <v>47.561999999999998</v>
      </c>
      <c r="EA34" s="144">
        <v>47.561999999999998</v>
      </c>
    </row>
    <row r="35" spans="1:131" ht="15" customHeight="1" x14ac:dyDescent="0.25">
      <c r="A35" s="43">
        <v>33</v>
      </c>
      <c r="B35" s="144"/>
      <c r="C35" s="144"/>
      <c r="D35" s="144"/>
      <c r="E35" s="144"/>
      <c r="F35" s="144"/>
      <c r="G35" s="144"/>
      <c r="H35" s="144"/>
      <c r="I35" s="144"/>
      <c r="J35" s="144"/>
      <c r="K35" s="144"/>
      <c r="L35" s="144"/>
      <c r="M35" s="144"/>
      <c r="N35" s="144"/>
      <c r="O35" s="144"/>
      <c r="P35" s="144"/>
      <c r="Q35" s="144"/>
      <c r="R35" s="144"/>
      <c r="S35" s="144"/>
      <c r="T35" s="144"/>
      <c r="U35" s="144"/>
      <c r="V35" s="144"/>
      <c r="W35" s="144"/>
      <c r="X35" s="144"/>
      <c r="Y35" s="144"/>
      <c r="Z35" s="144"/>
      <c r="AA35" s="144"/>
      <c r="AB35" s="144"/>
      <c r="AC35" s="144"/>
      <c r="AD35" s="144"/>
      <c r="AE35" s="144"/>
      <c r="AF35" s="144"/>
      <c r="AG35" s="144"/>
      <c r="AH35" s="144"/>
      <c r="AI35" s="144">
        <v>0.99399999999999999</v>
      </c>
      <c r="AJ35" s="144">
        <v>1.9830000000000001</v>
      </c>
      <c r="AK35" s="144">
        <v>2.9649999999999999</v>
      </c>
      <c r="AL35" s="144">
        <v>3.9420000000000002</v>
      </c>
      <c r="AM35" s="144">
        <v>4.9130000000000003</v>
      </c>
      <c r="AN35" s="144">
        <v>5.8789999999999996</v>
      </c>
      <c r="AO35" s="144">
        <v>6.8380000000000001</v>
      </c>
      <c r="AP35" s="144">
        <v>7.7919999999999998</v>
      </c>
      <c r="AQ35" s="144">
        <v>8.74</v>
      </c>
      <c r="AR35" s="144">
        <v>9.6820000000000004</v>
      </c>
      <c r="AS35" s="144">
        <v>10.618</v>
      </c>
      <c r="AT35" s="144">
        <v>11.548</v>
      </c>
      <c r="AU35" s="144">
        <v>12.472</v>
      </c>
      <c r="AV35" s="144">
        <v>13.39</v>
      </c>
      <c r="AW35" s="144">
        <v>14.302</v>
      </c>
      <c r="AX35" s="144">
        <v>15.208</v>
      </c>
      <c r="AY35" s="144">
        <v>16.106999999999999</v>
      </c>
      <c r="AZ35" s="144">
        <v>16.998999999999999</v>
      </c>
      <c r="BA35" s="144">
        <v>17.885000000000002</v>
      </c>
      <c r="BB35" s="144">
        <v>18.765000000000001</v>
      </c>
      <c r="BC35" s="144">
        <v>19.637</v>
      </c>
      <c r="BD35" s="144">
        <v>20.503</v>
      </c>
      <c r="BE35" s="144">
        <v>21.361999999999998</v>
      </c>
      <c r="BF35" s="144">
        <v>22.213000000000001</v>
      </c>
      <c r="BG35" s="144">
        <v>23.056999999999999</v>
      </c>
      <c r="BH35" s="144">
        <v>23.893999999999998</v>
      </c>
      <c r="BI35" s="144">
        <v>24.722999999999999</v>
      </c>
      <c r="BJ35" s="144">
        <v>25.544</v>
      </c>
      <c r="BK35" s="144">
        <v>26.356999999999999</v>
      </c>
      <c r="BL35" s="144">
        <v>27.161999999999999</v>
      </c>
      <c r="BM35" s="144">
        <v>27.957999999999998</v>
      </c>
      <c r="BN35" s="144">
        <v>28.745999999999999</v>
      </c>
      <c r="BO35" s="144">
        <v>29.524999999999999</v>
      </c>
      <c r="BP35" s="144">
        <v>30.295999999999999</v>
      </c>
      <c r="BQ35" s="144">
        <v>31.056999999999999</v>
      </c>
      <c r="BR35" s="144">
        <v>31.809000000000001</v>
      </c>
      <c r="BS35" s="144">
        <v>32.551000000000002</v>
      </c>
      <c r="BT35" s="144">
        <v>33.283999999999999</v>
      </c>
      <c r="BU35" s="144">
        <v>34.006999999999998</v>
      </c>
      <c r="BV35" s="144">
        <v>34.719000000000001</v>
      </c>
      <c r="BW35" s="144">
        <v>35.420999999999999</v>
      </c>
      <c r="BX35" s="144">
        <v>36.110999999999997</v>
      </c>
      <c r="BY35" s="144">
        <v>36.790999999999997</v>
      </c>
      <c r="BZ35" s="144">
        <v>37.457999999999998</v>
      </c>
      <c r="CA35" s="144">
        <v>38.113</v>
      </c>
      <c r="CB35" s="144">
        <v>38.755000000000003</v>
      </c>
      <c r="CC35" s="144">
        <v>39.381999999999998</v>
      </c>
      <c r="CD35" s="144">
        <v>39.996000000000002</v>
      </c>
      <c r="CE35" s="144">
        <v>40.594000000000001</v>
      </c>
      <c r="CF35" s="144">
        <v>41.176000000000002</v>
      </c>
      <c r="CG35" s="144">
        <v>41.741</v>
      </c>
      <c r="CH35" s="144">
        <v>42.286000000000001</v>
      </c>
      <c r="CI35" s="144">
        <v>42.81</v>
      </c>
      <c r="CJ35" s="144">
        <v>43.308999999999997</v>
      </c>
      <c r="CK35" s="144">
        <v>43.779000000000003</v>
      </c>
      <c r="CL35" s="144">
        <v>44.216999999999999</v>
      </c>
      <c r="CM35" s="144">
        <v>44.62</v>
      </c>
      <c r="CN35" s="144">
        <v>44.984000000000002</v>
      </c>
      <c r="CO35" s="144">
        <v>45.307000000000002</v>
      </c>
      <c r="CP35" s="144">
        <v>45.587000000000003</v>
      </c>
      <c r="CQ35" s="144">
        <v>45.826000000000001</v>
      </c>
      <c r="CR35" s="144">
        <v>46.026000000000003</v>
      </c>
      <c r="CS35" s="144">
        <v>46.191000000000003</v>
      </c>
      <c r="CT35" s="144">
        <v>46.323999999999998</v>
      </c>
      <c r="CU35" s="144">
        <v>46.43</v>
      </c>
      <c r="CV35" s="144">
        <v>46.512</v>
      </c>
      <c r="CW35" s="144">
        <v>46.576000000000001</v>
      </c>
      <c r="CX35" s="144">
        <v>46.624000000000002</v>
      </c>
      <c r="CY35" s="144">
        <v>46.661000000000001</v>
      </c>
      <c r="CZ35" s="144">
        <v>46.688000000000002</v>
      </c>
      <c r="DA35" s="144">
        <v>46.707999999999998</v>
      </c>
      <c r="DB35" s="144">
        <v>46.722000000000001</v>
      </c>
      <c r="DC35" s="144">
        <v>46.722000000000001</v>
      </c>
      <c r="DD35" s="144">
        <v>46.722000000000001</v>
      </c>
      <c r="DE35" s="144">
        <v>46.722000000000001</v>
      </c>
      <c r="DF35" s="144">
        <v>46.722000000000001</v>
      </c>
      <c r="DG35" s="144">
        <v>46.722000000000001</v>
      </c>
      <c r="DH35" s="144">
        <v>46.722000000000001</v>
      </c>
      <c r="DI35" s="144">
        <v>46.722000000000001</v>
      </c>
      <c r="DJ35" s="144">
        <v>46.722000000000001</v>
      </c>
      <c r="DK35" s="144">
        <v>46.722000000000001</v>
      </c>
      <c r="DL35" s="144">
        <v>46.722000000000001</v>
      </c>
      <c r="DM35" s="144">
        <v>46.722000000000001</v>
      </c>
      <c r="DN35" s="144">
        <v>46.722000000000001</v>
      </c>
      <c r="DO35" s="144">
        <v>46.722000000000001</v>
      </c>
      <c r="DP35" s="144">
        <v>46.722000000000001</v>
      </c>
      <c r="DQ35" s="144">
        <v>46.722000000000001</v>
      </c>
      <c r="DR35" s="144">
        <v>46.722000000000001</v>
      </c>
      <c r="DS35" s="144">
        <v>46.722000000000001</v>
      </c>
      <c r="DT35" s="144">
        <v>46.722000000000001</v>
      </c>
      <c r="DU35" s="144">
        <v>46.722000000000001</v>
      </c>
      <c r="DV35" s="144">
        <v>46.722000000000001</v>
      </c>
      <c r="DW35" s="144">
        <v>46.722000000000001</v>
      </c>
      <c r="DX35" s="144">
        <v>46.722000000000001</v>
      </c>
      <c r="DY35" s="144">
        <v>46.722000000000001</v>
      </c>
      <c r="DZ35" s="144">
        <v>46.722000000000001</v>
      </c>
      <c r="EA35" s="144">
        <v>46.722000000000001</v>
      </c>
    </row>
    <row r="36" spans="1:131" ht="15" customHeight="1" x14ac:dyDescent="0.25">
      <c r="A36" s="43">
        <v>34</v>
      </c>
      <c r="B36" s="144"/>
      <c r="C36" s="144"/>
      <c r="D36" s="144"/>
      <c r="E36" s="144"/>
      <c r="F36" s="144"/>
      <c r="G36" s="144"/>
      <c r="H36" s="144"/>
      <c r="I36" s="144"/>
      <c r="J36" s="144"/>
      <c r="K36" s="144"/>
      <c r="L36" s="144"/>
      <c r="M36" s="144"/>
      <c r="N36" s="144"/>
      <c r="O36" s="144"/>
      <c r="P36" s="144"/>
      <c r="Q36" s="144"/>
      <c r="R36" s="144"/>
      <c r="S36" s="144"/>
      <c r="T36" s="144"/>
      <c r="U36" s="144"/>
      <c r="V36" s="144"/>
      <c r="W36" s="144"/>
      <c r="X36" s="144"/>
      <c r="Y36" s="144"/>
      <c r="Z36" s="144"/>
      <c r="AA36" s="144"/>
      <c r="AB36" s="144"/>
      <c r="AC36" s="144"/>
      <c r="AD36" s="144"/>
      <c r="AE36" s="144"/>
      <c r="AF36" s="144"/>
      <c r="AG36" s="144"/>
      <c r="AH36" s="144"/>
      <c r="AI36" s="144"/>
      <c r="AJ36" s="144">
        <v>0.99399999999999999</v>
      </c>
      <c r="AK36" s="144">
        <v>1.9830000000000001</v>
      </c>
      <c r="AL36" s="144">
        <v>2.9649999999999999</v>
      </c>
      <c r="AM36" s="144">
        <v>3.9420000000000002</v>
      </c>
      <c r="AN36" s="144">
        <v>4.9130000000000003</v>
      </c>
      <c r="AO36" s="144">
        <v>5.8769999999999998</v>
      </c>
      <c r="AP36" s="144">
        <v>6.8369999999999997</v>
      </c>
      <c r="AQ36" s="144">
        <v>7.79</v>
      </c>
      <c r="AR36" s="144">
        <v>8.7370000000000001</v>
      </c>
      <c r="AS36" s="144">
        <v>9.6790000000000003</v>
      </c>
      <c r="AT36" s="144">
        <v>10.614000000000001</v>
      </c>
      <c r="AU36" s="144">
        <v>11.542999999999999</v>
      </c>
      <c r="AV36" s="144">
        <v>12.465999999999999</v>
      </c>
      <c r="AW36" s="144">
        <v>13.382999999999999</v>
      </c>
      <c r="AX36" s="144">
        <v>14.294</v>
      </c>
      <c r="AY36" s="144">
        <v>15.198</v>
      </c>
      <c r="AZ36" s="144">
        <v>16.094999999999999</v>
      </c>
      <c r="BA36" s="144">
        <v>16.986000000000001</v>
      </c>
      <c r="BB36" s="144">
        <v>17.87</v>
      </c>
      <c r="BC36" s="144">
        <v>18.747</v>
      </c>
      <c r="BD36" s="144">
        <v>19.617000000000001</v>
      </c>
      <c r="BE36" s="144">
        <v>20.48</v>
      </c>
      <c r="BF36" s="144">
        <v>21.335999999999999</v>
      </c>
      <c r="BG36" s="144">
        <v>22.184000000000001</v>
      </c>
      <c r="BH36" s="144">
        <v>23.024999999999999</v>
      </c>
      <c r="BI36" s="144">
        <v>23.858000000000001</v>
      </c>
      <c r="BJ36" s="144">
        <v>24.683</v>
      </c>
      <c r="BK36" s="144">
        <v>25.498999999999999</v>
      </c>
      <c r="BL36" s="144">
        <v>26.308</v>
      </c>
      <c r="BM36" s="144">
        <v>27.106999999999999</v>
      </c>
      <c r="BN36" s="144">
        <v>27.899000000000001</v>
      </c>
      <c r="BO36" s="144">
        <v>28.681000000000001</v>
      </c>
      <c r="BP36" s="144">
        <v>29.454000000000001</v>
      </c>
      <c r="BQ36" s="144">
        <v>30.218</v>
      </c>
      <c r="BR36" s="144">
        <v>30.972999999999999</v>
      </c>
      <c r="BS36" s="144">
        <v>31.718</v>
      </c>
      <c r="BT36" s="144">
        <v>32.453000000000003</v>
      </c>
      <c r="BU36" s="144">
        <v>33.177999999999997</v>
      </c>
      <c r="BV36" s="144">
        <v>33.893000000000001</v>
      </c>
      <c r="BW36" s="144">
        <v>34.595999999999997</v>
      </c>
      <c r="BX36" s="144">
        <v>35.289000000000001</v>
      </c>
      <c r="BY36" s="144">
        <v>35.969000000000001</v>
      </c>
      <c r="BZ36" s="144">
        <v>36.637999999999998</v>
      </c>
      <c r="CA36" s="144">
        <v>37.293999999999997</v>
      </c>
      <c r="CB36" s="144">
        <v>37.936999999999998</v>
      </c>
      <c r="CC36" s="144">
        <v>38.564999999999998</v>
      </c>
      <c r="CD36" s="144">
        <v>39.179000000000002</v>
      </c>
      <c r="CE36" s="144">
        <v>39.777000000000001</v>
      </c>
      <c r="CF36" s="144">
        <v>40.359000000000002</v>
      </c>
      <c r="CG36" s="144">
        <v>40.923999999999999</v>
      </c>
      <c r="CH36" s="144">
        <v>41.468000000000004</v>
      </c>
      <c r="CI36" s="144">
        <v>41.991</v>
      </c>
      <c r="CJ36" s="144">
        <v>42.488</v>
      </c>
      <c r="CK36" s="144">
        <v>42.957000000000001</v>
      </c>
      <c r="CL36" s="144">
        <v>43.393999999999998</v>
      </c>
      <c r="CM36" s="144">
        <v>43.795000000000002</v>
      </c>
      <c r="CN36" s="144">
        <v>44.156999999999996</v>
      </c>
      <c r="CO36" s="144">
        <v>44.478000000000002</v>
      </c>
      <c r="CP36" s="144">
        <v>44.756</v>
      </c>
      <c r="CQ36" s="144">
        <v>44.991999999999997</v>
      </c>
      <c r="CR36" s="144">
        <v>45.191000000000003</v>
      </c>
      <c r="CS36" s="144">
        <v>45.353999999999999</v>
      </c>
      <c r="CT36" s="144">
        <v>45.485999999999997</v>
      </c>
      <c r="CU36" s="144">
        <v>45.59</v>
      </c>
      <c r="CV36" s="144">
        <v>45.670999999999999</v>
      </c>
      <c r="CW36" s="144">
        <v>45.734000000000002</v>
      </c>
      <c r="CX36" s="144">
        <v>45.780999999999999</v>
      </c>
      <c r="CY36" s="144">
        <v>45.817</v>
      </c>
      <c r="CZ36" s="144">
        <v>45.843000000000004</v>
      </c>
      <c r="DA36" s="144">
        <v>45.863</v>
      </c>
      <c r="DB36" s="144">
        <v>45.877000000000002</v>
      </c>
      <c r="DC36" s="144">
        <v>45.877000000000002</v>
      </c>
      <c r="DD36" s="144">
        <v>45.877000000000002</v>
      </c>
      <c r="DE36" s="144">
        <v>45.877000000000002</v>
      </c>
      <c r="DF36" s="144">
        <v>45.877000000000002</v>
      </c>
      <c r="DG36" s="144">
        <v>45.877000000000002</v>
      </c>
      <c r="DH36" s="144">
        <v>45.877000000000002</v>
      </c>
      <c r="DI36" s="144">
        <v>45.877000000000002</v>
      </c>
      <c r="DJ36" s="144">
        <v>45.877000000000002</v>
      </c>
      <c r="DK36" s="144">
        <v>45.877000000000002</v>
      </c>
      <c r="DL36" s="144">
        <v>45.877000000000002</v>
      </c>
      <c r="DM36" s="144">
        <v>45.877000000000002</v>
      </c>
      <c r="DN36" s="144">
        <v>45.877000000000002</v>
      </c>
      <c r="DO36" s="144">
        <v>45.877000000000002</v>
      </c>
      <c r="DP36" s="144">
        <v>45.877000000000002</v>
      </c>
      <c r="DQ36" s="144">
        <v>45.877000000000002</v>
      </c>
      <c r="DR36" s="144">
        <v>45.877000000000002</v>
      </c>
      <c r="DS36" s="144">
        <v>45.877000000000002</v>
      </c>
      <c r="DT36" s="144">
        <v>45.877000000000002</v>
      </c>
      <c r="DU36" s="144">
        <v>45.877000000000002</v>
      </c>
      <c r="DV36" s="144">
        <v>45.877000000000002</v>
      </c>
      <c r="DW36" s="144">
        <v>45.877000000000002</v>
      </c>
      <c r="DX36" s="144">
        <v>45.877000000000002</v>
      </c>
      <c r="DY36" s="144">
        <v>45.877000000000002</v>
      </c>
      <c r="DZ36" s="144">
        <v>45.877000000000002</v>
      </c>
      <c r="EA36" s="144">
        <v>45.877000000000002</v>
      </c>
    </row>
    <row r="37" spans="1:131" ht="15" customHeight="1" x14ac:dyDescent="0.25">
      <c r="A37" s="43">
        <v>35</v>
      </c>
      <c r="B37" s="144"/>
      <c r="C37" s="144"/>
      <c r="D37" s="144"/>
      <c r="E37" s="144"/>
      <c r="F37" s="144"/>
      <c r="G37" s="144"/>
      <c r="H37" s="144"/>
      <c r="I37" s="144"/>
      <c r="J37" s="144"/>
      <c r="K37" s="144"/>
      <c r="L37" s="144"/>
      <c r="M37" s="144"/>
      <c r="N37" s="144"/>
      <c r="O37" s="144"/>
      <c r="P37" s="144"/>
      <c r="Q37" s="144"/>
      <c r="R37" s="144"/>
      <c r="S37" s="144"/>
      <c r="T37" s="144"/>
      <c r="U37" s="144"/>
      <c r="V37" s="144"/>
      <c r="W37" s="144"/>
      <c r="X37" s="144"/>
      <c r="Y37" s="144"/>
      <c r="Z37" s="144"/>
      <c r="AA37" s="144"/>
      <c r="AB37" s="144"/>
      <c r="AC37" s="144"/>
      <c r="AD37" s="144"/>
      <c r="AE37" s="144"/>
      <c r="AF37" s="144"/>
      <c r="AG37" s="144"/>
      <c r="AH37" s="144"/>
      <c r="AI37" s="144"/>
      <c r="AJ37" s="144"/>
      <c r="AK37" s="144">
        <v>0.99399999999999999</v>
      </c>
      <c r="AL37" s="144">
        <v>1.982</v>
      </c>
      <c r="AM37" s="144">
        <v>2.9649999999999999</v>
      </c>
      <c r="AN37" s="144">
        <v>3.9409999999999998</v>
      </c>
      <c r="AO37" s="144">
        <v>4.9119999999999999</v>
      </c>
      <c r="AP37" s="144">
        <v>5.8760000000000003</v>
      </c>
      <c r="AQ37" s="144">
        <v>6.835</v>
      </c>
      <c r="AR37" s="144">
        <v>7.7880000000000003</v>
      </c>
      <c r="AS37" s="144">
        <v>8.7349999999999994</v>
      </c>
      <c r="AT37" s="144">
        <v>9.6750000000000007</v>
      </c>
      <c r="AU37" s="144">
        <v>10.61</v>
      </c>
      <c r="AV37" s="144">
        <v>11.538</v>
      </c>
      <c r="AW37" s="144">
        <v>12.46</v>
      </c>
      <c r="AX37" s="144">
        <v>13.375</v>
      </c>
      <c r="AY37" s="144">
        <v>14.284000000000001</v>
      </c>
      <c r="AZ37" s="144">
        <v>15.186</v>
      </c>
      <c r="BA37" s="144">
        <v>16.082000000000001</v>
      </c>
      <c r="BB37" s="144">
        <v>16.971</v>
      </c>
      <c r="BC37" s="144">
        <v>17.852</v>
      </c>
      <c r="BD37" s="144">
        <v>18.727</v>
      </c>
      <c r="BE37" s="144">
        <v>19.594000000000001</v>
      </c>
      <c r="BF37" s="144">
        <v>20.454000000000001</v>
      </c>
      <c r="BG37" s="144">
        <v>21.306999999999999</v>
      </c>
      <c r="BH37" s="144">
        <v>22.152000000000001</v>
      </c>
      <c r="BI37" s="144">
        <v>22.989000000000001</v>
      </c>
      <c r="BJ37" s="144">
        <v>23.817</v>
      </c>
      <c r="BK37" s="144">
        <v>24.638000000000002</v>
      </c>
      <c r="BL37" s="144">
        <v>25.45</v>
      </c>
      <c r="BM37" s="144">
        <v>26.253</v>
      </c>
      <c r="BN37" s="144">
        <v>27.047999999999998</v>
      </c>
      <c r="BO37" s="144">
        <v>27.832999999999998</v>
      </c>
      <c r="BP37" s="144">
        <v>28.61</v>
      </c>
      <c r="BQ37" s="144">
        <v>29.376999999999999</v>
      </c>
      <c r="BR37" s="144">
        <v>30.134</v>
      </c>
      <c r="BS37" s="144">
        <v>30.882000000000001</v>
      </c>
      <c r="BT37" s="144">
        <v>31.619</v>
      </c>
      <c r="BU37" s="144">
        <v>32.345999999999997</v>
      </c>
      <c r="BV37" s="144">
        <v>33.063000000000002</v>
      </c>
      <c r="BW37" s="144">
        <v>33.768000000000001</v>
      </c>
      <c r="BX37" s="144">
        <v>34.463000000000001</v>
      </c>
      <c r="BY37" s="144">
        <v>35.145000000000003</v>
      </c>
      <c r="BZ37" s="144">
        <v>35.814999999999998</v>
      </c>
      <c r="CA37" s="144">
        <v>36.472000000000001</v>
      </c>
      <c r="CB37" s="144">
        <v>37.115000000000002</v>
      </c>
      <c r="CC37" s="144">
        <v>37.744</v>
      </c>
      <c r="CD37" s="144">
        <v>38.359000000000002</v>
      </c>
      <c r="CE37" s="144">
        <v>38.957000000000001</v>
      </c>
      <c r="CF37" s="144">
        <v>39.539000000000001</v>
      </c>
      <c r="CG37" s="144">
        <v>40.103000000000002</v>
      </c>
      <c r="CH37" s="144">
        <v>40.646999999999998</v>
      </c>
      <c r="CI37" s="144">
        <v>41.167999999999999</v>
      </c>
      <c r="CJ37" s="144">
        <v>41.664000000000001</v>
      </c>
      <c r="CK37" s="144">
        <v>42.131</v>
      </c>
      <c r="CL37" s="144">
        <v>42.566000000000003</v>
      </c>
      <c r="CM37" s="144">
        <v>42.966000000000001</v>
      </c>
      <c r="CN37" s="144">
        <v>43.325000000000003</v>
      </c>
      <c r="CO37" s="144">
        <v>43.643999999999998</v>
      </c>
      <c r="CP37" s="144">
        <v>43.92</v>
      </c>
      <c r="CQ37" s="144">
        <v>44.155000000000001</v>
      </c>
      <c r="CR37" s="144">
        <v>44.350999999999999</v>
      </c>
      <c r="CS37" s="144">
        <v>44.512999999999998</v>
      </c>
      <c r="CT37" s="144">
        <v>44.643000000000001</v>
      </c>
      <c r="CU37" s="144">
        <v>44.746000000000002</v>
      </c>
      <c r="CV37" s="144">
        <v>44.826000000000001</v>
      </c>
      <c r="CW37" s="144">
        <v>44.887</v>
      </c>
      <c r="CX37" s="144">
        <v>44.933999999999997</v>
      </c>
      <c r="CY37" s="144">
        <v>44.969000000000001</v>
      </c>
      <c r="CZ37" s="144">
        <v>44.994999999999997</v>
      </c>
      <c r="DA37" s="144">
        <v>45.014000000000003</v>
      </c>
      <c r="DB37" s="144">
        <v>45.027999999999999</v>
      </c>
      <c r="DC37" s="144">
        <v>45.027999999999999</v>
      </c>
      <c r="DD37" s="144">
        <v>45.027999999999999</v>
      </c>
      <c r="DE37" s="144">
        <v>45.027999999999999</v>
      </c>
      <c r="DF37" s="144">
        <v>45.027999999999999</v>
      </c>
      <c r="DG37" s="144">
        <v>45.027999999999999</v>
      </c>
      <c r="DH37" s="144">
        <v>45.027999999999999</v>
      </c>
      <c r="DI37" s="144">
        <v>45.027999999999999</v>
      </c>
      <c r="DJ37" s="144">
        <v>45.027999999999999</v>
      </c>
      <c r="DK37" s="144">
        <v>45.027999999999999</v>
      </c>
      <c r="DL37" s="144">
        <v>45.027999999999999</v>
      </c>
      <c r="DM37" s="144">
        <v>45.027999999999999</v>
      </c>
      <c r="DN37" s="144">
        <v>45.027999999999999</v>
      </c>
      <c r="DO37" s="144">
        <v>45.027999999999999</v>
      </c>
      <c r="DP37" s="144">
        <v>45.027999999999999</v>
      </c>
      <c r="DQ37" s="144">
        <v>45.027999999999999</v>
      </c>
      <c r="DR37" s="144">
        <v>45.027999999999999</v>
      </c>
      <c r="DS37" s="144">
        <v>45.027999999999999</v>
      </c>
      <c r="DT37" s="144">
        <v>45.027999999999999</v>
      </c>
      <c r="DU37" s="144">
        <v>45.027999999999999</v>
      </c>
      <c r="DV37" s="144">
        <v>45.027999999999999</v>
      </c>
      <c r="DW37" s="144">
        <v>45.027999999999999</v>
      </c>
      <c r="DX37" s="144">
        <v>45.027999999999999</v>
      </c>
      <c r="DY37" s="144">
        <v>45.027999999999999</v>
      </c>
      <c r="DZ37" s="144">
        <v>45.027999999999999</v>
      </c>
      <c r="EA37" s="144">
        <v>45.027999999999999</v>
      </c>
    </row>
    <row r="38" spans="1:131" ht="15" customHeight="1" x14ac:dyDescent="0.25">
      <c r="A38" s="43">
        <v>36</v>
      </c>
      <c r="B38" s="144"/>
      <c r="C38" s="144"/>
      <c r="D38" s="144"/>
      <c r="E38" s="144"/>
      <c r="F38" s="144"/>
      <c r="G38" s="144"/>
      <c r="H38" s="144"/>
      <c r="I38" s="144"/>
      <c r="J38" s="144"/>
      <c r="K38" s="144"/>
      <c r="L38" s="144"/>
      <c r="M38" s="144"/>
      <c r="N38" s="144"/>
      <c r="O38" s="144"/>
      <c r="P38" s="144"/>
      <c r="Q38" s="144"/>
      <c r="R38" s="144"/>
      <c r="S38" s="144"/>
      <c r="T38" s="144"/>
      <c r="U38" s="144"/>
      <c r="V38" s="144"/>
      <c r="W38" s="144"/>
      <c r="X38" s="144"/>
      <c r="Y38" s="144"/>
      <c r="Z38" s="144"/>
      <c r="AA38" s="144"/>
      <c r="AB38" s="144"/>
      <c r="AC38" s="144"/>
      <c r="AD38" s="144"/>
      <c r="AE38" s="144"/>
      <c r="AF38" s="144"/>
      <c r="AG38" s="144"/>
      <c r="AH38" s="144"/>
      <c r="AI38" s="144"/>
      <c r="AJ38" s="144"/>
      <c r="AK38" s="144"/>
      <c r="AL38" s="144">
        <v>0.99399999999999999</v>
      </c>
      <c r="AM38" s="144">
        <v>1.982</v>
      </c>
      <c r="AN38" s="144">
        <v>2.964</v>
      </c>
      <c r="AO38" s="144">
        <v>3.9409999999999998</v>
      </c>
      <c r="AP38" s="144">
        <v>4.9109999999999996</v>
      </c>
      <c r="AQ38" s="144">
        <v>5.875</v>
      </c>
      <c r="AR38" s="144">
        <v>6.8330000000000002</v>
      </c>
      <c r="AS38" s="144">
        <v>7.7850000000000001</v>
      </c>
      <c r="AT38" s="144">
        <v>8.7309999999999999</v>
      </c>
      <c r="AU38" s="144">
        <v>9.6709999999999994</v>
      </c>
      <c r="AV38" s="144">
        <v>10.605</v>
      </c>
      <c r="AW38" s="144">
        <v>11.532</v>
      </c>
      <c r="AX38" s="144">
        <v>12.452</v>
      </c>
      <c r="AY38" s="144">
        <v>13.366</v>
      </c>
      <c r="AZ38" s="144">
        <v>14.273</v>
      </c>
      <c r="BA38" s="144">
        <v>15.173999999999999</v>
      </c>
      <c r="BB38" s="144">
        <v>16.067</v>
      </c>
      <c r="BC38" s="144">
        <v>16.952999999999999</v>
      </c>
      <c r="BD38" s="144">
        <v>17.832999999999998</v>
      </c>
      <c r="BE38" s="144">
        <v>18.704000000000001</v>
      </c>
      <c r="BF38" s="144">
        <v>19.568999999999999</v>
      </c>
      <c r="BG38" s="144">
        <v>20.425999999999998</v>
      </c>
      <c r="BH38" s="144">
        <v>21.274999999999999</v>
      </c>
      <c r="BI38" s="144">
        <v>22.114999999999998</v>
      </c>
      <c r="BJ38" s="144">
        <v>22.948</v>
      </c>
      <c r="BK38" s="144">
        <v>23.771999999999998</v>
      </c>
      <c r="BL38" s="144">
        <v>24.588000000000001</v>
      </c>
      <c r="BM38" s="144">
        <v>25.395</v>
      </c>
      <c r="BN38" s="144">
        <v>26.193000000000001</v>
      </c>
      <c r="BO38" s="144">
        <v>26.981000000000002</v>
      </c>
      <c r="BP38" s="144">
        <v>27.760999999999999</v>
      </c>
      <c r="BQ38" s="144">
        <v>28.530999999999999</v>
      </c>
      <c r="BR38" s="144">
        <v>29.291</v>
      </c>
      <c r="BS38" s="144">
        <v>30.041</v>
      </c>
      <c r="BT38" s="144">
        <v>30.780999999999999</v>
      </c>
      <c r="BU38" s="144">
        <v>31.510999999999999</v>
      </c>
      <c r="BV38" s="144">
        <v>32.228999999999999</v>
      </c>
      <c r="BW38" s="144">
        <v>32.936999999999998</v>
      </c>
      <c r="BX38" s="144">
        <v>33.633000000000003</v>
      </c>
      <c r="BY38" s="144">
        <v>34.317</v>
      </c>
      <c r="BZ38" s="144">
        <v>34.988</v>
      </c>
      <c r="CA38" s="144">
        <v>35.646000000000001</v>
      </c>
      <c r="CB38" s="144">
        <v>36.29</v>
      </c>
      <c r="CC38" s="144">
        <v>36.92</v>
      </c>
      <c r="CD38" s="144">
        <v>37.533999999999999</v>
      </c>
      <c r="CE38" s="144">
        <v>38.133000000000003</v>
      </c>
      <c r="CF38" s="144">
        <v>38.715000000000003</v>
      </c>
      <c r="CG38" s="144">
        <v>39.277999999999999</v>
      </c>
      <c r="CH38" s="144">
        <v>39.820999999999998</v>
      </c>
      <c r="CI38" s="144">
        <v>40.341999999999999</v>
      </c>
      <c r="CJ38" s="144">
        <v>40.835999999999999</v>
      </c>
      <c r="CK38" s="144">
        <v>41.302</v>
      </c>
      <c r="CL38" s="144">
        <v>41.734999999999999</v>
      </c>
      <c r="CM38" s="144">
        <v>42.131999999999998</v>
      </c>
      <c r="CN38" s="144">
        <v>42.49</v>
      </c>
      <c r="CO38" s="144">
        <v>42.805999999999997</v>
      </c>
      <c r="CP38" s="144">
        <v>43.08</v>
      </c>
      <c r="CQ38" s="144">
        <v>43.313000000000002</v>
      </c>
      <c r="CR38" s="144">
        <v>43.508000000000003</v>
      </c>
      <c r="CS38" s="144">
        <v>43.667999999999999</v>
      </c>
      <c r="CT38" s="144">
        <v>43.795999999999999</v>
      </c>
      <c r="CU38" s="144">
        <v>43.896999999999998</v>
      </c>
      <c r="CV38" s="144">
        <v>43.976999999999997</v>
      </c>
      <c r="CW38" s="144">
        <v>44.036999999999999</v>
      </c>
      <c r="CX38" s="144">
        <v>44.082999999999998</v>
      </c>
      <c r="CY38" s="144">
        <v>44.116999999999997</v>
      </c>
      <c r="CZ38" s="144">
        <v>44.142000000000003</v>
      </c>
      <c r="DA38" s="144">
        <v>44.161000000000001</v>
      </c>
      <c r="DB38" s="144">
        <v>44.173999999999999</v>
      </c>
      <c r="DC38" s="144">
        <v>44.173999999999999</v>
      </c>
      <c r="DD38" s="144">
        <v>44.173999999999999</v>
      </c>
      <c r="DE38" s="144">
        <v>44.173999999999999</v>
      </c>
      <c r="DF38" s="144">
        <v>44.173999999999999</v>
      </c>
      <c r="DG38" s="144">
        <v>44.173999999999999</v>
      </c>
      <c r="DH38" s="144">
        <v>44.173999999999999</v>
      </c>
      <c r="DI38" s="144">
        <v>44.173999999999999</v>
      </c>
      <c r="DJ38" s="144">
        <v>44.173999999999999</v>
      </c>
      <c r="DK38" s="144">
        <v>44.173999999999999</v>
      </c>
      <c r="DL38" s="144">
        <v>44.173999999999999</v>
      </c>
      <c r="DM38" s="144">
        <v>44.173999999999999</v>
      </c>
      <c r="DN38" s="144">
        <v>44.173999999999999</v>
      </c>
      <c r="DO38" s="144">
        <v>44.173999999999999</v>
      </c>
      <c r="DP38" s="144">
        <v>44.173999999999999</v>
      </c>
      <c r="DQ38" s="144">
        <v>44.173999999999999</v>
      </c>
      <c r="DR38" s="144">
        <v>44.173999999999999</v>
      </c>
      <c r="DS38" s="144">
        <v>44.173999999999999</v>
      </c>
      <c r="DT38" s="144">
        <v>44.173999999999999</v>
      </c>
      <c r="DU38" s="144">
        <v>44.173999999999999</v>
      </c>
      <c r="DV38" s="144">
        <v>44.173999999999999</v>
      </c>
      <c r="DW38" s="144">
        <v>44.173999999999999</v>
      </c>
      <c r="DX38" s="144">
        <v>44.173999999999999</v>
      </c>
      <c r="DY38" s="144">
        <v>44.173999999999999</v>
      </c>
      <c r="DZ38" s="144">
        <v>44.173999999999999</v>
      </c>
      <c r="EA38" s="144">
        <v>44.173999999999999</v>
      </c>
    </row>
    <row r="39" spans="1:131" ht="15" customHeight="1" x14ac:dyDescent="0.25">
      <c r="A39" s="43">
        <v>37</v>
      </c>
      <c r="B39" s="144"/>
      <c r="C39" s="144"/>
      <c r="D39" s="144"/>
      <c r="E39" s="144"/>
      <c r="F39" s="144"/>
      <c r="G39" s="144"/>
      <c r="H39" s="144"/>
      <c r="I39" s="144"/>
      <c r="J39" s="144"/>
      <c r="K39" s="144"/>
      <c r="L39" s="144"/>
      <c r="M39" s="144"/>
      <c r="N39" s="144"/>
      <c r="O39" s="144"/>
      <c r="P39" s="144"/>
      <c r="Q39" s="144"/>
      <c r="R39" s="144"/>
      <c r="S39" s="144"/>
      <c r="T39" s="144"/>
      <c r="U39" s="144"/>
      <c r="V39" s="144"/>
      <c r="W39" s="144"/>
      <c r="X39" s="144"/>
      <c r="Y39" s="144"/>
      <c r="Z39" s="144"/>
      <c r="AA39" s="144"/>
      <c r="AB39" s="144"/>
      <c r="AC39" s="144"/>
      <c r="AD39" s="144"/>
      <c r="AE39" s="144"/>
      <c r="AF39" s="144"/>
      <c r="AG39" s="144"/>
      <c r="AH39" s="144"/>
      <c r="AI39" s="144"/>
      <c r="AJ39" s="144"/>
      <c r="AK39" s="144"/>
      <c r="AL39" s="144"/>
      <c r="AM39" s="144">
        <v>0.99399999999999999</v>
      </c>
      <c r="AN39" s="144">
        <v>1.982</v>
      </c>
      <c r="AO39" s="144">
        <v>2.964</v>
      </c>
      <c r="AP39" s="144">
        <v>3.94</v>
      </c>
      <c r="AQ39" s="144">
        <v>4.91</v>
      </c>
      <c r="AR39" s="144">
        <v>5.8739999999999997</v>
      </c>
      <c r="AS39" s="144">
        <v>6.8310000000000004</v>
      </c>
      <c r="AT39" s="144">
        <v>7.7830000000000004</v>
      </c>
      <c r="AU39" s="144">
        <v>8.7279999999999998</v>
      </c>
      <c r="AV39" s="144">
        <v>9.6669999999999998</v>
      </c>
      <c r="AW39" s="144">
        <v>10.599</v>
      </c>
      <c r="AX39" s="144">
        <v>11.523999999999999</v>
      </c>
      <c r="AY39" s="144">
        <v>12.444000000000001</v>
      </c>
      <c r="AZ39" s="144">
        <v>13.356</v>
      </c>
      <c r="BA39" s="144">
        <v>14.260999999999999</v>
      </c>
      <c r="BB39" s="144">
        <v>15.159000000000001</v>
      </c>
      <c r="BC39" s="144">
        <v>16.05</v>
      </c>
      <c r="BD39" s="144">
        <v>16.934000000000001</v>
      </c>
      <c r="BE39" s="144">
        <v>17.811</v>
      </c>
      <c r="BF39" s="144">
        <v>18.678999999999998</v>
      </c>
      <c r="BG39" s="144">
        <v>19.54</v>
      </c>
      <c r="BH39" s="144">
        <v>20.393000000000001</v>
      </c>
      <c r="BI39" s="144">
        <v>21.238</v>
      </c>
      <c r="BJ39" s="144">
        <v>22.074999999999999</v>
      </c>
      <c r="BK39" s="144">
        <v>22.902999999999999</v>
      </c>
      <c r="BL39" s="144">
        <v>23.722000000000001</v>
      </c>
      <c r="BM39" s="144">
        <v>24.533000000000001</v>
      </c>
      <c r="BN39" s="144">
        <v>25.334</v>
      </c>
      <c r="BO39" s="144">
        <v>26.126000000000001</v>
      </c>
      <c r="BP39" s="144">
        <v>26.908999999999999</v>
      </c>
      <c r="BQ39" s="144">
        <v>27.681999999999999</v>
      </c>
      <c r="BR39" s="144">
        <v>28.445</v>
      </c>
      <c r="BS39" s="144">
        <v>29.198</v>
      </c>
      <c r="BT39" s="144">
        <v>29.94</v>
      </c>
      <c r="BU39" s="144">
        <v>30.672000000000001</v>
      </c>
      <c r="BV39" s="144">
        <v>31.393000000000001</v>
      </c>
      <c r="BW39" s="144">
        <v>32.101999999999997</v>
      </c>
      <c r="BX39" s="144">
        <v>32.799999999999997</v>
      </c>
      <c r="BY39" s="144">
        <v>33.484999999999999</v>
      </c>
      <c r="BZ39" s="144">
        <v>34.158000000000001</v>
      </c>
      <c r="CA39" s="144">
        <v>34.817</v>
      </c>
      <c r="CB39" s="144">
        <v>35.462000000000003</v>
      </c>
      <c r="CC39" s="144">
        <v>36.091999999999999</v>
      </c>
      <c r="CD39" s="144">
        <v>36.707000000000001</v>
      </c>
      <c r="CE39" s="144">
        <v>37.305</v>
      </c>
      <c r="CF39" s="144">
        <v>37.887</v>
      </c>
      <c r="CG39" s="144">
        <v>38.450000000000003</v>
      </c>
      <c r="CH39" s="144">
        <v>38.991999999999997</v>
      </c>
      <c r="CI39" s="144">
        <v>39.511000000000003</v>
      </c>
      <c r="CJ39" s="144">
        <v>40.005000000000003</v>
      </c>
      <c r="CK39" s="144">
        <v>40.468000000000004</v>
      </c>
      <c r="CL39" s="144">
        <v>40.9</v>
      </c>
      <c r="CM39" s="144">
        <v>41.295000000000002</v>
      </c>
      <c r="CN39" s="144">
        <v>41.65</v>
      </c>
      <c r="CO39" s="144">
        <v>41.965000000000003</v>
      </c>
      <c r="CP39" s="144">
        <v>42.237000000000002</v>
      </c>
      <c r="CQ39" s="144">
        <v>42.466999999999999</v>
      </c>
      <c r="CR39" s="144">
        <v>42.66</v>
      </c>
      <c r="CS39" s="144">
        <v>42.817999999999998</v>
      </c>
      <c r="CT39" s="144">
        <v>42.945</v>
      </c>
      <c r="CU39" s="144">
        <v>43.045000000000002</v>
      </c>
      <c r="CV39" s="144">
        <v>43.122999999999998</v>
      </c>
      <c r="CW39" s="144">
        <v>43.182000000000002</v>
      </c>
      <c r="CX39" s="144">
        <v>43.226999999999997</v>
      </c>
      <c r="CY39" s="144">
        <v>43.261000000000003</v>
      </c>
      <c r="CZ39" s="144">
        <v>43.286000000000001</v>
      </c>
      <c r="DA39" s="144">
        <v>43.304000000000002</v>
      </c>
      <c r="DB39" s="144">
        <v>43.317</v>
      </c>
      <c r="DC39" s="144">
        <v>43.317</v>
      </c>
      <c r="DD39" s="144">
        <v>43.317</v>
      </c>
      <c r="DE39" s="144">
        <v>43.317</v>
      </c>
      <c r="DF39" s="144">
        <v>43.317</v>
      </c>
      <c r="DG39" s="144">
        <v>43.317</v>
      </c>
      <c r="DH39" s="144">
        <v>43.317</v>
      </c>
      <c r="DI39" s="144">
        <v>43.317</v>
      </c>
      <c r="DJ39" s="144">
        <v>43.317</v>
      </c>
      <c r="DK39" s="144">
        <v>43.317</v>
      </c>
      <c r="DL39" s="144">
        <v>43.317</v>
      </c>
      <c r="DM39" s="144">
        <v>43.317</v>
      </c>
      <c r="DN39" s="144">
        <v>43.317</v>
      </c>
      <c r="DO39" s="144">
        <v>43.317</v>
      </c>
      <c r="DP39" s="144">
        <v>43.317</v>
      </c>
      <c r="DQ39" s="144">
        <v>43.317</v>
      </c>
      <c r="DR39" s="144">
        <v>43.317</v>
      </c>
      <c r="DS39" s="144">
        <v>43.317</v>
      </c>
      <c r="DT39" s="144">
        <v>43.317</v>
      </c>
      <c r="DU39" s="144">
        <v>43.317</v>
      </c>
      <c r="DV39" s="144">
        <v>43.317</v>
      </c>
      <c r="DW39" s="144">
        <v>43.317</v>
      </c>
      <c r="DX39" s="144">
        <v>43.317</v>
      </c>
      <c r="DY39" s="144">
        <v>43.317</v>
      </c>
      <c r="DZ39" s="144">
        <v>43.317</v>
      </c>
      <c r="EA39" s="144">
        <v>43.317</v>
      </c>
    </row>
    <row r="40" spans="1:131" ht="15" customHeight="1" x14ac:dyDescent="0.25">
      <c r="A40" s="43">
        <v>38</v>
      </c>
      <c r="B40" s="144"/>
      <c r="C40" s="144"/>
      <c r="D40" s="144"/>
      <c r="E40" s="144"/>
      <c r="F40" s="144"/>
      <c r="G40" s="144"/>
      <c r="H40" s="144"/>
      <c r="I40" s="144"/>
      <c r="J40" s="144"/>
      <c r="K40" s="144"/>
      <c r="L40" s="144"/>
      <c r="M40" s="144"/>
      <c r="N40" s="144"/>
      <c r="O40" s="144"/>
      <c r="P40" s="144"/>
      <c r="Q40" s="144"/>
      <c r="R40" s="144"/>
      <c r="S40" s="144"/>
      <c r="T40" s="144"/>
      <c r="U40" s="144"/>
      <c r="V40" s="144"/>
      <c r="W40" s="144"/>
      <c r="X40" s="144"/>
      <c r="Y40" s="144"/>
      <c r="Z40" s="144"/>
      <c r="AA40" s="144"/>
      <c r="AB40" s="144"/>
      <c r="AC40" s="144"/>
      <c r="AD40" s="144"/>
      <c r="AE40" s="144"/>
      <c r="AF40" s="144"/>
      <c r="AG40" s="144"/>
      <c r="AH40" s="144"/>
      <c r="AI40" s="144"/>
      <c r="AJ40" s="144"/>
      <c r="AK40" s="144"/>
      <c r="AL40" s="144"/>
      <c r="AM40" s="144"/>
      <c r="AN40" s="144">
        <v>0.99399999999999999</v>
      </c>
      <c r="AO40" s="144">
        <v>1.982</v>
      </c>
      <c r="AP40" s="144">
        <v>2.964</v>
      </c>
      <c r="AQ40" s="144">
        <v>3.9390000000000001</v>
      </c>
      <c r="AR40" s="144">
        <v>4.9089999999999998</v>
      </c>
      <c r="AS40" s="144">
        <v>5.8719999999999999</v>
      </c>
      <c r="AT40" s="144">
        <v>6.8289999999999997</v>
      </c>
      <c r="AU40" s="144">
        <v>7.78</v>
      </c>
      <c r="AV40" s="144">
        <v>8.7240000000000002</v>
      </c>
      <c r="AW40" s="144">
        <v>9.6620000000000008</v>
      </c>
      <c r="AX40" s="144">
        <v>10.593</v>
      </c>
      <c r="AY40" s="144">
        <v>11.516999999999999</v>
      </c>
      <c r="AZ40" s="144">
        <v>12.433999999999999</v>
      </c>
      <c r="BA40" s="144">
        <v>13.345000000000001</v>
      </c>
      <c r="BB40" s="144">
        <v>14.247999999999999</v>
      </c>
      <c r="BC40" s="144">
        <v>15.144</v>
      </c>
      <c r="BD40" s="144">
        <v>16.032</v>
      </c>
      <c r="BE40" s="144">
        <v>16.913</v>
      </c>
      <c r="BF40" s="144">
        <v>17.786999999999999</v>
      </c>
      <c r="BG40" s="144">
        <v>18.652000000000001</v>
      </c>
      <c r="BH40" s="144">
        <v>19.510000000000002</v>
      </c>
      <c r="BI40" s="144">
        <v>20.359000000000002</v>
      </c>
      <c r="BJ40" s="144">
        <v>21.199000000000002</v>
      </c>
      <c r="BK40" s="144">
        <v>22.030999999999999</v>
      </c>
      <c r="BL40" s="144">
        <v>22.855</v>
      </c>
      <c r="BM40" s="144">
        <v>23.669</v>
      </c>
      <c r="BN40" s="144">
        <v>24.472999999999999</v>
      </c>
      <c r="BO40" s="144">
        <v>25.268999999999998</v>
      </c>
      <c r="BP40" s="144">
        <v>26.055</v>
      </c>
      <c r="BQ40" s="144">
        <v>26.831</v>
      </c>
      <c r="BR40" s="144">
        <v>27.597000000000001</v>
      </c>
      <c r="BS40" s="144">
        <v>28.352</v>
      </c>
      <c r="BT40" s="144">
        <v>29.097000000000001</v>
      </c>
      <c r="BU40" s="144">
        <v>29.831</v>
      </c>
      <c r="BV40" s="144">
        <v>30.553999999999998</v>
      </c>
      <c r="BW40" s="144">
        <v>31.265000000000001</v>
      </c>
      <c r="BX40" s="144">
        <v>31.965</v>
      </c>
      <c r="BY40" s="144">
        <v>32.652000000000001</v>
      </c>
      <c r="BZ40" s="144">
        <v>33.326000000000001</v>
      </c>
      <c r="CA40" s="144">
        <v>33.985999999999997</v>
      </c>
      <c r="CB40" s="144">
        <v>34.631999999999998</v>
      </c>
      <c r="CC40" s="144">
        <v>35.262999999999998</v>
      </c>
      <c r="CD40" s="144">
        <v>35.878</v>
      </c>
      <c r="CE40" s="144">
        <v>36.475999999999999</v>
      </c>
      <c r="CF40" s="144">
        <v>37.058</v>
      </c>
      <c r="CG40" s="144">
        <v>37.619999999999997</v>
      </c>
      <c r="CH40" s="144">
        <v>38.161000000000001</v>
      </c>
      <c r="CI40" s="144">
        <v>38.68</v>
      </c>
      <c r="CJ40" s="144">
        <v>39.170999999999999</v>
      </c>
      <c r="CK40" s="144">
        <v>39.633000000000003</v>
      </c>
      <c r="CL40" s="144">
        <v>40.063000000000002</v>
      </c>
      <c r="CM40" s="144">
        <v>40.456000000000003</v>
      </c>
      <c r="CN40" s="144">
        <v>40.808999999999997</v>
      </c>
      <c r="CO40" s="144">
        <v>41.121000000000002</v>
      </c>
      <c r="CP40" s="144">
        <v>41.390999999999998</v>
      </c>
      <c r="CQ40" s="144">
        <v>41.62</v>
      </c>
      <c r="CR40" s="144">
        <v>41.811</v>
      </c>
      <c r="CS40" s="144">
        <v>41.966999999999999</v>
      </c>
      <c r="CT40" s="144">
        <v>42.093000000000004</v>
      </c>
      <c r="CU40" s="144">
        <v>42.191000000000003</v>
      </c>
      <c r="CV40" s="144">
        <v>42.268000000000001</v>
      </c>
      <c r="CW40" s="144">
        <v>42.326000000000001</v>
      </c>
      <c r="CX40" s="144">
        <v>42.37</v>
      </c>
      <c r="CY40" s="144">
        <v>42.402999999999999</v>
      </c>
      <c r="CZ40" s="144">
        <v>42.427999999999997</v>
      </c>
      <c r="DA40" s="144">
        <v>42.445</v>
      </c>
      <c r="DB40" s="144">
        <v>42.457999999999998</v>
      </c>
      <c r="DC40" s="144">
        <v>42.457999999999998</v>
      </c>
      <c r="DD40" s="144">
        <v>42.457999999999998</v>
      </c>
      <c r="DE40" s="144">
        <v>42.457999999999998</v>
      </c>
      <c r="DF40" s="144">
        <v>42.457999999999998</v>
      </c>
      <c r="DG40" s="144">
        <v>42.457999999999998</v>
      </c>
      <c r="DH40" s="144">
        <v>42.457999999999998</v>
      </c>
      <c r="DI40" s="144">
        <v>42.457999999999998</v>
      </c>
      <c r="DJ40" s="144">
        <v>42.457999999999998</v>
      </c>
      <c r="DK40" s="144">
        <v>42.457999999999998</v>
      </c>
      <c r="DL40" s="144">
        <v>42.457999999999998</v>
      </c>
      <c r="DM40" s="144">
        <v>42.457999999999998</v>
      </c>
      <c r="DN40" s="144">
        <v>42.457999999999998</v>
      </c>
      <c r="DO40" s="144">
        <v>42.457999999999998</v>
      </c>
      <c r="DP40" s="144">
        <v>42.457999999999998</v>
      </c>
      <c r="DQ40" s="144">
        <v>42.457999999999998</v>
      </c>
      <c r="DR40" s="144">
        <v>42.457999999999998</v>
      </c>
      <c r="DS40" s="144">
        <v>42.457999999999998</v>
      </c>
      <c r="DT40" s="144">
        <v>42.457999999999998</v>
      </c>
      <c r="DU40" s="144">
        <v>42.457999999999998</v>
      </c>
      <c r="DV40" s="144">
        <v>42.457999999999998</v>
      </c>
      <c r="DW40" s="144">
        <v>42.457999999999998</v>
      </c>
      <c r="DX40" s="144">
        <v>42.457999999999998</v>
      </c>
      <c r="DY40" s="144">
        <v>42.457999999999998</v>
      </c>
      <c r="DZ40" s="144">
        <v>42.457999999999998</v>
      </c>
      <c r="EA40" s="144">
        <v>42.457999999999998</v>
      </c>
    </row>
    <row r="41" spans="1:131" ht="15" customHeight="1" x14ac:dyDescent="0.25">
      <c r="A41" s="43">
        <v>39</v>
      </c>
      <c r="B41" s="144"/>
      <c r="C41" s="144"/>
      <c r="D41" s="144"/>
      <c r="E41" s="144"/>
      <c r="F41" s="144"/>
      <c r="G41" s="144"/>
      <c r="H41" s="144"/>
      <c r="I41" s="144"/>
      <c r="J41" s="144"/>
      <c r="K41" s="144"/>
      <c r="L41" s="144"/>
      <c r="M41" s="144"/>
      <c r="N41" s="144"/>
      <c r="O41" s="144"/>
      <c r="P41" s="144"/>
      <c r="Q41" s="144"/>
      <c r="R41" s="144"/>
      <c r="S41" s="144"/>
      <c r="T41" s="144"/>
      <c r="U41" s="144"/>
      <c r="V41" s="144"/>
      <c r="W41" s="144"/>
      <c r="X41" s="144"/>
      <c r="Y41" s="144"/>
      <c r="Z41" s="144"/>
      <c r="AA41" s="144"/>
      <c r="AB41" s="144"/>
      <c r="AC41" s="144"/>
      <c r="AD41" s="144"/>
      <c r="AE41" s="144"/>
      <c r="AF41" s="144"/>
      <c r="AG41" s="144"/>
      <c r="AH41" s="144"/>
      <c r="AI41" s="144"/>
      <c r="AJ41" s="144"/>
      <c r="AK41" s="144"/>
      <c r="AL41" s="144"/>
      <c r="AM41" s="144"/>
      <c r="AN41" s="144"/>
      <c r="AO41" s="144">
        <v>0.99399999999999999</v>
      </c>
      <c r="AP41" s="144">
        <v>1.982</v>
      </c>
      <c r="AQ41" s="144">
        <v>2.9630000000000001</v>
      </c>
      <c r="AR41" s="144">
        <v>3.9380000000000002</v>
      </c>
      <c r="AS41" s="144">
        <v>4.9080000000000004</v>
      </c>
      <c r="AT41" s="144">
        <v>5.87</v>
      </c>
      <c r="AU41" s="144">
        <v>6.827</v>
      </c>
      <c r="AV41" s="144">
        <v>7.7759999999999998</v>
      </c>
      <c r="AW41" s="144">
        <v>8.7189999999999994</v>
      </c>
      <c r="AX41" s="144">
        <v>9.6560000000000006</v>
      </c>
      <c r="AY41" s="144">
        <v>10.585000000000001</v>
      </c>
      <c r="AZ41" s="144">
        <v>11.507999999999999</v>
      </c>
      <c r="BA41" s="144">
        <v>12.423</v>
      </c>
      <c r="BB41" s="144">
        <v>13.331</v>
      </c>
      <c r="BC41" s="144">
        <v>14.231999999999999</v>
      </c>
      <c r="BD41" s="144">
        <v>15.125999999999999</v>
      </c>
      <c r="BE41" s="144">
        <v>16.010999999999999</v>
      </c>
      <c r="BF41" s="144">
        <v>16.888999999999999</v>
      </c>
      <c r="BG41" s="144">
        <v>17.759</v>
      </c>
      <c r="BH41" s="144">
        <v>18.620999999999999</v>
      </c>
      <c r="BI41" s="144">
        <v>19.475000000000001</v>
      </c>
      <c r="BJ41" s="144">
        <v>20.318999999999999</v>
      </c>
      <c r="BK41" s="144">
        <v>21.155000000000001</v>
      </c>
      <c r="BL41" s="144">
        <v>21.981999999999999</v>
      </c>
      <c r="BM41" s="144">
        <v>22.8</v>
      </c>
      <c r="BN41" s="144">
        <v>23.608000000000001</v>
      </c>
      <c r="BO41" s="144">
        <v>24.407</v>
      </c>
      <c r="BP41" s="144">
        <v>25.196000000000002</v>
      </c>
      <c r="BQ41" s="144">
        <v>25.975000000000001</v>
      </c>
      <c r="BR41" s="144">
        <v>26.744</v>
      </c>
      <c r="BS41" s="144">
        <v>27.501999999999999</v>
      </c>
      <c r="BT41" s="144">
        <v>28.25</v>
      </c>
      <c r="BU41" s="144">
        <v>28.986000000000001</v>
      </c>
      <c r="BV41" s="144">
        <v>29.710999999999999</v>
      </c>
      <c r="BW41" s="144">
        <v>30.425000000000001</v>
      </c>
      <c r="BX41" s="144">
        <v>31.126000000000001</v>
      </c>
      <c r="BY41" s="144">
        <v>31.814</v>
      </c>
      <c r="BZ41" s="144">
        <v>32.488999999999997</v>
      </c>
      <c r="CA41" s="144">
        <v>33.151000000000003</v>
      </c>
      <c r="CB41" s="144">
        <v>33.798000000000002</v>
      </c>
      <c r="CC41" s="144">
        <v>34.429000000000002</v>
      </c>
      <c r="CD41" s="144">
        <v>35.043999999999997</v>
      </c>
      <c r="CE41" s="144">
        <v>35.643000000000001</v>
      </c>
      <c r="CF41" s="144">
        <v>36.223999999999997</v>
      </c>
      <c r="CG41" s="144">
        <v>36.786000000000001</v>
      </c>
      <c r="CH41" s="144">
        <v>37.326000000000001</v>
      </c>
      <c r="CI41" s="144">
        <v>37.843000000000004</v>
      </c>
      <c r="CJ41" s="144">
        <v>38.332999999999998</v>
      </c>
      <c r="CK41" s="144">
        <v>38.793999999999997</v>
      </c>
      <c r="CL41" s="144">
        <v>39.220999999999997</v>
      </c>
      <c r="CM41" s="144">
        <v>39.612000000000002</v>
      </c>
      <c r="CN41" s="144">
        <v>39.963000000000001</v>
      </c>
      <c r="CO41" s="144">
        <v>40.273000000000003</v>
      </c>
      <c r="CP41" s="144">
        <v>40.540999999999997</v>
      </c>
      <c r="CQ41" s="144">
        <v>40.767000000000003</v>
      </c>
      <c r="CR41" s="144">
        <v>40.956000000000003</v>
      </c>
      <c r="CS41" s="144">
        <v>41.110999999999997</v>
      </c>
      <c r="CT41" s="144">
        <v>41.234999999999999</v>
      </c>
      <c r="CU41" s="144">
        <v>41.332000000000001</v>
      </c>
      <c r="CV41" s="144">
        <v>41.406999999999996</v>
      </c>
      <c r="CW41" s="144">
        <v>41.465000000000003</v>
      </c>
      <c r="CX41" s="144">
        <v>41.508000000000003</v>
      </c>
      <c r="CY41" s="144">
        <v>41.540999999999997</v>
      </c>
      <c r="CZ41" s="144">
        <v>41.564</v>
      </c>
      <c r="DA41" s="144">
        <v>41.581000000000003</v>
      </c>
      <c r="DB41" s="144">
        <v>41.594000000000001</v>
      </c>
      <c r="DC41" s="144">
        <v>41.594000000000001</v>
      </c>
      <c r="DD41" s="144">
        <v>41.594000000000001</v>
      </c>
      <c r="DE41" s="144">
        <v>41.594000000000001</v>
      </c>
      <c r="DF41" s="144">
        <v>41.594000000000001</v>
      </c>
      <c r="DG41" s="144">
        <v>41.594000000000001</v>
      </c>
      <c r="DH41" s="144">
        <v>41.594000000000001</v>
      </c>
      <c r="DI41" s="144">
        <v>41.594000000000001</v>
      </c>
      <c r="DJ41" s="144">
        <v>41.594000000000001</v>
      </c>
      <c r="DK41" s="144">
        <v>41.594000000000001</v>
      </c>
      <c r="DL41" s="144">
        <v>41.594000000000001</v>
      </c>
      <c r="DM41" s="144">
        <v>41.594000000000001</v>
      </c>
      <c r="DN41" s="144">
        <v>41.594000000000001</v>
      </c>
      <c r="DO41" s="144">
        <v>41.594000000000001</v>
      </c>
      <c r="DP41" s="144">
        <v>41.594000000000001</v>
      </c>
      <c r="DQ41" s="144">
        <v>41.594000000000001</v>
      </c>
      <c r="DR41" s="144">
        <v>41.594000000000001</v>
      </c>
      <c r="DS41" s="144">
        <v>41.594000000000001</v>
      </c>
      <c r="DT41" s="144">
        <v>41.594000000000001</v>
      </c>
      <c r="DU41" s="144">
        <v>41.594000000000001</v>
      </c>
      <c r="DV41" s="144">
        <v>41.594000000000001</v>
      </c>
      <c r="DW41" s="144">
        <v>41.594000000000001</v>
      </c>
      <c r="DX41" s="144">
        <v>41.594000000000001</v>
      </c>
      <c r="DY41" s="144">
        <v>41.594000000000001</v>
      </c>
      <c r="DZ41" s="144">
        <v>41.594000000000001</v>
      </c>
      <c r="EA41" s="144">
        <v>41.594000000000001</v>
      </c>
    </row>
    <row r="42" spans="1:131" ht="15" customHeight="1" x14ac:dyDescent="0.25">
      <c r="A42" s="43">
        <v>40</v>
      </c>
      <c r="B42" s="144"/>
      <c r="C42" s="144"/>
      <c r="D42" s="144"/>
      <c r="E42" s="144"/>
      <c r="F42" s="144"/>
      <c r="G42" s="144"/>
      <c r="H42" s="144"/>
      <c r="I42" s="144"/>
      <c r="J42" s="144"/>
      <c r="K42" s="144"/>
      <c r="L42" s="144"/>
      <c r="M42" s="144"/>
      <c r="N42" s="144"/>
      <c r="O42" s="144"/>
      <c r="P42" s="144"/>
      <c r="Q42" s="144"/>
      <c r="R42" s="144"/>
      <c r="S42" s="144"/>
      <c r="T42" s="144"/>
      <c r="U42" s="144"/>
      <c r="V42" s="144"/>
      <c r="W42" s="144"/>
      <c r="X42" s="144"/>
      <c r="Y42" s="144"/>
      <c r="Z42" s="144"/>
      <c r="AA42" s="144"/>
      <c r="AB42" s="144"/>
      <c r="AC42" s="144"/>
      <c r="AD42" s="144"/>
      <c r="AE42" s="144"/>
      <c r="AF42" s="144"/>
      <c r="AG42" s="144"/>
      <c r="AH42" s="144"/>
      <c r="AI42" s="144"/>
      <c r="AJ42" s="144"/>
      <c r="AK42" s="144"/>
      <c r="AL42" s="144"/>
      <c r="AM42" s="144"/>
      <c r="AN42" s="144"/>
      <c r="AO42" s="144"/>
      <c r="AP42" s="144">
        <v>0.99399999999999999</v>
      </c>
      <c r="AQ42" s="144">
        <v>1.9810000000000001</v>
      </c>
      <c r="AR42" s="144">
        <v>2.9630000000000001</v>
      </c>
      <c r="AS42" s="144">
        <v>3.9380000000000002</v>
      </c>
      <c r="AT42" s="144">
        <v>4.9059999999999997</v>
      </c>
      <c r="AU42" s="144">
        <v>5.8680000000000003</v>
      </c>
      <c r="AV42" s="144">
        <v>6.8239999999999998</v>
      </c>
      <c r="AW42" s="144">
        <v>7.7720000000000002</v>
      </c>
      <c r="AX42" s="144">
        <v>8.7140000000000004</v>
      </c>
      <c r="AY42" s="144">
        <v>9.6489999999999991</v>
      </c>
      <c r="AZ42" s="144">
        <v>10.577</v>
      </c>
      <c r="BA42" s="144">
        <v>11.497999999999999</v>
      </c>
      <c r="BB42" s="144">
        <v>12.411</v>
      </c>
      <c r="BC42" s="144">
        <v>13.317</v>
      </c>
      <c r="BD42" s="144">
        <v>14.215</v>
      </c>
      <c r="BE42" s="144">
        <v>15.106</v>
      </c>
      <c r="BF42" s="144">
        <v>15.989000000000001</v>
      </c>
      <c r="BG42" s="144">
        <v>16.863</v>
      </c>
      <c r="BH42" s="144">
        <v>17.728999999999999</v>
      </c>
      <c r="BI42" s="144">
        <v>18.587</v>
      </c>
      <c r="BJ42" s="144">
        <v>19.436</v>
      </c>
      <c r="BK42" s="144">
        <v>20.276</v>
      </c>
      <c r="BL42" s="144">
        <v>21.106999999999999</v>
      </c>
      <c r="BM42" s="144">
        <v>21.928999999999998</v>
      </c>
      <c r="BN42" s="144">
        <v>22.741</v>
      </c>
      <c r="BO42" s="144">
        <v>23.542999999999999</v>
      </c>
      <c r="BP42" s="144">
        <v>24.335000000000001</v>
      </c>
      <c r="BQ42" s="144">
        <v>25.117999999999999</v>
      </c>
      <c r="BR42" s="144">
        <v>25.888999999999999</v>
      </c>
      <c r="BS42" s="144">
        <v>26.65</v>
      </c>
      <c r="BT42" s="144">
        <v>27.401</v>
      </c>
      <c r="BU42" s="144">
        <v>28.138999999999999</v>
      </c>
      <c r="BV42" s="144">
        <v>28.867000000000001</v>
      </c>
      <c r="BW42" s="144">
        <v>29.582000000000001</v>
      </c>
      <c r="BX42" s="144">
        <v>30.285</v>
      </c>
      <c r="BY42" s="144">
        <v>30.975000000000001</v>
      </c>
      <c r="BZ42" s="144">
        <v>31.651</v>
      </c>
      <c r="CA42" s="144">
        <v>32.314</v>
      </c>
      <c r="CB42" s="144">
        <v>32.960999999999999</v>
      </c>
      <c r="CC42" s="144">
        <v>33.593000000000004</v>
      </c>
      <c r="CD42" s="144">
        <v>34.209000000000003</v>
      </c>
      <c r="CE42" s="144">
        <v>34.807000000000002</v>
      </c>
      <c r="CF42" s="144">
        <v>35.387999999999998</v>
      </c>
      <c r="CG42" s="144">
        <v>35.948999999999998</v>
      </c>
      <c r="CH42" s="144">
        <v>36.488999999999997</v>
      </c>
      <c r="CI42" s="144">
        <v>37.005000000000003</v>
      </c>
      <c r="CJ42" s="144">
        <v>37.493000000000002</v>
      </c>
      <c r="CK42" s="144">
        <v>37.951999999999998</v>
      </c>
      <c r="CL42" s="144">
        <v>38.377000000000002</v>
      </c>
      <c r="CM42" s="144">
        <v>38.765999999999998</v>
      </c>
      <c r="CN42" s="144">
        <v>39.115000000000002</v>
      </c>
      <c r="CO42" s="144">
        <v>39.423000000000002</v>
      </c>
      <c r="CP42" s="144">
        <v>39.688000000000002</v>
      </c>
      <c r="CQ42" s="144">
        <v>39.912999999999997</v>
      </c>
      <c r="CR42" s="144">
        <v>40.1</v>
      </c>
      <c r="CS42" s="144">
        <v>40.253</v>
      </c>
      <c r="CT42" s="144">
        <v>40.375</v>
      </c>
      <c r="CU42" s="144">
        <v>40.470999999999997</v>
      </c>
      <c r="CV42" s="144">
        <v>40.545000000000002</v>
      </c>
      <c r="CW42" s="144">
        <v>40.600999999999999</v>
      </c>
      <c r="CX42" s="144">
        <v>40.643999999999998</v>
      </c>
      <c r="CY42" s="144">
        <v>40.676000000000002</v>
      </c>
      <c r="CZ42" s="144">
        <v>40.698999999999998</v>
      </c>
      <c r="DA42" s="144">
        <v>40.716000000000001</v>
      </c>
      <c r="DB42" s="144">
        <v>40.728000000000002</v>
      </c>
      <c r="DC42" s="144">
        <v>40.728000000000002</v>
      </c>
      <c r="DD42" s="144">
        <v>40.728000000000002</v>
      </c>
      <c r="DE42" s="144">
        <v>40.728000000000002</v>
      </c>
      <c r="DF42" s="144">
        <v>40.728000000000002</v>
      </c>
      <c r="DG42" s="144">
        <v>40.728000000000002</v>
      </c>
      <c r="DH42" s="144">
        <v>40.728000000000002</v>
      </c>
      <c r="DI42" s="144">
        <v>40.728000000000002</v>
      </c>
      <c r="DJ42" s="144">
        <v>40.728000000000002</v>
      </c>
      <c r="DK42" s="144">
        <v>40.728000000000002</v>
      </c>
      <c r="DL42" s="144">
        <v>40.728000000000002</v>
      </c>
      <c r="DM42" s="144">
        <v>40.728000000000002</v>
      </c>
      <c r="DN42" s="144">
        <v>40.728000000000002</v>
      </c>
      <c r="DO42" s="144">
        <v>40.728000000000002</v>
      </c>
      <c r="DP42" s="144">
        <v>40.728000000000002</v>
      </c>
      <c r="DQ42" s="144">
        <v>40.728000000000002</v>
      </c>
      <c r="DR42" s="144">
        <v>40.728000000000002</v>
      </c>
      <c r="DS42" s="144">
        <v>40.728000000000002</v>
      </c>
      <c r="DT42" s="144">
        <v>40.728000000000002</v>
      </c>
      <c r="DU42" s="144">
        <v>40.728000000000002</v>
      </c>
      <c r="DV42" s="144">
        <v>40.728000000000002</v>
      </c>
      <c r="DW42" s="144">
        <v>40.728000000000002</v>
      </c>
      <c r="DX42" s="144">
        <v>40.728000000000002</v>
      </c>
      <c r="DY42" s="144">
        <v>40.728000000000002</v>
      </c>
      <c r="DZ42" s="144">
        <v>40.728000000000002</v>
      </c>
      <c r="EA42" s="144">
        <v>40.728000000000002</v>
      </c>
    </row>
    <row r="43" spans="1:131" ht="15" customHeight="1" x14ac:dyDescent="0.25">
      <c r="A43" s="43">
        <v>41</v>
      </c>
      <c r="B43" s="144"/>
      <c r="C43" s="144"/>
      <c r="D43" s="144"/>
      <c r="E43" s="144"/>
      <c r="F43" s="144"/>
      <c r="G43" s="144"/>
      <c r="H43" s="144"/>
      <c r="I43" s="144"/>
      <c r="J43" s="144"/>
      <c r="K43" s="144"/>
      <c r="L43" s="144"/>
      <c r="M43" s="144"/>
      <c r="N43" s="144"/>
      <c r="O43" s="144"/>
      <c r="P43" s="144"/>
      <c r="Q43" s="144"/>
      <c r="R43" s="144"/>
      <c r="S43" s="144"/>
      <c r="T43" s="144"/>
      <c r="U43" s="144"/>
      <c r="V43" s="144"/>
      <c r="W43" s="144"/>
      <c r="X43" s="144"/>
      <c r="Y43" s="144"/>
      <c r="Z43" s="144"/>
      <c r="AA43" s="144"/>
      <c r="AB43" s="144"/>
      <c r="AC43" s="144"/>
      <c r="AD43" s="144"/>
      <c r="AE43" s="144"/>
      <c r="AF43" s="144"/>
      <c r="AG43" s="144"/>
      <c r="AH43" s="144"/>
      <c r="AI43" s="144"/>
      <c r="AJ43" s="144"/>
      <c r="AK43" s="144"/>
      <c r="AL43" s="144"/>
      <c r="AM43" s="144"/>
      <c r="AN43" s="144"/>
      <c r="AO43" s="144"/>
      <c r="AP43" s="144"/>
      <c r="AQ43" s="144">
        <v>0.99399999999999999</v>
      </c>
      <c r="AR43" s="144">
        <v>1.9810000000000001</v>
      </c>
      <c r="AS43" s="144">
        <v>2.9620000000000002</v>
      </c>
      <c r="AT43" s="144">
        <v>3.9369999999999998</v>
      </c>
      <c r="AU43" s="144">
        <v>4.9039999999999999</v>
      </c>
      <c r="AV43" s="144">
        <v>5.8659999999999997</v>
      </c>
      <c r="AW43" s="144">
        <v>6.82</v>
      </c>
      <c r="AX43" s="144">
        <v>7.7670000000000003</v>
      </c>
      <c r="AY43" s="144">
        <v>8.7080000000000002</v>
      </c>
      <c r="AZ43" s="144">
        <v>9.641</v>
      </c>
      <c r="BA43" s="144">
        <v>10.567</v>
      </c>
      <c r="BB43" s="144">
        <v>11.486000000000001</v>
      </c>
      <c r="BC43" s="144">
        <v>12.397</v>
      </c>
      <c r="BD43" s="144">
        <v>13.3</v>
      </c>
      <c r="BE43" s="144">
        <v>14.196</v>
      </c>
      <c r="BF43" s="144">
        <v>15.083</v>
      </c>
      <c r="BG43" s="144">
        <v>15.962</v>
      </c>
      <c r="BH43" s="144">
        <v>16.832999999999998</v>
      </c>
      <c r="BI43" s="144">
        <v>17.695</v>
      </c>
      <c r="BJ43" s="144">
        <v>18.548999999999999</v>
      </c>
      <c r="BK43" s="144">
        <v>19.393000000000001</v>
      </c>
      <c r="BL43" s="144">
        <v>20.228000000000002</v>
      </c>
      <c r="BM43" s="144">
        <v>21.053000000000001</v>
      </c>
      <c r="BN43" s="144">
        <v>21.869</v>
      </c>
      <c r="BO43" s="144">
        <v>22.675000000000001</v>
      </c>
      <c r="BP43" s="144">
        <v>23.47</v>
      </c>
      <c r="BQ43" s="144">
        <v>24.256</v>
      </c>
      <c r="BR43" s="144">
        <v>25.03</v>
      </c>
      <c r="BS43" s="144">
        <v>25.794</v>
      </c>
      <c r="BT43" s="144">
        <v>26.547000000000001</v>
      </c>
      <c r="BU43" s="144">
        <v>27.288</v>
      </c>
      <c r="BV43" s="144">
        <v>28.018000000000001</v>
      </c>
      <c r="BW43" s="144">
        <v>28.734999999999999</v>
      </c>
      <c r="BX43" s="144">
        <v>29.44</v>
      </c>
      <c r="BY43" s="144">
        <v>30.131</v>
      </c>
      <c r="BZ43" s="144">
        <v>30.809000000000001</v>
      </c>
      <c r="CA43" s="144">
        <v>31.472999999999999</v>
      </c>
      <c r="CB43" s="144">
        <v>32.121000000000002</v>
      </c>
      <c r="CC43" s="144">
        <v>32.753</v>
      </c>
      <c r="CD43" s="144">
        <v>33.369</v>
      </c>
      <c r="CE43" s="144">
        <v>33.968000000000004</v>
      </c>
      <c r="CF43" s="144">
        <v>34.548000000000002</v>
      </c>
      <c r="CG43" s="144">
        <v>35.109000000000002</v>
      </c>
      <c r="CH43" s="144">
        <v>35.646999999999998</v>
      </c>
      <c r="CI43" s="144">
        <v>36.161999999999999</v>
      </c>
      <c r="CJ43" s="144">
        <v>36.649000000000001</v>
      </c>
      <c r="CK43" s="144">
        <v>37.106000000000002</v>
      </c>
      <c r="CL43" s="144">
        <v>37.529000000000003</v>
      </c>
      <c r="CM43" s="144">
        <v>37.914999999999999</v>
      </c>
      <c r="CN43" s="144">
        <v>38.262</v>
      </c>
      <c r="CO43" s="144">
        <v>38.567999999999998</v>
      </c>
      <c r="CP43" s="144">
        <v>38.831000000000003</v>
      </c>
      <c r="CQ43" s="144">
        <v>39.052999999999997</v>
      </c>
      <c r="CR43" s="144">
        <v>39.238</v>
      </c>
      <c r="CS43" s="144">
        <v>39.39</v>
      </c>
      <c r="CT43" s="144">
        <v>39.51</v>
      </c>
      <c r="CU43" s="144">
        <v>39.604999999999997</v>
      </c>
      <c r="CV43" s="144">
        <v>39.677999999999997</v>
      </c>
      <c r="CW43" s="144">
        <v>39.732999999999997</v>
      </c>
      <c r="CX43" s="144">
        <v>39.774999999999999</v>
      </c>
      <c r="CY43" s="144">
        <v>39.805999999999997</v>
      </c>
      <c r="CZ43" s="144">
        <v>39.829000000000001</v>
      </c>
      <c r="DA43" s="144">
        <v>39.844999999999999</v>
      </c>
      <c r="DB43" s="144">
        <v>39.856999999999999</v>
      </c>
      <c r="DC43" s="144">
        <v>39.856999999999999</v>
      </c>
      <c r="DD43" s="144">
        <v>39.856999999999999</v>
      </c>
      <c r="DE43" s="144">
        <v>39.856999999999999</v>
      </c>
      <c r="DF43" s="144">
        <v>39.856999999999999</v>
      </c>
      <c r="DG43" s="144">
        <v>39.856999999999999</v>
      </c>
      <c r="DH43" s="144">
        <v>39.856999999999999</v>
      </c>
      <c r="DI43" s="144">
        <v>39.856999999999999</v>
      </c>
      <c r="DJ43" s="144">
        <v>39.856999999999999</v>
      </c>
      <c r="DK43" s="144">
        <v>39.856999999999999</v>
      </c>
      <c r="DL43" s="144">
        <v>39.856999999999999</v>
      </c>
      <c r="DM43" s="144">
        <v>39.856999999999999</v>
      </c>
      <c r="DN43" s="144">
        <v>39.856999999999999</v>
      </c>
      <c r="DO43" s="144">
        <v>39.856999999999999</v>
      </c>
      <c r="DP43" s="144">
        <v>39.856999999999999</v>
      </c>
      <c r="DQ43" s="144">
        <v>39.856999999999999</v>
      </c>
      <c r="DR43" s="144">
        <v>39.856999999999999</v>
      </c>
      <c r="DS43" s="144">
        <v>39.856999999999999</v>
      </c>
      <c r="DT43" s="144">
        <v>39.856999999999999</v>
      </c>
      <c r="DU43" s="144">
        <v>39.856999999999999</v>
      </c>
      <c r="DV43" s="144">
        <v>39.856999999999999</v>
      </c>
      <c r="DW43" s="144">
        <v>39.856999999999999</v>
      </c>
      <c r="DX43" s="144">
        <v>39.856999999999999</v>
      </c>
      <c r="DY43" s="144">
        <v>39.856999999999999</v>
      </c>
      <c r="DZ43" s="144">
        <v>39.856999999999999</v>
      </c>
      <c r="EA43" s="144">
        <v>39.856999999999999</v>
      </c>
    </row>
    <row r="44" spans="1:131" ht="15" customHeight="1" x14ac:dyDescent="0.25">
      <c r="A44" s="43">
        <v>42</v>
      </c>
      <c r="B44" s="144"/>
      <c r="C44" s="144"/>
      <c r="D44" s="144"/>
      <c r="E44" s="144"/>
      <c r="F44" s="144"/>
      <c r="G44" s="144"/>
      <c r="H44" s="144"/>
      <c r="I44" s="144"/>
      <c r="J44" s="144"/>
      <c r="K44" s="144"/>
      <c r="L44" s="144"/>
      <c r="M44" s="144"/>
      <c r="N44" s="144"/>
      <c r="O44" s="144"/>
      <c r="P44" s="144"/>
      <c r="Q44" s="144"/>
      <c r="R44" s="144"/>
      <c r="S44" s="144"/>
      <c r="T44" s="144"/>
      <c r="U44" s="144"/>
      <c r="V44" s="144"/>
      <c r="W44" s="144"/>
      <c r="X44" s="144"/>
      <c r="Y44" s="144"/>
      <c r="Z44" s="144"/>
      <c r="AA44" s="144"/>
      <c r="AB44" s="144"/>
      <c r="AC44" s="144"/>
      <c r="AD44" s="144"/>
      <c r="AE44" s="144"/>
      <c r="AF44" s="144"/>
      <c r="AG44" s="144"/>
      <c r="AH44" s="144"/>
      <c r="AI44" s="144"/>
      <c r="AJ44" s="144"/>
      <c r="AK44" s="144"/>
      <c r="AL44" s="144"/>
      <c r="AM44" s="144"/>
      <c r="AN44" s="144"/>
      <c r="AO44" s="144"/>
      <c r="AP44" s="144"/>
      <c r="AQ44" s="144"/>
      <c r="AR44" s="144">
        <v>0.99399999999999999</v>
      </c>
      <c r="AS44" s="144">
        <v>1.9810000000000001</v>
      </c>
      <c r="AT44" s="144">
        <v>2.9609999999999999</v>
      </c>
      <c r="AU44" s="144">
        <v>3.9350000000000001</v>
      </c>
      <c r="AV44" s="144">
        <v>4.9020000000000001</v>
      </c>
      <c r="AW44" s="144">
        <v>5.8620000000000001</v>
      </c>
      <c r="AX44" s="144">
        <v>6.8159999999999998</v>
      </c>
      <c r="AY44" s="144">
        <v>7.7619999999999996</v>
      </c>
      <c r="AZ44" s="144">
        <v>8.7010000000000005</v>
      </c>
      <c r="BA44" s="144">
        <v>9.6319999999999997</v>
      </c>
      <c r="BB44" s="144">
        <v>10.555999999999999</v>
      </c>
      <c r="BC44" s="144">
        <v>11.472</v>
      </c>
      <c r="BD44" s="144">
        <v>12.381</v>
      </c>
      <c r="BE44" s="144">
        <v>13.281000000000001</v>
      </c>
      <c r="BF44" s="144">
        <v>14.173999999999999</v>
      </c>
      <c r="BG44" s="144">
        <v>15.058</v>
      </c>
      <c r="BH44" s="144">
        <v>15.933</v>
      </c>
      <c r="BI44" s="144">
        <v>16.8</v>
      </c>
      <c r="BJ44" s="144">
        <v>17.657</v>
      </c>
      <c r="BK44" s="144">
        <v>18.506</v>
      </c>
      <c r="BL44" s="144">
        <v>19.344999999999999</v>
      </c>
      <c r="BM44" s="144">
        <v>20.173999999999999</v>
      </c>
      <c r="BN44" s="144">
        <v>20.992999999999999</v>
      </c>
      <c r="BO44" s="144">
        <v>21.803000000000001</v>
      </c>
      <c r="BP44" s="144">
        <v>22.602</v>
      </c>
      <c r="BQ44" s="144">
        <v>23.390999999999998</v>
      </c>
      <c r="BR44" s="144">
        <v>24.167999999999999</v>
      </c>
      <c r="BS44" s="144">
        <v>24.934999999999999</v>
      </c>
      <c r="BT44" s="144">
        <v>25.69</v>
      </c>
      <c r="BU44" s="144">
        <v>26.434000000000001</v>
      </c>
      <c r="BV44" s="144">
        <v>27.166</v>
      </c>
      <c r="BW44" s="144">
        <v>27.885000000000002</v>
      </c>
      <c r="BX44" s="144">
        <v>28.591999999999999</v>
      </c>
      <c r="BY44" s="144">
        <v>29.285</v>
      </c>
      <c r="BZ44" s="144">
        <v>29.963999999999999</v>
      </c>
      <c r="CA44" s="144">
        <v>30.629000000000001</v>
      </c>
      <c r="CB44" s="144">
        <v>31.277999999999999</v>
      </c>
      <c r="CC44" s="144">
        <v>31.911000000000001</v>
      </c>
      <c r="CD44" s="144">
        <v>32.527000000000001</v>
      </c>
      <c r="CE44" s="144">
        <v>33.125</v>
      </c>
      <c r="CF44" s="144">
        <v>33.704999999999998</v>
      </c>
      <c r="CG44" s="144">
        <v>34.265000000000001</v>
      </c>
      <c r="CH44" s="144">
        <v>34.802999999999997</v>
      </c>
      <c r="CI44" s="144">
        <v>35.316000000000003</v>
      </c>
      <c r="CJ44" s="144">
        <v>35.801000000000002</v>
      </c>
      <c r="CK44" s="144">
        <v>36.256</v>
      </c>
      <c r="CL44" s="144">
        <v>36.677999999999997</v>
      </c>
      <c r="CM44" s="144">
        <v>37.061999999999998</v>
      </c>
      <c r="CN44" s="144">
        <v>37.405999999999999</v>
      </c>
      <c r="CO44" s="144">
        <v>37.71</v>
      </c>
      <c r="CP44" s="144">
        <v>37.970999999999997</v>
      </c>
      <c r="CQ44" s="144">
        <v>38.191000000000003</v>
      </c>
      <c r="CR44" s="144">
        <v>38.374000000000002</v>
      </c>
      <c r="CS44" s="144">
        <v>38.524000000000001</v>
      </c>
      <c r="CT44" s="144">
        <v>38.643000000000001</v>
      </c>
      <c r="CU44" s="144">
        <v>38.735999999999997</v>
      </c>
      <c r="CV44" s="144">
        <v>38.808</v>
      </c>
      <c r="CW44" s="144">
        <v>38.862000000000002</v>
      </c>
      <c r="CX44" s="144">
        <v>38.902999999999999</v>
      </c>
      <c r="CY44" s="144">
        <v>38.933999999999997</v>
      </c>
      <c r="CZ44" s="144">
        <v>38.956000000000003</v>
      </c>
      <c r="DA44" s="144">
        <v>38.970999999999997</v>
      </c>
      <c r="DB44" s="144">
        <v>38.982999999999997</v>
      </c>
      <c r="DC44" s="144">
        <v>38.982999999999997</v>
      </c>
      <c r="DD44" s="144">
        <v>38.982999999999997</v>
      </c>
      <c r="DE44" s="144">
        <v>38.982999999999997</v>
      </c>
      <c r="DF44" s="144">
        <v>38.982999999999997</v>
      </c>
      <c r="DG44" s="144">
        <v>38.982999999999997</v>
      </c>
      <c r="DH44" s="144">
        <v>38.982999999999997</v>
      </c>
      <c r="DI44" s="144">
        <v>38.982999999999997</v>
      </c>
      <c r="DJ44" s="144">
        <v>38.982999999999997</v>
      </c>
      <c r="DK44" s="144">
        <v>38.982999999999997</v>
      </c>
      <c r="DL44" s="144">
        <v>38.982999999999997</v>
      </c>
      <c r="DM44" s="144">
        <v>38.982999999999997</v>
      </c>
      <c r="DN44" s="144">
        <v>38.982999999999997</v>
      </c>
      <c r="DO44" s="144">
        <v>38.982999999999997</v>
      </c>
      <c r="DP44" s="144">
        <v>38.982999999999997</v>
      </c>
      <c r="DQ44" s="144">
        <v>38.982999999999997</v>
      </c>
      <c r="DR44" s="144">
        <v>38.982999999999997</v>
      </c>
      <c r="DS44" s="144">
        <v>38.982999999999997</v>
      </c>
      <c r="DT44" s="144">
        <v>38.982999999999997</v>
      </c>
      <c r="DU44" s="144">
        <v>38.982999999999997</v>
      </c>
      <c r="DV44" s="144">
        <v>38.982999999999997</v>
      </c>
      <c r="DW44" s="144">
        <v>38.982999999999997</v>
      </c>
      <c r="DX44" s="144">
        <v>38.982999999999997</v>
      </c>
      <c r="DY44" s="144">
        <v>38.982999999999997</v>
      </c>
      <c r="DZ44" s="144">
        <v>38.982999999999997</v>
      </c>
      <c r="EA44" s="144">
        <v>38.982999999999997</v>
      </c>
    </row>
    <row r="45" spans="1:131" ht="15" customHeight="1" x14ac:dyDescent="0.25">
      <c r="A45" s="43">
        <v>43</v>
      </c>
      <c r="B45" s="144"/>
      <c r="C45" s="144"/>
      <c r="D45" s="144"/>
      <c r="E45" s="144"/>
      <c r="F45" s="144"/>
      <c r="G45" s="144"/>
      <c r="H45" s="144"/>
      <c r="I45" s="144"/>
      <c r="J45" s="144"/>
      <c r="K45" s="144"/>
      <c r="L45" s="144"/>
      <c r="M45" s="144"/>
      <c r="N45" s="144"/>
      <c r="O45" s="144"/>
      <c r="P45" s="144"/>
      <c r="Q45" s="144"/>
      <c r="R45" s="144"/>
      <c r="S45" s="144"/>
      <c r="T45" s="144"/>
      <c r="U45" s="144"/>
      <c r="V45" s="144"/>
      <c r="W45" s="144"/>
      <c r="X45" s="144"/>
      <c r="Y45" s="144"/>
      <c r="Z45" s="144"/>
      <c r="AA45" s="144"/>
      <c r="AB45" s="144"/>
      <c r="AC45" s="144"/>
      <c r="AD45" s="144"/>
      <c r="AE45" s="144"/>
      <c r="AF45" s="144"/>
      <c r="AG45" s="144"/>
      <c r="AH45" s="144"/>
      <c r="AI45" s="144"/>
      <c r="AJ45" s="144"/>
      <c r="AK45" s="144"/>
      <c r="AL45" s="144"/>
      <c r="AM45" s="144"/>
      <c r="AN45" s="144"/>
      <c r="AO45" s="144"/>
      <c r="AP45" s="144"/>
      <c r="AQ45" s="144"/>
      <c r="AR45" s="144"/>
      <c r="AS45" s="144">
        <v>0.99299999999999999</v>
      </c>
      <c r="AT45" s="144">
        <v>1.98</v>
      </c>
      <c r="AU45" s="144">
        <v>2.96</v>
      </c>
      <c r="AV45" s="144">
        <v>3.9329999999999998</v>
      </c>
      <c r="AW45" s="144">
        <v>4.9000000000000004</v>
      </c>
      <c r="AX45" s="144">
        <v>5.859</v>
      </c>
      <c r="AY45" s="144">
        <v>6.8109999999999999</v>
      </c>
      <c r="AZ45" s="144">
        <v>7.7549999999999999</v>
      </c>
      <c r="BA45" s="144">
        <v>8.6920000000000002</v>
      </c>
      <c r="BB45" s="144">
        <v>9.6219999999999999</v>
      </c>
      <c r="BC45" s="144">
        <v>10.542999999999999</v>
      </c>
      <c r="BD45" s="144">
        <v>11.457000000000001</v>
      </c>
      <c r="BE45" s="144">
        <v>12.363</v>
      </c>
      <c r="BF45" s="144">
        <v>13.26</v>
      </c>
      <c r="BG45" s="144">
        <v>14.148999999999999</v>
      </c>
      <c r="BH45" s="144">
        <v>15.029</v>
      </c>
      <c r="BI45" s="144">
        <v>15.901</v>
      </c>
      <c r="BJ45" s="144">
        <v>16.763000000000002</v>
      </c>
      <c r="BK45" s="144">
        <v>17.616</v>
      </c>
      <c r="BL45" s="144">
        <v>18.459</v>
      </c>
      <c r="BM45" s="144">
        <v>19.292000000000002</v>
      </c>
      <c r="BN45" s="144">
        <v>20.114999999999998</v>
      </c>
      <c r="BO45" s="144">
        <v>20.928000000000001</v>
      </c>
      <c r="BP45" s="144">
        <v>21.731000000000002</v>
      </c>
      <c r="BQ45" s="144">
        <v>22.523</v>
      </c>
      <c r="BR45" s="144">
        <v>23.303999999999998</v>
      </c>
      <c r="BS45" s="144">
        <v>24.073</v>
      </c>
      <c r="BT45" s="144">
        <v>24.831</v>
      </c>
      <c r="BU45" s="144">
        <v>25.577999999999999</v>
      </c>
      <c r="BV45" s="144">
        <v>26.312000000000001</v>
      </c>
      <c r="BW45" s="144">
        <v>27.033000000000001</v>
      </c>
      <c r="BX45" s="144">
        <v>27.741</v>
      </c>
      <c r="BY45" s="144">
        <v>28.436</v>
      </c>
      <c r="BZ45" s="144">
        <v>29.117000000000001</v>
      </c>
      <c r="CA45" s="144">
        <v>29.782</v>
      </c>
      <c r="CB45" s="144">
        <v>30.433</v>
      </c>
      <c r="CC45" s="144">
        <v>31.065999999999999</v>
      </c>
      <c r="CD45" s="144">
        <v>31.681999999999999</v>
      </c>
      <c r="CE45" s="144">
        <v>32.280999999999999</v>
      </c>
      <c r="CF45" s="144">
        <v>32.86</v>
      </c>
      <c r="CG45" s="144">
        <v>33.42</v>
      </c>
      <c r="CH45" s="144">
        <v>33.956000000000003</v>
      </c>
      <c r="CI45" s="144">
        <v>34.468000000000004</v>
      </c>
      <c r="CJ45" s="144">
        <v>34.951999999999998</v>
      </c>
      <c r="CK45" s="144">
        <v>35.405000000000001</v>
      </c>
      <c r="CL45" s="144">
        <v>35.823999999999998</v>
      </c>
      <c r="CM45" s="144">
        <v>36.206000000000003</v>
      </c>
      <c r="CN45" s="144">
        <v>36.548000000000002</v>
      </c>
      <c r="CO45" s="144">
        <v>36.848999999999997</v>
      </c>
      <c r="CP45" s="144">
        <v>37.107999999999997</v>
      </c>
      <c r="CQ45" s="144">
        <v>37.326000000000001</v>
      </c>
      <c r="CR45" s="144">
        <v>37.506999999999998</v>
      </c>
      <c r="CS45" s="144">
        <v>37.655000000000001</v>
      </c>
      <c r="CT45" s="144">
        <v>37.773000000000003</v>
      </c>
      <c r="CU45" s="144">
        <v>37.865000000000002</v>
      </c>
      <c r="CV45" s="144">
        <v>37.935000000000002</v>
      </c>
      <c r="CW45" s="144">
        <v>37.988999999999997</v>
      </c>
      <c r="CX45" s="144">
        <v>38.029000000000003</v>
      </c>
      <c r="CY45" s="144">
        <v>38.058999999999997</v>
      </c>
      <c r="CZ45" s="144">
        <v>38.08</v>
      </c>
      <c r="DA45" s="144">
        <v>38.095999999999997</v>
      </c>
      <c r="DB45" s="144">
        <v>38.106999999999999</v>
      </c>
      <c r="DC45" s="144">
        <v>38.106999999999999</v>
      </c>
      <c r="DD45" s="144">
        <v>38.106999999999999</v>
      </c>
      <c r="DE45" s="144">
        <v>38.106999999999999</v>
      </c>
      <c r="DF45" s="144">
        <v>38.106999999999999</v>
      </c>
      <c r="DG45" s="144">
        <v>38.106999999999999</v>
      </c>
      <c r="DH45" s="144">
        <v>38.106999999999999</v>
      </c>
      <c r="DI45" s="144">
        <v>38.106999999999999</v>
      </c>
      <c r="DJ45" s="144">
        <v>38.106999999999999</v>
      </c>
      <c r="DK45" s="144">
        <v>38.106999999999999</v>
      </c>
      <c r="DL45" s="144">
        <v>38.106999999999999</v>
      </c>
      <c r="DM45" s="144">
        <v>38.106999999999999</v>
      </c>
      <c r="DN45" s="144">
        <v>38.106999999999999</v>
      </c>
      <c r="DO45" s="144">
        <v>38.106999999999999</v>
      </c>
      <c r="DP45" s="144">
        <v>38.106999999999999</v>
      </c>
      <c r="DQ45" s="144">
        <v>38.106999999999999</v>
      </c>
      <c r="DR45" s="144">
        <v>38.106999999999999</v>
      </c>
      <c r="DS45" s="144">
        <v>38.106999999999999</v>
      </c>
      <c r="DT45" s="144">
        <v>38.106999999999999</v>
      </c>
      <c r="DU45" s="144">
        <v>38.106999999999999</v>
      </c>
      <c r="DV45" s="144">
        <v>38.106999999999999</v>
      </c>
      <c r="DW45" s="144">
        <v>38.106999999999999</v>
      </c>
      <c r="DX45" s="144">
        <v>38.106999999999999</v>
      </c>
      <c r="DY45" s="144">
        <v>38.106999999999999</v>
      </c>
      <c r="DZ45" s="144">
        <v>38.106999999999999</v>
      </c>
      <c r="EA45" s="144">
        <v>38.106999999999999</v>
      </c>
    </row>
    <row r="46" spans="1:131" ht="15" customHeight="1" x14ac:dyDescent="0.25">
      <c r="A46" s="43">
        <v>44</v>
      </c>
      <c r="B46" s="144"/>
      <c r="C46" s="144"/>
      <c r="D46" s="144"/>
      <c r="E46" s="144"/>
      <c r="F46" s="144"/>
      <c r="G46" s="144"/>
      <c r="H46" s="144"/>
      <c r="I46" s="144"/>
      <c r="J46" s="144"/>
      <c r="K46" s="144"/>
      <c r="L46" s="144"/>
      <c r="M46" s="144"/>
      <c r="N46" s="144"/>
      <c r="O46" s="144"/>
      <c r="P46" s="144"/>
      <c r="Q46" s="144"/>
      <c r="R46" s="144"/>
      <c r="S46" s="144"/>
      <c r="T46" s="144"/>
      <c r="U46" s="144"/>
      <c r="V46" s="144"/>
      <c r="W46" s="144"/>
      <c r="X46" s="144"/>
      <c r="Y46" s="144"/>
      <c r="Z46" s="144"/>
      <c r="AA46" s="144"/>
      <c r="AB46" s="144"/>
      <c r="AC46" s="144"/>
      <c r="AD46" s="144"/>
      <c r="AE46" s="144"/>
      <c r="AF46" s="144"/>
      <c r="AG46" s="144"/>
      <c r="AH46" s="144"/>
      <c r="AI46" s="144"/>
      <c r="AJ46" s="144"/>
      <c r="AK46" s="144"/>
      <c r="AL46" s="144"/>
      <c r="AM46" s="144"/>
      <c r="AN46" s="144"/>
      <c r="AO46" s="144"/>
      <c r="AP46" s="144"/>
      <c r="AQ46" s="144"/>
      <c r="AR46" s="144"/>
      <c r="AS46" s="144"/>
      <c r="AT46" s="144">
        <v>0.99299999999999999</v>
      </c>
      <c r="AU46" s="144">
        <v>1.98</v>
      </c>
      <c r="AV46" s="144">
        <v>2.9590000000000001</v>
      </c>
      <c r="AW46" s="144">
        <v>3.9319999999999999</v>
      </c>
      <c r="AX46" s="144">
        <v>4.8970000000000002</v>
      </c>
      <c r="AY46" s="144">
        <v>5.8550000000000004</v>
      </c>
      <c r="AZ46" s="144">
        <v>6.8049999999999997</v>
      </c>
      <c r="BA46" s="144">
        <v>7.7480000000000002</v>
      </c>
      <c r="BB46" s="144">
        <v>8.6839999999999993</v>
      </c>
      <c r="BC46" s="144">
        <v>9.6110000000000007</v>
      </c>
      <c r="BD46" s="144">
        <v>10.53</v>
      </c>
      <c r="BE46" s="144">
        <v>11.441000000000001</v>
      </c>
      <c r="BF46" s="144">
        <v>12.343999999999999</v>
      </c>
      <c r="BG46" s="144">
        <v>13.238</v>
      </c>
      <c r="BH46" s="144">
        <v>14.122999999999999</v>
      </c>
      <c r="BI46" s="144">
        <v>14.999000000000001</v>
      </c>
      <c r="BJ46" s="144">
        <v>15.866</v>
      </c>
      <c r="BK46" s="144">
        <v>16.722999999999999</v>
      </c>
      <c r="BL46" s="144">
        <v>17.571000000000002</v>
      </c>
      <c r="BM46" s="144">
        <v>18.408000000000001</v>
      </c>
      <c r="BN46" s="144">
        <v>19.236000000000001</v>
      </c>
      <c r="BO46" s="144">
        <v>20.052</v>
      </c>
      <c r="BP46" s="144">
        <v>20.859000000000002</v>
      </c>
      <c r="BQ46" s="144">
        <v>21.654</v>
      </c>
      <c r="BR46" s="144">
        <v>22.437999999999999</v>
      </c>
      <c r="BS46" s="144">
        <v>23.210999999999999</v>
      </c>
      <c r="BT46" s="144">
        <v>23.972000000000001</v>
      </c>
      <c r="BU46" s="144">
        <v>24.721</v>
      </c>
      <c r="BV46" s="144">
        <v>25.457000000000001</v>
      </c>
      <c r="BW46" s="144">
        <v>26.181000000000001</v>
      </c>
      <c r="BX46" s="144">
        <v>26.890999999999998</v>
      </c>
      <c r="BY46" s="144">
        <v>27.588000000000001</v>
      </c>
      <c r="BZ46" s="144">
        <v>28.27</v>
      </c>
      <c r="CA46" s="144">
        <v>28.937000000000001</v>
      </c>
      <c r="CB46" s="144">
        <v>29.588000000000001</v>
      </c>
      <c r="CC46" s="144">
        <v>30.222000000000001</v>
      </c>
      <c r="CD46" s="144">
        <v>30.838999999999999</v>
      </c>
      <c r="CE46" s="144">
        <v>31.437000000000001</v>
      </c>
      <c r="CF46" s="144">
        <v>32.015999999999998</v>
      </c>
      <c r="CG46" s="144">
        <v>32.575000000000003</v>
      </c>
      <c r="CH46" s="144">
        <v>33.11</v>
      </c>
      <c r="CI46" s="144">
        <v>33.621000000000002</v>
      </c>
      <c r="CJ46" s="144">
        <v>34.103000000000002</v>
      </c>
      <c r="CK46" s="144">
        <v>34.554000000000002</v>
      </c>
      <c r="CL46" s="144">
        <v>34.970999999999997</v>
      </c>
      <c r="CM46" s="144">
        <v>35.350999999999999</v>
      </c>
      <c r="CN46" s="144">
        <v>35.691000000000003</v>
      </c>
      <c r="CO46" s="144">
        <v>35.99</v>
      </c>
      <c r="CP46" s="144">
        <v>36.246000000000002</v>
      </c>
      <c r="CQ46" s="144">
        <v>36.462000000000003</v>
      </c>
      <c r="CR46" s="144">
        <v>36.642000000000003</v>
      </c>
      <c r="CS46" s="144">
        <v>36.787999999999997</v>
      </c>
      <c r="CT46" s="144">
        <v>36.904000000000003</v>
      </c>
      <c r="CU46" s="144">
        <v>36.994</v>
      </c>
      <c r="CV46" s="144">
        <v>37.064</v>
      </c>
      <c r="CW46" s="144">
        <v>37.116</v>
      </c>
      <c r="CX46" s="144">
        <v>37.155999999999999</v>
      </c>
      <c r="CY46" s="144">
        <v>37.185000000000002</v>
      </c>
      <c r="CZ46" s="144">
        <v>37.206000000000003</v>
      </c>
      <c r="DA46" s="144">
        <v>37.220999999999997</v>
      </c>
      <c r="DB46" s="144">
        <v>37.231999999999999</v>
      </c>
      <c r="DC46" s="144">
        <v>37.231999999999999</v>
      </c>
      <c r="DD46" s="144">
        <v>37.231999999999999</v>
      </c>
      <c r="DE46" s="144">
        <v>37.231999999999999</v>
      </c>
      <c r="DF46" s="144">
        <v>37.231999999999999</v>
      </c>
      <c r="DG46" s="144">
        <v>37.231999999999999</v>
      </c>
      <c r="DH46" s="144">
        <v>37.231999999999999</v>
      </c>
      <c r="DI46" s="144">
        <v>37.231999999999999</v>
      </c>
      <c r="DJ46" s="144">
        <v>37.231999999999999</v>
      </c>
      <c r="DK46" s="144">
        <v>37.231999999999999</v>
      </c>
      <c r="DL46" s="144">
        <v>37.231999999999999</v>
      </c>
      <c r="DM46" s="144">
        <v>37.231999999999999</v>
      </c>
      <c r="DN46" s="144">
        <v>37.231999999999999</v>
      </c>
      <c r="DO46" s="144">
        <v>37.231999999999999</v>
      </c>
      <c r="DP46" s="144">
        <v>37.231999999999999</v>
      </c>
      <c r="DQ46" s="144">
        <v>37.231999999999999</v>
      </c>
      <c r="DR46" s="144">
        <v>37.231999999999999</v>
      </c>
      <c r="DS46" s="144">
        <v>37.231999999999999</v>
      </c>
      <c r="DT46" s="144">
        <v>37.231999999999999</v>
      </c>
      <c r="DU46" s="144">
        <v>37.231999999999999</v>
      </c>
      <c r="DV46" s="144">
        <v>37.231999999999999</v>
      </c>
      <c r="DW46" s="144">
        <v>37.231999999999999</v>
      </c>
      <c r="DX46" s="144">
        <v>37.231999999999999</v>
      </c>
      <c r="DY46" s="144">
        <v>37.231999999999999</v>
      </c>
      <c r="DZ46" s="144">
        <v>37.231999999999999</v>
      </c>
      <c r="EA46" s="144">
        <v>37.231999999999999</v>
      </c>
    </row>
    <row r="47" spans="1:131" ht="15" customHeight="1" x14ac:dyDescent="0.25">
      <c r="A47" s="43">
        <v>45</v>
      </c>
      <c r="B47" s="144"/>
      <c r="C47" s="144"/>
      <c r="D47" s="144"/>
      <c r="E47" s="144"/>
      <c r="F47" s="144"/>
      <c r="G47" s="144"/>
      <c r="H47" s="144"/>
      <c r="I47" s="144"/>
      <c r="J47" s="144"/>
      <c r="K47" s="144"/>
      <c r="L47" s="144"/>
      <c r="M47" s="144"/>
      <c r="N47" s="144"/>
      <c r="O47" s="144"/>
      <c r="P47" s="144"/>
      <c r="Q47" s="144"/>
      <c r="R47" s="144"/>
      <c r="S47" s="144"/>
      <c r="T47" s="144"/>
      <c r="U47" s="144"/>
      <c r="V47" s="144"/>
      <c r="W47" s="144"/>
      <c r="X47" s="144"/>
      <c r="Y47" s="144"/>
      <c r="Z47" s="144"/>
      <c r="AA47" s="144"/>
      <c r="AB47" s="144"/>
      <c r="AC47" s="144"/>
      <c r="AD47" s="144"/>
      <c r="AE47" s="144"/>
      <c r="AF47" s="144"/>
      <c r="AG47" s="144"/>
      <c r="AH47" s="144"/>
      <c r="AI47" s="144"/>
      <c r="AJ47" s="144"/>
      <c r="AK47" s="144"/>
      <c r="AL47" s="144"/>
      <c r="AM47" s="144"/>
      <c r="AN47" s="144"/>
      <c r="AO47" s="144"/>
      <c r="AP47" s="144"/>
      <c r="AQ47" s="144"/>
      <c r="AR47" s="144"/>
      <c r="AS47" s="144"/>
      <c r="AT47" s="144"/>
      <c r="AU47" s="144">
        <v>0.99299999999999999</v>
      </c>
      <c r="AV47" s="144">
        <v>1.9790000000000001</v>
      </c>
      <c r="AW47" s="144">
        <v>2.9580000000000002</v>
      </c>
      <c r="AX47" s="144">
        <v>3.93</v>
      </c>
      <c r="AY47" s="144">
        <v>4.8940000000000001</v>
      </c>
      <c r="AZ47" s="144">
        <v>5.851</v>
      </c>
      <c r="BA47" s="144">
        <v>6.7990000000000004</v>
      </c>
      <c r="BB47" s="144">
        <v>7.7409999999999997</v>
      </c>
      <c r="BC47" s="144">
        <v>8.6739999999999995</v>
      </c>
      <c r="BD47" s="144">
        <v>9.5990000000000002</v>
      </c>
      <c r="BE47" s="144">
        <v>10.515000000000001</v>
      </c>
      <c r="BF47" s="144">
        <v>11.423</v>
      </c>
      <c r="BG47" s="144">
        <v>12.323</v>
      </c>
      <c r="BH47" s="144">
        <v>13.212999999999999</v>
      </c>
      <c r="BI47" s="144">
        <v>14.093999999999999</v>
      </c>
      <c r="BJ47" s="144">
        <v>14.965999999999999</v>
      </c>
      <c r="BK47" s="144">
        <v>15.827999999999999</v>
      </c>
      <c r="BL47" s="144">
        <v>16.68</v>
      </c>
      <c r="BM47" s="144">
        <v>17.521999999999998</v>
      </c>
      <c r="BN47" s="144">
        <v>18.353000000000002</v>
      </c>
      <c r="BO47" s="144">
        <v>19.173999999999999</v>
      </c>
      <c r="BP47" s="144">
        <v>19.984000000000002</v>
      </c>
      <c r="BQ47" s="144">
        <v>20.783000000000001</v>
      </c>
      <c r="BR47" s="144">
        <v>21.571000000000002</v>
      </c>
      <c r="BS47" s="144">
        <v>22.346</v>
      </c>
      <c r="BT47" s="144">
        <v>23.11</v>
      </c>
      <c r="BU47" s="144">
        <v>23.861999999999998</v>
      </c>
      <c r="BV47" s="144">
        <v>24.600999999999999</v>
      </c>
      <c r="BW47" s="144">
        <v>25.327000000000002</v>
      </c>
      <c r="BX47" s="144">
        <v>26.039000000000001</v>
      </c>
      <c r="BY47" s="144">
        <v>26.738</v>
      </c>
      <c r="BZ47" s="144">
        <v>27.420999999999999</v>
      </c>
      <c r="CA47" s="144">
        <v>28.088999999999999</v>
      </c>
      <c r="CB47" s="144">
        <v>28.741</v>
      </c>
      <c r="CC47" s="144">
        <v>29.376000000000001</v>
      </c>
      <c r="CD47" s="144">
        <v>29.992999999999999</v>
      </c>
      <c r="CE47" s="144">
        <v>30.591000000000001</v>
      </c>
      <c r="CF47" s="144">
        <v>31.17</v>
      </c>
      <c r="CG47" s="144">
        <v>31.728000000000002</v>
      </c>
      <c r="CH47" s="144">
        <v>32.262999999999998</v>
      </c>
      <c r="CI47" s="144">
        <v>32.771999999999998</v>
      </c>
      <c r="CJ47" s="144">
        <v>33.253</v>
      </c>
      <c r="CK47" s="144">
        <v>33.701999999999998</v>
      </c>
      <c r="CL47" s="144">
        <v>34.116999999999997</v>
      </c>
      <c r="CM47" s="144">
        <v>34.494999999999997</v>
      </c>
      <c r="CN47" s="144">
        <v>34.832000000000001</v>
      </c>
      <c r="CO47" s="144">
        <v>35.128</v>
      </c>
      <c r="CP47" s="144">
        <v>35.383000000000003</v>
      </c>
      <c r="CQ47" s="144">
        <v>35.597000000000001</v>
      </c>
      <c r="CR47" s="144">
        <v>35.774000000000001</v>
      </c>
      <c r="CS47" s="144">
        <v>35.918999999999997</v>
      </c>
      <c r="CT47" s="144">
        <v>36.033000000000001</v>
      </c>
      <c r="CU47" s="144">
        <v>36.122</v>
      </c>
      <c r="CV47" s="144">
        <v>36.191000000000003</v>
      </c>
      <c r="CW47" s="144">
        <v>36.241999999999997</v>
      </c>
      <c r="CX47" s="144">
        <v>36.280999999999999</v>
      </c>
      <c r="CY47" s="144">
        <v>36.308999999999997</v>
      </c>
      <c r="CZ47" s="144">
        <v>36.33</v>
      </c>
      <c r="DA47" s="144">
        <v>36.344999999999999</v>
      </c>
      <c r="DB47" s="144">
        <v>36.354999999999997</v>
      </c>
      <c r="DC47" s="144">
        <v>36.354999999999997</v>
      </c>
      <c r="DD47" s="144">
        <v>36.354999999999997</v>
      </c>
      <c r="DE47" s="144">
        <v>36.354999999999997</v>
      </c>
      <c r="DF47" s="144">
        <v>36.354999999999997</v>
      </c>
      <c r="DG47" s="144">
        <v>36.354999999999997</v>
      </c>
      <c r="DH47" s="144">
        <v>36.354999999999997</v>
      </c>
      <c r="DI47" s="144">
        <v>36.354999999999997</v>
      </c>
      <c r="DJ47" s="144">
        <v>36.354999999999997</v>
      </c>
      <c r="DK47" s="144">
        <v>36.354999999999997</v>
      </c>
      <c r="DL47" s="144">
        <v>36.354999999999997</v>
      </c>
      <c r="DM47" s="144">
        <v>36.354999999999997</v>
      </c>
      <c r="DN47" s="144">
        <v>36.354999999999997</v>
      </c>
      <c r="DO47" s="144">
        <v>36.354999999999997</v>
      </c>
      <c r="DP47" s="144">
        <v>36.354999999999997</v>
      </c>
      <c r="DQ47" s="144">
        <v>36.354999999999997</v>
      </c>
      <c r="DR47" s="144">
        <v>36.354999999999997</v>
      </c>
      <c r="DS47" s="144">
        <v>36.354999999999997</v>
      </c>
      <c r="DT47" s="144">
        <v>36.354999999999997</v>
      </c>
      <c r="DU47" s="144">
        <v>36.354999999999997</v>
      </c>
      <c r="DV47" s="144">
        <v>36.354999999999997</v>
      </c>
      <c r="DW47" s="144">
        <v>36.354999999999997</v>
      </c>
      <c r="DX47" s="144">
        <v>36.354999999999997</v>
      </c>
      <c r="DY47" s="144">
        <v>36.354999999999997</v>
      </c>
      <c r="DZ47" s="144">
        <v>36.354999999999997</v>
      </c>
      <c r="EA47" s="144">
        <v>36.354999999999997</v>
      </c>
    </row>
    <row r="48" spans="1:131" ht="15" customHeight="1" x14ac:dyDescent="0.25">
      <c r="A48" s="43">
        <v>46</v>
      </c>
      <c r="B48" s="144"/>
      <c r="C48" s="144"/>
      <c r="D48" s="144"/>
      <c r="E48" s="144"/>
      <c r="F48" s="144"/>
      <c r="G48" s="144"/>
      <c r="H48" s="144"/>
      <c r="I48" s="144"/>
      <c r="J48" s="144"/>
      <c r="K48" s="144"/>
      <c r="L48" s="144"/>
      <c r="M48" s="144"/>
      <c r="N48" s="144"/>
      <c r="O48" s="144"/>
      <c r="P48" s="144"/>
      <c r="Q48" s="144"/>
      <c r="R48" s="144"/>
      <c r="S48" s="144"/>
      <c r="T48" s="144"/>
      <c r="U48" s="144"/>
      <c r="V48" s="144"/>
      <c r="W48" s="144"/>
      <c r="X48" s="144"/>
      <c r="Y48" s="144"/>
      <c r="Z48" s="144"/>
      <c r="AA48" s="144"/>
      <c r="AB48" s="144"/>
      <c r="AC48" s="144"/>
      <c r="AD48" s="144"/>
      <c r="AE48" s="144"/>
      <c r="AF48" s="144"/>
      <c r="AG48" s="144"/>
      <c r="AH48" s="144"/>
      <c r="AI48" s="144"/>
      <c r="AJ48" s="144"/>
      <c r="AK48" s="144"/>
      <c r="AL48" s="144"/>
      <c r="AM48" s="144"/>
      <c r="AN48" s="144"/>
      <c r="AO48" s="144"/>
      <c r="AP48" s="144"/>
      <c r="AQ48" s="144"/>
      <c r="AR48" s="144"/>
      <c r="AS48" s="144"/>
      <c r="AT48" s="144"/>
      <c r="AU48" s="144"/>
      <c r="AV48" s="144">
        <v>0.99299999999999999</v>
      </c>
      <c r="AW48" s="144">
        <v>1.9790000000000001</v>
      </c>
      <c r="AX48" s="144">
        <v>2.9569999999999999</v>
      </c>
      <c r="AY48" s="144">
        <v>3.9279999999999999</v>
      </c>
      <c r="AZ48" s="144">
        <v>4.891</v>
      </c>
      <c r="BA48" s="144">
        <v>5.8460000000000001</v>
      </c>
      <c r="BB48" s="144">
        <v>6.7930000000000001</v>
      </c>
      <c r="BC48" s="144">
        <v>7.7329999999999997</v>
      </c>
      <c r="BD48" s="144">
        <v>8.6630000000000003</v>
      </c>
      <c r="BE48" s="144">
        <v>9.5860000000000003</v>
      </c>
      <c r="BF48" s="144">
        <v>10.5</v>
      </c>
      <c r="BG48" s="144">
        <v>11.404999999999999</v>
      </c>
      <c r="BH48" s="144">
        <v>12.3</v>
      </c>
      <c r="BI48" s="144">
        <v>13.186999999999999</v>
      </c>
      <c r="BJ48" s="144">
        <v>14.064</v>
      </c>
      <c r="BK48" s="144">
        <v>14.93</v>
      </c>
      <c r="BL48" s="144">
        <v>15.787000000000001</v>
      </c>
      <c r="BM48" s="144">
        <v>16.634</v>
      </c>
      <c r="BN48" s="144">
        <v>17.469000000000001</v>
      </c>
      <c r="BO48" s="144">
        <v>18.294</v>
      </c>
      <c r="BP48" s="144">
        <v>19.108000000000001</v>
      </c>
      <c r="BQ48" s="144">
        <v>19.911000000000001</v>
      </c>
      <c r="BR48" s="144">
        <v>20.702000000000002</v>
      </c>
      <c r="BS48" s="144">
        <v>21.481999999999999</v>
      </c>
      <c r="BT48" s="144">
        <v>22.248999999999999</v>
      </c>
      <c r="BU48" s="144">
        <v>23.003</v>
      </c>
      <c r="BV48" s="144">
        <v>23.745000000000001</v>
      </c>
      <c r="BW48" s="144">
        <v>24.472999999999999</v>
      </c>
      <c r="BX48" s="144">
        <v>25.187999999999999</v>
      </c>
      <c r="BY48" s="144">
        <v>25.888000000000002</v>
      </c>
      <c r="BZ48" s="144">
        <v>26.573</v>
      </c>
      <c r="CA48" s="144">
        <v>27.242999999999999</v>
      </c>
      <c r="CB48" s="144">
        <v>27.896000000000001</v>
      </c>
      <c r="CC48" s="144">
        <v>28.530999999999999</v>
      </c>
      <c r="CD48" s="144">
        <v>29.149000000000001</v>
      </c>
      <c r="CE48" s="144">
        <v>29.747</v>
      </c>
      <c r="CF48" s="144">
        <v>30.326000000000001</v>
      </c>
      <c r="CG48" s="144">
        <v>30.882999999999999</v>
      </c>
      <c r="CH48" s="144">
        <v>31.417000000000002</v>
      </c>
      <c r="CI48" s="144">
        <v>31.925000000000001</v>
      </c>
      <c r="CJ48" s="144">
        <v>32.404000000000003</v>
      </c>
      <c r="CK48" s="144">
        <v>32.851999999999997</v>
      </c>
      <c r="CL48" s="144">
        <v>33.265000000000001</v>
      </c>
      <c r="CM48" s="144">
        <v>33.64</v>
      </c>
      <c r="CN48" s="144">
        <v>33.975000000000001</v>
      </c>
      <c r="CO48" s="144">
        <v>34.268999999999998</v>
      </c>
      <c r="CP48" s="144">
        <v>34.521000000000001</v>
      </c>
      <c r="CQ48" s="144">
        <v>34.732999999999997</v>
      </c>
      <c r="CR48" s="144">
        <v>34.908999999999999</v>
      </c>
      <c r="CS48" s="144">
        <v>35.052</v>
      </c>
      <c r="CT48" s="144">
        <v>35.164999999999999</v>
      </c>
      <c r="CU48" s="144">
        <v>35.252000000000002</v>
      </c>
      <c r="CV48" s="144">
        <v>35.32</v>
      </c>
      <c r="CW48" s="144">
        <v>35.369999999999997</v>
      </c>
      <c r="CX48" s="144">
        <v>35.408000000000001</v>
      </c>
      <c r="CY48" s="144">
        <v>35.436</v>
      </c>
      <c r="CZ48" s="144">
        <v>35.456000000000003</v>
      </c>
      <c r="DA48" s="144">
        <v>35.47</v>
      </c>
      <c r="DB48" s="144">
        <v>35.481000000000002</v>
      </c>
      <c r="DC48" s="144">
        <v>35.481000000000002</v>
      </c>
      <c r="DD48" s="144">
        <v>35.481000000000002</v>
      </c>
      <c r="DE48" s="144">
        <v>35.481000000000002</v>
      </c>
      <c r="DF48" s="144">
        <v>35.481000000000002</v>
      </c>
      <c r="DG48" s="144">
        <v>35.481000000000002</v>
      </c>
      <c r="DH48" s="144">
        <v>35.481000000000002</v>
      </c>
      <c r="DI48" s="144">
        <v>35.481000000000002</v>
      </c>
      <c r="DJ48" s="144">
        <v>35.481000000000002</v>
      </c>
      <c r="DK48" s="144">
        <v>35.481000000000002</v>
      </c>
      <c r="DL48" s="144">
        <v>35.481000000000002</v>
      </c>
      <c r="DM48" s="144">
        <v>35.481000000000002</v>
      </c>
      <c r="DN48" s="144">
        <v>35.481000000000002</v>
      </c>
      <c r="DO48" s="144">
        <v>35.481000000000002</v>
      </c>
      <c r="DP48" s="144">
        <v>35.481000000000002</v>
      </c>
      <c r="DQ48" s="144">
        <v>35.481000000000002</v>
      </c>
      <c r="DR48" s="144">
        <v>35.481000000000002</v>
      </c>
      <c r="DS48" s="144">
        <v>35.481000000000002</v>
      </c>
      <c r="DT48" s="144">
        <v>35.481000000000002</v>
      </c>
      <c r="DU48" s="144">
        <v>35.481000000000002</v>
      </c>
      <c r="DV48" s="144">
        <v>35.481000000000002</v>
      </c>
      <c r="DW48" s="144">
        <v>35.481000000000002</v>
      </c>
      <c r="DX48" s="144">
        <v>35.481000000000002</v>
      </c>
      <c r="DY48" s="144">
        <v>35.481000000000002</v>
      </c>
      <c r="DZ48" s="144">
        <v>35.481000000000002</v>
      </c>
      <c r="EA48" s="144">
        <v>35.481000000000002</v>
      </c>
    </row>
    <row r="49" spans="1:131" ht="15" customHeight="1" x14ac:dyDescent="0.25">
      <c r="A49" s="43">
        <v>47</v>
      </c>
      <c r="B49" s="144"/>
      <c r="C49" s="144"/>
      <c r="D49" s="144"/>
      <c r="E49" s="144"/>
      <c r="F49" s="144"/>
      <c r="G49" s="144"/>
      <c r="H49" s="144"/>
      <c r="I49" s="144"/>
      <c r="J49" s="144"/>
      <c r="K49" s="144"/>
      <c r="L49" s="144"/>
      <c r="M49" s="144"/>
      <c r="N49" s="144"/>
      <c r="O49" s="144"/>
      <c r="P49" s="144"/>
      <c r="Q49" s="144"/>
      <c r="R49" s="144"/>
      <c r="S49" s="144"/>
      <c r="T49" s="144"/>
      <c r="U49" s="144"/>
      <c r="V49" s="144"/>
      <c r="W49" s="144"/>
      <c r="X49" s="144"/>
      <c r="Y49" s="144"/>
      <c r="Z49" s="144"/>
      <c r="AA49" s="144"/>
      <c r="AB49" s="144"/>
      <c r="AC49" s="144"/>
      <c r="AD49" s="144"/>
      <c r="AE49" s="144"/>
      <c r="AF49" s="144"/>
      <c r="AG49" s="144"/>
      <c r="AH49" s="144"/>
      <c r="AI49" s="144"/>
      <c r="AJ49" s="144"/>
      <c r="AK49" s="144"/>
      <c r="AL49" s="144"/>
      <c r="AM49" s="144"/>
      <c r="AN49" s="144"/>
      <c r="AO49" s="144"/>
      <c r="AP49" s="144"/>
      <c r="AQ49" s="144"/>
      <c r="AR49" s="144"/>
      <c r="AS49" s="144"/>
      <c r="AT49" s="144"/>
      <c r="AU49" s="144"/>
      <c r="AV49" s="144"/>
      <c r="AW49" s="144">
        <v>0.99299999999999999</v>
      </c>
      <c r="AX49" s="144">
        <v>1.978</v>
      </c>
      <c r="AY49" s="144">
        <v>2.9550000000000001</v>
      </c>
      <c r="AZ49" s="144">
        <v>3.9249999999999998</v>
      </c>
      <c r="BA49" s="144">
        <v>4.8869999999999996</v>
      </c>
      <c r="BB49" s="144">
        <v>5.8410000000000002</v>
      </c>
      <c r="BC49" s="144">
        <v>6.7859999999999996</v>
      </c>
      <c r="BD49" s="144">
        <v>7.7229999999999999</v>
      </c>
      <c r="BE49" s="144">
        <v>8.6519999999999992</v>
      </c>
      <c r="BF49" s="144">
        <v>9.5719999999999992</v>
      </c>
      <c r="BG49" s="144">
        <v>10.481999999999999</v>
      </c>
      <c r="BH49" s="144">
        <v>11.384</v>
      </c>
      <c r="BI49" s="144">
        <v>12.275</v>
      </c>
      <c r="BJ49" s="144">
        <v>13.157</v>
      </c>
      <c r="BK49" s="144">
        <v>14.029</v>
      </c>
      <c r="BL49" s="144">
        <v>14.891</v>
      </c>
      <c r="BM49" s="144">
        <v>15.742000000000001</v>
      </c>
      <c r="BN49" s="144">
        <v>16.582000000000001</v>
      </c>
      <c r="BO49" s="144">
        <v>17.411999999999999</v>
      </c>
      <c r="BP49" s="144">
        <v>18.23</v>
      </c>
      <c r="BQ49" s="144">
        <v>19.036999999999999</v>
      </c>
      <c r="BR49" s="144">
        <v>19.832000000000001</v>
      </c>
      <c r="BS49" s="144">
        <v>20.614000000000001</v>
      </c>
      <c r="BT49" s="144">
        <v>21.385000000000002</v>
      </c>
      <c r="BU49" s="144">
        <v>22.141999999999999</v>
      </c>
      <c r="BV49" s="144">
        <v>22.887</v>
      </c>
      <c r="BW49" s="144">
        <v>23.617999999999999</v>
      </c>
      <c r="BX49" s="144">
        <v>24.335000000000001</v>
      </c>
      <c r="BY49" s="144">
        <v>25.036999999999999</v>
      </c>
      <c r="BZ49" s="144">
        <v>25.724</v>
      </c>
      <c r="CA49" s="144">
        <v>26.395</v>
      </c>
      <c r="CB49" s="144">
        <v>27.048999999999999</v>
      </c>
      <c r="CC49" s="144">
        <v>27.684999999999999</v>
      </c>
      <c r="CD49" s="144">
        <v>28.303000000000001</v>
      </c>
      <c r="CE49" s="144">
        <v>28.902000000000001</v>
      </c>
      <c r="CF49" s="144">
        <v>29.48</v>
      </c>
      <c r="CG49" s="144">
        <v>30.036999999999999</v>
      </c>
      <c r="CH49" s="144">
        <v>30.57</v>
      </c>
      <c r="CI49" s="144">
        <v>31.076000000000001</v>
      </c>
      <c r="CJ49" s="144">
        <v>31.553999999999998</v>
      </c>
      <c r="CK49" s="144">
        <v>31.998999999999999</v>
      </c>
      <c r="CL49" s="144">
        <v>32.409999999999997</v>
      </c>
      <c r="CM49" s="144">
        <v>32.783000000000001</v>
      </c>
      <c r="CN49" s="144">
        <v>33.116</v>
      </c>
      <c r="CO49" s="144">
        <v>33.408000000000001</v>
      </c>
      <c r="CP49" s="144">
        <v>33.658000000000001</v>
      </c>
      <c r="CQ49" s="144">
        <v>33.868000000000002</v>
      </c>
      <c r="CR49" s="144">
        <v>34.042000000000002</v>
      </c>
      <c r="CS49" s="144">
        <v>34.183</v>
      </c>
      <c r="CT49" s="144">
        <v>34.293999999999997</v>
      </c>
      <c r="CU49" s="144">
        <v>34.381</v>
      </c>
      <c r="CV49" s="144">
        <v>34.447000000000003</v>
      </c>
      <c r="CW49" s="144">
        <v>34.497</v>
      </c>
      <c r="CX49" s="144">
        <v>34.533999999999999</v>
      </c>
      <c r="CY49" s="144">
        <v>34.561</v>
      </c>
      <c r="CZ49" s="144">
        <v>34.581000000000003</v>
      </c>
      <c r="DA49" s="144">
        <v>34.594000000000001</v>
      </c>
      <c r="DB49" s="144">
        <v>34.603999999999999</v>
      </c>
      <c r="DC49" s="144">
        <v>34.603999999999999</v>
      </c>
      <c r="DD49" s="144">
        <v>34.603999999999999</v>
      </c>
      <c r="DE49" s="144">
        <v>34.603999999999999</v>
      </c>
      <c r="DF49" s="144">
        <v>34.603999999999999</v>
      </c>
      <c r="DG49" s="144">
        <v>34.603999999999999</v>
      </c>
      <c r="DH49" s="144">
        <v>34.603999999999999</v>
      </c>
      <c r="DI49" s="144">
        <v>34.603999999999999</v>
      </c>
      <c r="DJ49" s="144">
        <v>34.603999999999999</v>
      </c>
      <c r="DK49" s="144">
        <v>34.603999999999999</v>
      </c>
      <c r="DL49" s="144">
        <v>34.603999999999999</v>
      </c>
      <c r="DM49" s="144">
        <v>34.603999999999999</v>
      </c>
      <c r="DN49" s="144">
        <v>34.603999999999999</v>
      </c>
      <c r="DO49" s="144">
        <v>34.603999999999999</v>
      </c>
      <c r="DP49" s="144">
        <v>34.603999999999999</v>
      </c>
      <c r="DQ49" s="144">
        <v>34.603999999999999</v>
      </c>
      <c r="DR49" s="144">
        <v>34.603999999999999</v>
      </c>
      <c r="DS49" s="144">
        <v>34.603999999999999</v>
      </c>
      <c r="DT49" s="144">
        <v>34.603999999999999</v>
      </c>
      <c r="DU49" s="144">
        <v>34.603999999999999</v>
      </c>
      <c r="DV49" s="144">
        <v>34.603999999999999</v>
      </c>
      <c r="DW49" s="144">
        <v>34.603999999999999</v>
      </c>
      <c r="DX49" s="144">
        <v>34.603999999999999</v>
      </c>
      <c r="DY49" s="144">
        <v>34.603999999999999</v>
      </c>
      <c r="DZ49" s="144">
        <v>34.603999999999999</v>
      </c>
      <c r="EA49" s="144">
        <v>34.603999999999999</v>
      </c>
    </row>
    <row r="50" spans="1:131" ht="15" customHeight="1" x14ac:dyDescent="0.25">
      <c r="A50" s="43">
        <v>48</v>
      </c>
      <c r="B50" s="144"/>
      <c r="C50" s="144"/>
      <c r="D50" s="144"/>
      <c r="E50" s="144"/>
      <c r="F50" s="144"/>
      <c r="G50" s="144"/>
      <c r="H50" s="144"/>
      <c r="I50" s="144"/>
      <c r="J50" s="144"/>
      <c r="K50" s="144"/>
      <c r="L50" s="144"/>
      <c r="M50" s="144"/>
      <c r="N50" s="144"/>
      <c r="O50" s="144"/>
      <c r="P50" s="144"/>
      <c r="Q50" s="144"/>
      <c r="R50" s="144"/>
      <c r="S50" s="144"/>
      <c r="T50" s="144"/>
      <c r="U50" s="144"/>
      <c r="V50" s="144"/>
      <c r="W50" s="144"/>
      <c r="X50" s="144"/>
      <c r="Y50" s="144"/>
      <c r="Z50" s="144"/>
      <c r="AA50" s="144"/>
      <c r="AB50" s="144"/>
      <c r="AC50" s="144"/>
      <c r="AD50" s="144"/>
      <c r="AE50" s="144"/>
      <c r="AF50" s="144"/>
      <c r="AG50" s="144"/>
      <c r="AH50" s="144"/>
      <c r="AI50" s="144"/>
      <c r="AJ50" s="144"/>
      <c r="AK50" s="144"/>
      <c r="AL50" s="144"/>
      <c r="AM50" s="144"/>
      <c r="AN50" s="144"/>
      <c r="AO50" s="144"/>
      <c r="AP50" s="144"/>
      <c r="AQ50" s="144"/>
      <c r="AR50" s="144"/>
      <c r="AS50" s="144"/>
      <c r="AT50" s="144"/>
      <c r="AU50" s="144"/>
      <c r="AV50" s="144"/>
      <c r="AW50" s="144"/>
      <c r="AX50" s="144">
        <v>0.99199999999999999</v>
      </c>
      <c r="AY50" s="144">
        <v>1.9770000000000001</v>
      </c>
      <c r="AZ50" s="144">
        <v>2.9540000000000002</v>
      </c>
      <c r="BA50" s="144">
        <v>3.923</v>
      </c>
      <c r="BB50" s="144">
        <v>4.883</v>
      </c>
      <c r="BC50" s="144">
        <v>5.835</v>
      </c>
      <c r="BD50" s="144">
        <v>6.7789999999999999</v>
      </c>
      <c r="BE50" s="144">
        <v>7.7140000000000004</v>
      </c>
      <c r="BF50" s="144">
        <v>8.64</v>
      </c>
      <c r="BG50" s="144">
        <v>9.5559999999999992</v>
      </c>
      <c r="BH50" s="144">
        <v>10.464</v>
      </c>
      <c r="BI50" s="144">
        <v>11.361000000000001</v>
      </c>
      <c r="BJ50" s="144">
        <v>12.249000000000001</v>
      </c>
      <c r="BK50" s="144">
        <v>13.125999999999999</v>
      </c>
      <c r="BL50" s="144">
        <v>13.993</v>
      </c>
      <c r="BM50" s="144">
        <v>14.849</v>
      </c>
      <c r="BN50" s="144">
        <v>15.694000000000001</v>
      </c>
      <c r="BO50" s="144">
        <v>16.527999999999999</v>
      </c>
      <c r="BP50" s="144">
        <v>17.350999999999999</v>
      </c>
      <c r="BQ50" s="144">
        <v>18.161000000000001</v>
      </c>
      <c r="BR50" s="144">
        <v>18.96</v>
      </c>
      <c r="BS50" s="144">
        <v>19.747</v>
      </c>
      <c r="BT50" s="144">
        <v>20.521000000000001</v>
      </c>
      <c r="BU50" s="144">
        <v>21.280999999999999</v>
      </c>
      <c r="BV50" s="144">
        <v>22.029</v>
      </c>
      <c r="BW50" s="144">
        <v>22.762</v>
      </c>
      <c r="BX50" s="144">
        <v>23.481999999999999</v>
      </c>
      <c r="BY50" s="144">
        <v>24.186</v>
      </c>
      <c r="BZ50" s="144">
        <v>24.875</v>
      </c>
      <c r="CA50" s="144">
        <v>25.547000000000001</v>
      </c>
      <c r="CB50" s="144">
        <v>26.202999999999999</v>
      </c>
      <c r="CC50" s="144">
        <v>26.84</v>
      </c>
      <c r="CD50" s="144">
        <v>27.457999999999998</v>
      </c>
      <c r="CE50" s="144">
        <v>28.056999999999999</v>
      </c>
      <c r="CF50" s="144">
        <v>28.635999999999999</v>
      </c>
      <c r="CG50" s="144">
        <v>29.192</v>
      </c>
      <c r="CH50" s="144">
        <v>29.724</v>
      </c>
      <c r="CI50" s="144">
        <v>30.228999999999999</v>
      </c>
      <c r="CJ50" s="144">
        <v>30.704999999999998</v>
      </c>
      <c r="CK50" s="144">
        <v>31.149000000000001</v>
      </c>
      <c r="CL50" s="144">
        <v>31.558</v>
      </c>
      <c r="CM50" s="144">
        <v>31.928999999999998</v>
      </c>
      <c r="CN50" s="144">
        <v>32.26</v>
      </c>
      <c r="CO50" s="144">
        <v>32.548999999999999</v>
      </c>
      <c r="CP50" s="144">
        <v>32.796999999999997</v>
      </c>
      <c r="CQ50" s="144">
        <v>33.005000000000003</v>
      </c>
      <c r="CR50" s="144">
        <v>33.177</v>
      </c>
      <c r="CS50" s="144">
        <v>33.316000000000003</v>
      </c>
      <c r="CT50" s="144">
        <v>33.426000000000002</v>
      </c>
      <c r="CU50" s="144">
        <v>33.511000000000003</v>
      </c>
      <c r="CV50" s="144">
        <v>33.576000000000001</v>
      </c>
      <c r="CW50" s="144">
        <v>33.625</v>
      </c>
      <c r="CX50" s="144">
        <v>33.661999999999999</v>
      </c>
      <c r="CY50" s="144">
        <v>33.688000000000002</v>
      </c>
      <c r="CZ50" s="144">
        <v>33.707000000000001</v>
      </c>
      <c r="DA50" s="144">
        <v>33.720999999999997</v>
      </c>
      <c r="DB50" s="144">
        <v>33.729999999999997</v>
      </c>
      <c r="DC50" s="144">
        <v>33.729999999999997</v>
      </c>
      <c r="DD50" s="144">
        <v>33.729999999999997</v>
      </c>
      <c r="DE50" s="144">
        <v>33.729999999999997</v>
      </c>
      <c r="DF50" s="144">
        <v>33.729999999999997</v>
      </c>
      <c r="DG50" s="144">
        <v>33.729999999999997</v>
      </c>
      <c r="DH50" s="144">
        <v>33.729999999999997</v>
      </c>
      <c r="DI50" s="144">
        <v>33.729999999999997</v>
      </c>
      <c r="DJ50" s="144">
        <v>33.729999999999997</v>
      </c>
      <c r="DK50" s="144">
        <v>33.729999999999997</v>
      </c>
      <c r="DL50" s="144">
        <v>33.729999999999997</v>
      </c>
      <c r="DM50" s="144">
        <v>33.729999999999997</v>
      </c>
      <c r="DN50" s="144">
        <v>33.729999999999997</v>
      </c>
      <c r="DO50" s="144">
        <v>33.729999999999997</v>
      </c>
      <c r="DP50" s="144">
        <v>33.729999999999997</v>
      </c>
      <c r="DQ50" s="144">
        <v>33.729999999999997</v>
      </c>
      <c r="DR50" s="144">
        <v>33.729999999999997</v>
      </c>
      <c r="DS50" s="144">
        <v>33.729999999999997</v>
      </c>
      <c r="DT50" s="144">
        <v>33.729999999999997</v>
      </c>
      <c r="DU50" s="144">
        <v>33.729999999999997</v>
      </c>
      <c r="DV50" s="144">
        <v>33.729999999999997</v>
      </c>
      <c r="DW50" s="144">
        <v>33.729999999999997</v>
      </c>
      <c r="DX50" s="144">
        <v>33.729999999999997</v>
      </c>
      <c r="DY50" s="144">
        <v>33.729999999999997</v>
      </c>
      <c r="DZ50" s="144">
        <v>33.729999999999997</v>
      </c>
      <c r="EA50" s="144">
        <v>33.729999999999997</v>
      </c>
    </row>
    <row r="51" spans="1:131" ht="15" customHeight="1" x14ac:dyDescent="0.25">
      <c r="A51" s="43">
        <v>49</v>
      </c>
      <c r="B51" s="144"/>
      <c r="C51" s="144"/>
      <c r="D51" s="144"/>
      <c r="E51" s="144"/>
      <c r="F51" s="144"/>
      <c r="G51" s="144"/>
      <c r="H51" s="144"/>
      <c r="I51" s="144"/>
      <c r="J51" s="144"/>
      <c r="K51" s="144"/>
      <c r="L51" s="144"/>
      <c r="M51" s="144"/>
      <c r="N51" s="144"/>
      <c r="O51" s="144"/>
      <c r="P51" s="144"/>
      <c r="Q51" s="144"/>
      <c r="R51" s="144"/>
      <c r="S51" s="144"/>
      <c r="T51" s="144"/>
      <c r="U51" s="144"/>
      <c r="V51" s="144"/>
      <c r="W51" s="144"/>
      <c r="X51" s="144"/>
      <c r="Y51" s="144"/>
      <c r="Z51" s="144"/>
      <c r="AA51" s="144"/>
      <c r="AB51" s="144"/>
      <c r="AC51" s="144"/>
      <c r="AD51" s="144"/>
      <c r="AE51" s="144"/>
      <c r="AF51" s="144"/>
      <c r="AG51" s="144"/>
      <c r="AH51" s="144"/>
      <c r="AI51" s="144"/>
      <c r="AJ51" s="144"/>
      <c r="AK51" s="144"/>
      <c r="AL51" s="144"/>
      <c r="AM51" s="144"/>
      <c r="AN51" s="144"/>
      <c r="AO51" s="144"/>
      <c r="AP51" s="144"/>
      <c r="AQ51" s="144"/>
      <c r="AR51" s="144"/>
      <c r="AS51" s="144"/>
      <c r="AT51" s="144"/>
      <c r="AU51" s="144"/>
      <c r="AV51" s="144"/>
      <c r="AW51" s="144"/>
      <c r="AX51" s="144"/>
      <c r="AY51" s="144">
        <v>0.99199999999999999</v>
      </c>
      <c r="AZ51" s="144">
        <v>1.976</v>
      </c>
      <c r="BA51" s="144">
        <v>2.952</v>
      </c>
      <c r="BB51" s="144">
        <v>3.92</v>
      </c>
      <c r="BC51" s="144">
        <v>4.8789999999999996</v>
      </c>
      <c r="BD51" s="144">
        <v>5.8289999999999997</v>
      </c>
      <c r="BE51" s="144">
        <v>6.7709999999999999</v>
      </c>
      <c r="BF51" s="144">
        <v>7.7030000000000003</v>
      </c>
      <c r="BG51" s="144">
        <v>8.6259999999999994</v>
      </c>
      <c r="BH51" s="144">
        <v>9.5389999999999997</v>
      </c>
      <c r="BI51" s="144">
        <v>10.443</v>
      </c>
      <c r="BJ51" s="144">
        <v>11.336</v>
      </c>
      <c r="BK51" s="144">
        <v>12.218999999999999</v>
      </c>
      <c r="BL51" s="144">
        <v>13.090999999999999</v>
      </c>
      <c r="BM51" s="144">
        <v>13.952999999999999</v>
      </c>
      <c r="BN51" s="144">
        <v>14.803000000000001</v>
      </c>
      <c r="BO51" s="144">
        <v>15.641999999999999</v>
      </c>
      <c r="BP51" s="144">
        <v>16.469000000000001</v>
      </c>
      <c r="BQ51" s="144">
        <v>17.283999999999999</v>
      </c>
      <c r="BR51" s="144">
        <v>18.087</v>
      </c>
      <c r="BS51" s="144">
        <v>18.876999999999999</v>
      </c>
      <c r="BT51" s="144">
        <v>19.655000000000001</v>
      </c>
      <c r="BU51" s="144">
        <v>20.419</v>
      </c>
      <c r="BV51" s="144">
        <v>21.169</v>
      </c>
      <c r="BW51" s="144">
        <v>21.905999999999999</v>
      </c>
      <c r="BX51" s="144">
        <v>22.628</v>
      </c>
      <c r="BY51" s="144">
        <v>23.334</v>
      </c>
      <c r="BZ51" s="144">
        <v>24.024999999999999</v>
      </c>
      <c r="CA51" s="144">
        <v>24.699000000000002</v>
      </c>
      <c r="CB51" s="144">
        <v>25.356000000000002</v>
      </c>
      <c r="CC51" s="144">
        <v>25.994</v>
      </c>
      <c r="CD51" s="144">
        <v>26.613</v>
      </c>
      <c r="CE51" s="144">
        <v>27.213000000000001</v>
      </c>
      <c r="CF51" s="144">
        <v>27.791</v>
      </c>
      <c r="CG51" s="144">
        <v>28.347000000000001</v>
      </c>
      <c r="CH51" s="144">
        <v>28.878</v>
      </c>
      <c r="CI51" s="144">
        <v>29.382000000000001</v>
      </c>
      <c r="CJ51" s="144">
        <v>29.856999999999999</v>
      </c>
      <c r="CK51" s="144">
        <v>30.298999999999999</v>
      </c>
      <c r="CL51" s="144">
        <v>30.706</v>
      </c>
      <c r="CM51" s="144">
        <v>31.074000000000002</v>
      </c>
      <c r="CN51" s="144">
        <v>31.402999999999999</v>
      </c>
      <c r="CO51" s="144">
        <v>31.69</v>
      </c>
      <c r="CP51" s="144">
        <v>31.936</v>
      </c>
      <c r="CQ51" s="144">
        <v>32.142000000000003</v>
      </c>
      <c r="CR51" s="144">
        <v>32.311999999999998</v>
      </c>
      <c r="CS51" s="144">
        <v>32.448999999999998</v>
      </c>
      <c r="CT51" s="144">
        <v>32.558</v>
      </c>
      <c r="CU51" s="144">
        <v>32.642000000000003</v>
      </c>
      <c r="CV51" s="144">
        <v>32.706000000000003</v>
      </c>
      <c r="CW51" s="144">
        <v>32.753999999999998</v>
      </c>
      <c r="CX51" s="144">
        <v>32.789000000000001</v>
      </c>
      <c r="CY51" s="144">
        <v>32.816000000000003</v>
      </c>
      <c r="CZ51" s="144">
        <v>32.834000000000003</v>
      </c>
      <c r="DA51" s="144">
        <v>32.847000000000001</v>
      </c>
      <c r="DB51" s="144">
        <v>32.856999999999999</v>
      </c>
      <c r="DC51" s="144">
        <v>32.856999999999999</v>
      </c>
      <c r="DD51" s="144">
        <v>32.856999999999999</v>
      </c>
      <c r="DE51" s="144">
        <v>32.856999999999999</v>
      </c>
      <c r="DF51" s="144">
        <v>32.856999999999999</v>
      </c>
      <c r="DG51" s="144">
        <v>32.856999999999999</v>
      </c>
      <c r="DH51" s="144">
        <v>32.856999999999999</v>
      </c>
      <c r="DI51" s="144">
        <v>32.856999999999999</v>
      </c>
      <c r="DJ51" s="144">
        <v>32.856999999999999</v>
      </c>
      <c r="DK51" s="144">
        <v>32.856999999999999</v>
      </c>
      <c r="DL51" s="144">
        <v>32.856999999999999</v>
      </c>
      <c r="DM51" s="144">
        <v>32.856999999999999</v>
      </c>
      <c r="DN51" s="144">
        <v>32.856999999999999</v>
      </c>
      <c r="DO51" s="144">
        <v>32.856999999999999</v>
      </c>
      <c r="DP51" s="144">
        <v>32.856999999999999</v>
      </c>
      <c r="DQ51" s="144">
        <v>32.856999999999999</v>
      </c>
      <c r="DR51" s="144">
        <v>32.856999999999999</v>
      </c>
      <c r="DS51" s="144">
        <v>32.856999999999999</v>
      </c>
      <c r="DT51" s="144">
        <v>32.856999999999999</v>
      </c>
      <c r="DU51" s="144">
        <v>32.856999999999999</v>
      </c>
      <c r="DV51" s="144">
        <v>32.856999999999999</v>
      </c>
      <c r="DW51" s="144">
        <v>32.856999999999999</v>
      </c>
      <c r="DX51" s="144">
        <v>32.856999999999999</v>
      </c>
      <c r="DY51" s="144">
        <v>32.856999999999999</v>
      </c>
      <c r="DZ51" s="144">
        <v>32.856999999999999</v>
      </c>
      <c r="EA51" s="144">
        <v>32.856999999999999</v>
      </c>
    </row>
    <row r="52" spans="1:131" ht="15" customHeight="1" x14ac:dyDescent="0.25">
      <c r="A52" s="43">
        <v>50</v>
      </c>
      <c r="B52" s="144"/>
      <c r="C52" s="144"/>
      <c r="D52" s="144"/>
      <c r="E52" s="144"/>
      <c r="F52" s="144"/>
      <c r="G52" s="144"/>
      <c r="H52" s="144"/>
      <c r="I52" s="144"/>
      <c r="J52" s="144"/>
      <c r="K52" s="144"/>
      <c r="L52" s="144"/>
      <c r="M52" s="144"/>
      <c r="N52" s="144"/>
      <c r="O52" s="144"/>
      <c r="P52" s="144"/>
      <c r="Q52" s="144"/>
      <c r="R52" s="144"/>
      <c r="S52" s="144"/>
      <c r="T52" s="144"/>
      <c r="U52" s="144"/>
      <c r="V52" s="144"/>
      <c r="W52" s="144"/>
      <c r="X52" s="144"/>
      <c r="Y52" s="144"/>
      <c r="Z52" s="144"/>
      <c r="AA52" s="144"/>
      <c r="AB52" s="144"/>
      <c r="AC52" s="144"/>
      <c r="AD52" s="144"/>
      <c r="AE52" s="144"/>
      <c r="AF52" s="144"/>
      <c r="AG52" s="144"/>
      <c r="AH52" s="144"/>
      <c r="AI52" s="144"/>
      <c r="AJ52" s="144"/>
      <c r="AK52" s="144"/>
      <c r="AL52" s="144"/>
      <c r="AM52" s="144"/>
      <c r="AN52" s="144"/>
      <c r="AO52" s="144"/>
      <c r="AP52" s="144"/>
      <c r="AQ52" s="144"/>
      <c r="AR52" s="144"/>
      <c r="AS52" s="144"/>
      <c r="AT52" s="144"/>
      <c r="AU52" s="144"/>
      <c r="AV52" s="144"/>
      <c r="AW52" s="144"/>
      <c r="AX52" s="144"/>
      <c r="AY52" s="144"/>
      <c r="AZ52" s="144">
        <v>0.99199999999999999</v>
      </c>
      <c r="BA52" s="144">
        <v>1.9750000000000001</v>
      </c>
      <c r="BB52" s="144">
        <v>2.95</v>
      </c>
      <c r="BC52" s="144">
        <v>3.9169999999999998</v>
      </c>
      <c r="BD52" s="144">
        <v>4.8739999999999997</v>
      </c>
      <c r="BE52" s="144">
        <v>5.8230000000000004</v>
      </c>
      <c r="BF52" s="144">
        <v>6.7619999999999996</v>
      </c>
      <c r="BG52" s="144">
        <v>7.6920000000000002</v>
      </c>
      <c r="BH52" s="144">
        <v>8.6120000000000001</v>
      </c>
      <c r="BI52" s="144">
        <v>9.5210000000000008</v>
      </c>
      <c r="BJ52" s="144">
        <v>10.420999999999999</v>
      </c>
      <c r="BK52" s="144">
        <v>11.31</v>
      </c>
      <c r="BL52" s="144">
        <v>12.188000000000001</v>
      </c>
      <c r="BM52" s="144">
        <v>13.055</v>
      </c>
      <c r="BN52" s="144">
        <v>13.91</v>
      </c>
      <c r="BO52" s="144">
        <v>14.754</v>
      </c>
      <c r="BP52" s="144">
        <v>15.586</v>
      </c>
      <c r="BQ52" s="144">
        <v>16.405999999999999</v>
      </c>
      <c r="BR52" s="144">
        <v>17.213000000000001</v>
      </c>
      <c r="BS52" s="144">
        <v>18.007999999999999</v>
      </c>
      <c r="BT52" s="144">
        <v>18.789000000000001</v>
      </c>
      <c r="BU52" s="144">
        <v>19.556999999999999</v>
      </c>
      <c r="BV52" s="144">
        <v>20.311</v>
      </c>
      <c r="BW52" s="144">
        <v>21.05</v>
      </c>
      <c r="BX52" s="144">
        <v>21.774999999999999</v>
      </c>
      <c r="BY52" s="144">
        <v>22.484000000000002</v>
      </c>
      <c r="BZ52" s="144">
        <v>23.177</v>
      </c>
      <c r="CA52" s="144">
        <v>23.853000000000002</v>
      </c>
      <c r="CB52" s="144">
        <v>24.510999999999999</v>
      </c>
      <c r="CC52" s="144">
        <v>25.151</v>
      </c>
      <c r="CD52" s="144">
        <v>25.771000000000001</v>
      </c>
      <c r="CE52" s="144">
        <v>26.37</v>
      </c>
      <c r="CF52" s="144">
        <v>26.948</v>
      </c>
      <c r="CG52" s="144">
        <v>27.504000000000001</v>
      </c>
      <c r="CH52" s="144">
        <v>28.033999999999999</v>
      </c>
      <c r="CI52" s="144">
        <v>28.538</v>
      </c>
      <c r="CJ52" s="144">
        <v>29.010999999999999</v>
      </c>
      <c r="CK52" s="144">
        <v>29.451000000000001</v>
      </c>
      <c r="CL52" s="144">
        <v>29.856000000000002</v>
      </c>
      <c r="CM52" s="144">
        <v>30.222999999999999</v>
      </c>
      <c r="CN52" s="144">
        <v>30.548999999999999</v>
      </c>
      <c r="CO52" s="144">
        <v>30.834</v>
      </c>
      <c r="CP52" s="144">
        <v>31.077999999999999</v>
      </c>
      <c r="CQ52" s="144">
        <v>31.282</v>
      </c>
      <c r="CR52" s="144">
        <v>31.45</v>
      </c>
      <c r="CS52" s="144">
        <v>31.585999999999999</v>
      </c>
      <c r="CT52" s="144">
        <v>31.693000000000001</v>
      </c>
      <c r="CU52" s="144">
        <v>31.774999999999999</v>
      </c>
      <c r="CV52" s="144">
        <v>31.838999999999999</v>
      </c>
      <c r="CW52" s="144">
        <v>31.885999999999999</v>
      </c>
      <c r="CX52" s="144">
        <v>31.92</v>
      </c>
      <c r="CY52" s="144">
        <v>31.946000000000002</v>
      </c>
      <c r="CZ52" s="144">
        <v>31.963999999999999</v>
      </c>
      <c r="DA52" s="144">
        <v>31.977</v>
      </c>
      <c r="DB52" s="144">
        <v>31.986000000000001</v>
      </c>
      <c r="DC52" s="144">
        <v>31.986000000000001</v>
      </c>
      <c r="DD52" s="144">
        <v>31.986000000000001</v>
      </c>
      <c r="DE52" s="144">
        <v>31.986000000000001</v>
      </c>
      <c r="DF52" s="144">
        <v>31.986000000000001</v>
      </c>
      <c r="DG52" s="144">
        <v>31.986000000000001</v>
      </c>
      <c r="DH52" s="144">
        <v>31.986000000000001</v>
      </c>
      <c r="DI52" s="144">
        <v>31.986000000000001</v>
      </c>
      <c r="DJ52" s="144">
        <v>31.986000000000001</v>
      </c>
      <c r="DK52" s="144">
        <v>31.986000000000001</v>
      </c>
      <c r="DL52" s="144">
        <v>31.986000000000001</v>
      </c>
      <c r="DM52" s="144">
        <v>31.986000000000001</v>
      </c>
      <c r="DN52" s="144">
        <v>31.986000000000001</v>
      </c>
      <c r="DO52" s="144">
        <v>31.986000000000001</v>
      </c>
      <c r="DP52" s="144">
        <v>31.986000000000001</v>
      </c>
      <c r="DQ52" s="144">
        <v>31.986000000000001</v>
      </c>
      <c r="DR52" s="144">
        <v>31.986000000000001</v>
      </c>
      <c r="DS52" s="144">
        <v>31.986000000000001</v>
      </c>
      <c r="DT52" s="144">
        <v>31.986000000000001</v>
      </c>
      <c r="DU52" s="144">
        <v>31.986000000000001</v>
      </c>
      <c r="DV52" s="144">
        <v>31.986000000000001</v>
      </c>
      <c r="DW52" s="144">
        <v>31.986000000000001</v>
      </c>
      <c r="DX52" s="144">
        <v>31.986000000000001</v>
      </c>
      <c r="DY52" s="144">
        <v>31.986000000000001</v>
      </c>
      <c r="DZ52" s="144">
        <v>31.986000000000001</v>
      </c>
      <c r="EA52" s="144">
        <v>31.986000000000001</v>
      </c>
    </row>
    <row r="53" spans="1:131" ht="15" customHeight="1" x14ac:dyDescent="0.25">
      <c r="A53" s="43">
        <v>51</v>
      </c>
      <c r="B53" s="144"/>
      <c r="C53" s="144"/>
      <c r="D53" s="144"/>
      <c r="E53" s="144"/>
      <c r="F53" s="144"/>
      <c r="G53" s="144"/>
      <c r="H53" s="144"/>
      <c r="I53" s="144"/>
      <c r="J53" s="144"/>
      <c r="K53" s="144"/>
      <c r="L53" s="144"/>
      <c r="M53" s="144"/>
      <c r="N53" s="144"/>
      <c r="O53" s="144"/>
      <c r="P53" s="144"/>
      <c r="Q53" s="144"/>
      <c r="R53" s="144"/>
      <c r="S53" s="144"/>
      <c r="T53" s="144"/>
      <c r="U53" s="144"/>
      <c r="V53" s="144"/>
      <c r="W53" s="144"/>
      <c r="X53" s="144"/>
      <c r="Y53" s="144"/>
      <c r="Z53" s="144"/>
      <c r="AA53" s="144"/>
      <c r="AB53" s="144"/>
      <c r="AC53" s="144"/>
      <c r="AD53" s="144"/>
      <c r="AE53" s="144"/>
      <c r="AF53" s="144"/>
      <c r="AG53" s="144"/>
      <c r="AH53" s="144"/>
      <c r="AI53" s="144"/>
      <c r="AJ53" s="144"/>
      <c r="AK53" s="144"/>
      <c r="AL53" s="144"/>
      <c r="AM53" s="144"/>
      <c r="AN53" s="144"/>
      <c r="AO53" s="144"/>
      <c r="AP53" s="144"/>
      <c r="AQ53" s="144"/>
      <c r="AR53" s="144"/>
      <c r="AS53" s="144"/>
      <c r="AT53" s="144"/>
      <c r="AU53" s="144"/>
      <c r="AV53" s="144"/>
      <c r="AW53" s="144"/>
      <c r="AX53" s="144"/>
      <c r="AY53" s="144"/>
      <c r="AZ53" s="144"/>
      <c r="BA53" s="144">
        <v>0.99199999999999999</v>
      </c>
      <c r="BB53" s="144">
        <v>1.974</v>
      </c>
      <c r="BC53" s="144">
        <v>2.9489999999999998</v>
      </c>
      <c r="BD53" s="144">
        <v>3.9140000000000001</v>
      </c>
      <c r="BE53" s="144">
        <v>4.87</v>
      </c>
      <c r="BF53" s="144">
        <v>5.8159999999999998</v>
      </c>
      <c r="BG53" s="144">
        <v>6.7530000000000001</v>
      </c>
      <c r="BH53" s="144">
        <v>7.68</v>
      </c>
      <c r="BI53" s="144">
        <v>8.5960000000000001</v>
      </c>
      <c r="BJ53" s="144">
        <v>9.5020000000000007</v>
      </c>
      <c r="BK53" s="144">
        <v>10.398</v>
      </c>
      <c r="BL53" s="144">
        <v>11.282</v>
      </c>
      <c r="BM53" s="144">
        <v>12.154</v>
      </c>
      <c r="BN53" s="144">
        <v>13.015000000000001</v>
      </c>
      <c r="BO53" s="144">
        <v>13.865</v>
      </c>
      <c r="BP53" s="144">
        <v>14.702</v>
      </c>
      <c r="BQ53" s="144">
        <v>15.526999999999999</v>
      </c>
      <c r="BR53" s="144">
        <v>16.338999999999999</v>
      </c>
      <c r="BS53" s="144">
        <v>17.138000000000002</v>
      </c>
      <c r="BT53" s="144">
        <v>17.922999999999998</v>
      </c>
      <c r="BU53" s="144">
        <v>18.695</v>
      </c>
      <c r="BV53" s="144">
        <v>19.452000000000002</v>
      </c>
      <c r="BW53" s="144">
        <v>20.195</v>
      </c>
      <c r="BX53" s="144">
        <v>20.922999999999998</v>
      </c>
      <c r="BY53" s="144">
        <v>21.635000000000002</v>
      </c>
      <c r="BZ53" s="144">
        <v>22.33</v>
      </c>
      <c r="CA53" s="144">
        <v>23.007999999999999</v>
      </c>
      <c r="CB53" s="144">
        <v>23.667999999999999</v>
      </c>
      <c r="CC53" s="144">
        <v>24.309000000000001</v>
      </c>
      <c r="CD53" s="144">
        <v>24.93</v>
      </c>
      <c r="CE53" s="144">
        <v>25.53</v>
      </c>
      <c r="CF53" s="144">
        <v>26.108000000000001</v>
      </c>
      <c r="CG53" s="144">
        <v>26.664000000000001</v>
      </c>
      <c r="CH53" s="144">
        <v>27.193000000000001</v>
      </c>
      <c r="CI53" s="144">
        <v>27.696000000000002</v>
      </c>
      <c r="CJ53" s="144">
        <v>28.167000000000002</v>
      </c>
      <c r="CK53" s="144">
        <v>28.606000000000002</v>
      </c>
      <c r="CL53" s="144">
        <v>29.009</v>
      </c>
      <c r="CM53" s="144">
        <v>29.373999999999999</v>
      </c>
      <c r="CN53" s="144">
        <v>29.698</v>
      </c>
      <c r="CO53" s="144">
        <v>29.981000000000002</v>
      </c>
      <c r="CP53" s="144">
        <v>30.222999999999999</v>
      </c>
      <c r="CQ53" s="144">
        <v>30.425000000000001</v>
      </c>
      <c r="CR53" s="144">
        <v>30.591000000000001</v>
      </c>
      <c r="CS53" s="144">
        <v>30.725000000000001</v>
      </c>
      <c r="CT53" s="144">
        <v>30.831</v>
      </c>
      <c r="CU53" s="144">
        <v>30.913</v>
      </c>
      <c r="CV53" s="144">
        <v>30.975000000000001</v>
      </c>
      <c r="CW53" s="144">
        <v>31.021000000000001</v>
      </c>
      <c r="CX53" s="144">
        <v>31.055</v>
      </c>
      <c r="CY53" s="144">
        <v>31.08</v>
      </c>
      <c r="CZ53" s="144">
        <v>31.097999999999999</v>
      </c>
      <c r="DA53" s="144">
        <v>31.11</v>
      </c>
      <c r="DB53" s="144">
        <v>31.119</v>
      </c>
      <c r="DC53" s="144">
        <v>31.119</v>
      </c>
      <c r="DD53" s="144">
        <v>31.119</v>
      </c>
      <c r="DE53" s="144">
        <v>31.119</v>
      </c>
      <c r="DF53" s="144">
        <v>31.119</v>
      </c>
      <c r="DG53" s="144">
        <v>31.119</v>
      </c>
      <c r="DH53" s="144">
        <v>31.119</v>
      </c>
      <c r="DI53" s="144">
        <v>31.119</v>
      </c>
      <c r="DJ53" s="144">
        <v>31.119</v>
      </c>
      <c r="DK53" s="144">
        <v>31.119</v>
      </c>
      <c r="DL53" s="144">
        <v>31.119</v>
      </c>
      <c r="DM53" s="144">
        <v>31.119</v>
      </c>
      <c r="DN53" s="144">
        <v>31.119</v>
      </c>
      <c r="DO53" s="144">
        <v>31.119</v>
      </c>
      <c r="DP53" s="144">
        <v>31.119</v>
      </c>
      <c r="DQ53" s="144">
        <v>31.119</v>
      </c>
      <c r="DR53" s="144">
        <v>31.119</v>
      </c>
      <c r="DS53" s="144">
        <v>31.119</v>
      </c>
      <c r="DT53" s="144">
        <v>31.119</v>
      </c>
      <c r="DU53" s="144">
        <v>31.119</v>
      </c>
      <c r="DV53" s="144">
        <v>31.119</v>
      </c>
      <c r="DW53" s="144">
        <v>31.119</v>
      </c>
      <c r="DX53" s="144">
        <v>31.119</v>
      </c>
      <c r="DY53" s="144">
        <v>31.119</v>
      </c>
      <c r="DZ53" s="144">
        <v>31.119</v>
      </c>
      <c r="EA53" s="144">
        <v>31.119</v>
      </c>
    </row>
    <row r="54" spans="1:131" ht="15" customHeight="1" x14ac:dyDescent="0.25">
      <c r="A54" s="43">
        <v>52</v>
      </c>
      <c r="B54" s="144"/>
      <c r="C54" s="144"/>
      <c r="D54" s="144"/>
      <c r="E54" s="144"/>
      <c r="F54" s="144"/>
      <c r="G54" s="144"/>
      <c r="H54" s="144"/>
      <c r="I54" s="144"/>
      <c r="J54" s="144"/>
      <c r="K54" s="144"/>
      <c r="L54" s="144"/>
      <c r="M54" s="144"/>
      <c r="N54" s="144"/>
      <c r="O54" s="144"/>
      <c r="P54" s="144"/>
      <c r="Q54" s="144"/>
      <c r="R54" s="144"/>
      <c r="S54" s="144"/>
      <c r="T54" s="144"/>
      <c r="U54" s="144"/>
      <c r="V54" s="144"/>
      <c r="W54" s="144"/>
      <c r="X54" s="144"/>
      <c r="Y54" s="144"/>
      <c r="Z54" s="144"/>
      <c r="AA54" s="144"/>
      <c r="AB54" s="144"/>
      <c r="AC54" s="144"/>
      <c r="AD54" s="144"/>
      <c r="AE54" s="144"/>
      <c r="AF54" s="144"/>
      <c r="AG54" s="144"/>
      <c r="AH54" s="144"/>
      <c r="AI54" s="144"/>
      <c r="AJ54" s="144"/>
      <c r="AK54" s="144"/>
      <c r="AL54" s="144"/>
      <c r="AM54" s="144"/>
      <c r="AN54" s="144"/>
      <c r="AO54" s="144"/>
      <c r="AP54" s="144"/>
      <c r="AQ54" s="144"/>
      <c r="AR54" s="144"/>
      <c r="AS54" s="144"/>
      <c r="AT54" s="144"/>
      <c r="AU54" s="144"/>
      <c r="AV54" s="144"/>
      <c r="AW54" s="144"/>
      <c r="AX54" s="144"/>
      <c r="AY54" s="144"/>
      <c r="AZ54" s="144"/>
      <c r="BA54" s="144"/>
      <c r="BB54" s="144">
        <v>0.99099999999999999</v>
      </c>
      <c r="BC54" s="144">
        <v>1.9730000000000001</v>
      </c>
      <c r="BD54" s="144">
        <v>2.9470000000000001</v>
      </c>
      <c r="BE54" s="144">
        <v>3.91</v>
      </c>
      <c r="BF54" s="144">
        <v>4.8639999999999999</v>
      </c>
      <c r="BG54" s="144">
        <v>5.8090000000000002</v>
      </c>
      <c r="BH54" s="144">
        <v>6.7430000000000003</v>
      </c>
      <c r="BI54" s="144">
        <v>7.6660000000000004</v>
      </c>
      <c r="BJ54" s="144">
        <v>8.5790000000000006</v>
      </c>
      <c r="BK54" s="144">
        <v>9.4809999999999999</v>
      </c>
      <c r="BL54" s="144">
        <v>10.372</v>
      </c>
      <c r="BM54" s="144">
        <v>11.25</v>
      </c>
      <c r="BN54" s="144">
        <v>12.118</v>
      </c>
      <c r="BO54" s="144">
        <v>12.973000000000001</v>
      </c>
      <c r="BP54" s="144">
        <v>13.815</v>
      </c>
      <c r="BQ54" s="144">
        <v>14.645</v>
      </c>
      <c r="BR54" s="144">
        <v>15.462</v>
      </c>
      <c r="BS54" s="144">
        <v>16.265999999999998</v>
      </c>
      <c r="BT54" s="144">
        <v>17.056000000000001</v>
      </c>
      <c r="BU54" s="144">
        <v>17.832000000000001</v>
      </c>
      <c r="BV54" s="144">
        <v>18.593</v>
      </c>
      <c r="BW54" s="144">
        <v>19.34</v>
      </c>
      <c r="BX54" s="144">
        <v>20.07</v>
      </c>
      <c r="BY54" s="144">
        <v>20.785</v>
      </c>
      <c r="BZ54" s="144">
        <v>21.483000000000001</v>
      </c>
      <c r="CA54" s="144">
        <v>22.163</v>
      </c>
      <c r="CB54" s="144">
        <v>22.824999999999999</v>
      </c>
      <c r="CC54" s="144">
        <v>23.466999999999999</v>
      </c>
      <c r="CD54" s="144">
        <v>24.088999999999999</v>
      </c>
      <c r="CE54" s="144">
        <v>24.69</v>
      </c>
      <c r="CF54" s="144">
        <v>25.268999999999998</v>
      </c>
      <c r="CG54" s="144">
        <v>25.824000000000002</v>
      </c>
      <c r="CH54" s="144">
        <v>26.353000000000002</v>
      </c>
      <c r="CI54" s="144">
        <v>26.855</v>
      </c>
      <c r="CJ54" s="144">
        <v>27.324999999999999</v>
      </c>
      <c r="CK54" s="144">
        <v>27.762</v>
      </c>
      <c r="CL54" s="144">
        <v>28.163</v>
      </c>
      <c r="CM54" s="144">
        <v>28.526</v>
      </c>
      <c r="CN54" s="144">
        <v>28.847999999999999</v>
      </c>
      <c r="CO54" s="144">
        <v>29.129000000000001</v>
      </c>
      <c r="CP54" s="144">
        <v>29.369</v>
      </c>
      <c r="CQ54" s="144">
        <v>29.568999999999999</v>
      </c>
      <c r="CR54" s="144">
        <v>29.734000000000002</v>
      </c>
      <c r="CS54" s="144">
        <v>29.866</v>
      </c>
      <c r="CT54" s="144">
        <v>29.971</v>
      </c>
      <c r="CU54" s="144">
        <v>30.050999999999998</v>
      </c>
      <c r="CV54" s="144">
        <v>30.111999999999998</v>
      </c>
      <c r="CW54" s="144">
        <v>30.157</v>
      </c>
      <c r="CX54" s="144">
        <v>30.190999999999999</v>
      </c>
      <c r="CY54" s="144">
        <v>30.215</v>
      </c>
      <c r="CZ54" s="144">
        <v>30.231999999999999</v>
      </c>
      <c r="DA54" s="144">
        <v>30.245000000000001</v>
      </c>
      <c r="DB54" s="144">
        <v>30.253</v>
      </c>
      <c r="DC54" s="144">
        <v>30.253</v>
      </c>
      <c r="DD54" s="144">
        <v>30.253</v>
      </c>
      <c r="DE54" s="144">
        <v>30.253</v>
      </c>
      <c r="DF54" s="144">
        <v>30.253</v>
      </c>
      <c r="DG54" s="144">
        <v>30.253</v>
      </c>
      <c r="DH54" s="144">
        <v>30.253</v>
      </c>
      <c r="DI54" s="144">
        <v>30.253</v>
      </c>
      <c r="DJ54" s="144">
        <v>30.253</v>
      </c>
      <c r="DK54" s="144">
        <v>30.253</v>
      </c>
      <c r="DL54" s="144">
        <v>30.253</v>
      </c>
      <c r="DM54" s="144">
        <v>30.253</v>
      </c>
      <c r="DN54" s="144">
        <v>30.253</v>
      </c>
      <c r="DO54" s="144">
        <v>30.253</v>
      </c>
      <c r="DP54" s="144">
        <v>30.253</v>
      </c>
      <c r="DQ54" s="144">
        <v>30.253</v>
      </c>
      <c r="DR54" s="144">
        <v>30.253</v>
      </c>
      <c r="DS54" s="144">
        <v>30.253</v>
      </c>
      <c r="DT54" s="144">
        <v>30.253</v>
      </c>
      <c r="DU54" s="144">
        <v>30.253</v>
      </c>
      <c r="DV54" s="144">
        <v>30.253</v>
      </c>
      <c r="DW54" s="144">
        <v>30.253</v>
      </c>
      <c r="DX54" s="144">
        <v>30.253</v>
      </c>
      <c r="DY54" s="144">
        <v>30.253</v>
      </c>
      <c r="DZ54" s="144">
        <v>30.253</v>
      </c>
      <c r="EA54" s="144">
        <v>30.253</v>
      </c>
    </row>
    <row r="55" spans="1:131" ht="15" customHeight="1" x14ac:dyDescent="0.25">
      <c r="A55" s="43">
        <v>53</v>
      </c>
      <c r="B55" s="144"/>
      <c r="C55" s="144"/>
      <c r="D55" s="144"/>
      <c r="E55" s="144"/>
      <c r="F55" s="144"/>
      <c r="G55" s="144"/>
      <c r="H55" s="144"/>
      <c r="I55" s="144"/>
      <c r="J55" s="144"/>
      <c r="K55" s="144"/>
      <c r="L55" s="144"/>
      <c r="M55" s="144"/>
      <c r="N55" s="144"/>
      <c r="O55" s="144"/>
      <c r="P55" s="144"/>
      <c r="Q55" s="144"/>
      <c r="R55" s="144"/>
      <c r="S55" s="144"/>
      <c r="T55" s="144"/>
      <c r="U55" s="144"/>
      <c r="V55" s="144"/>
      <c r="W55" s="144"/>
      <c r="X55" s="144"/>
      <c r="Y55" s="144"/>
      <c r="Z55" s="144"/>
      <c r="AA55" s="144"/>
      <c r="AB55" s="144"/>
      <c r="AC55" s="144"/>
      <c r="AD55" s="144"/>
      <c r="AE55" s="144"/>
      <c r="AF55" s="144"/>
      <c r="AG55" s="144"/>
      <c r="AH55" s="144"/>
      <c r="AI55" s="144"/>
      <c r="AJ55" s="144"/>
      <c r="AK55" s="144"/>
      <c r="AL55" s="144"/>
      <c r="AM55" s="144"/>
      <c r="AN55" s="144"/>
      <c r="AO55" s="144"/>
      <c r="AP55" s="144"/>
      <c r="AQ55" s="144"/>
      <c r="AR55" s="144"/>
      <c r="AS55" s="144"/>
      <c r="AT55" s="144"/>
      <c r="AU55" s="144"/>
      <c r="AV55" s="144"/>
      <c r="AW55" s="144"/>
      <c r="AX55" s="144"/>
      <c r="AY55" s="144"/>
      <c r="AZ55" s="144"/>
      <c r="BA55" s="144"/>
      <c r="BB55" s="144"/>
      <c r="BC55" s="144">
        <v>0.99099999999999999</v>
      </c>
      <c r="BD55" s="144">
        <v>1.972</v>
      </c>
      <c r="BE55" s="144">
        <v>2.944</v>
      </c>
      <c r="BF55" s="144">
        <v>3.907</v>
      </c>
      <c r="BG55" s="144">
        <v>4.859</v>
      </c>
      <c r="BH55" s="144">
        <v>5.8010000000000002</v>
      </c>
      <c r="BI55" s="144">
        <v>6.7320000000000002</v>
      </c>
      <c r="BJ55" s="144">
        <v>7.6520000000000001</v>
      </c>
      <c r="BK55" s="144">
        <v>8.5609999999999999</v>
      </c>
      <c r="BL55" s="144">
        <v>9.4580000000000002</v>
      </c>
      <c r="BM55" s="144">
        <v>10.343</v>
      </c>
      <c r="BN55" s="144">
        <v>11.217000000000001</v>
      </c>
      <c r="BO55" s="144">
        <v>12.077999999999999</v>
      </c>
      <c r="BP55" s="144">
        <v>12.927</v>
      </c>
      <c r="BQ55" s="144">
        <v>13.762</v>
      </c>
      <c r="BR55" s="144">
        <v>14.584</v>
      </c>
      <c r="BS55" s="144">
        <v>15.393000000000001</v>
      </c>
      <c r="BT55" s="144">
        <v>16.187999999999999</v>
      </c>
      <c r="BU55" s="144">
        <v>16.968</v>
      </c>
      <c r="BV55" s="144">
        <v>17.734000000000002</v>
      </c>
      <c r="BW55" s="144">
        <v>18.484000000000002</v>
      </c>
      <c r="BX55" s="144">
        <v>19.218</v>
      </c>
      <c r="BY55" s="144">
        <v>19.936</v>
      </c>
      <c r="BZ55" s="144">
        <v>20.637</v>
      </c>
      <c r="CA55" s="144">
        <v>21.318999999999999</v>
      </c>
      <c r="CB55" s="144">
        <v>21.983000000000001</v>
      </c>
      <c r="CC55" s="144">
        <v>22.626999999999999</v>
      </c>
      <c r="CD55" s="144">
        <v>23.25</v>
      </c>
      <c r="CE55" s="144">
        <v>23.852</v>
      </c>
      <c r="CF55" s="144">
        <v>24.431000000000001</v>
      </c>
      <c r="CG55" s="144">
        <v>24.986000000000001</v>
      </c>
      <c r="CH55" s="144">
        <v>25.515000000000001</v>
      </c>
      <c r="CI55" s="144">
        <v>26.015999999999998</v>
      </c>
      <c r="CJ55" s="144">
        <v>26.484999999999999</v>
      </c>
      <c r="CK55" s="144">
        <v>26.920999999999999</v>
      </c>
      <c r="CL55" s="144">
        <v>27.32</v>
      </c>
      <c r="CM55" s="144">
        <v>27.681000000000001</v>
      </c>
      <c r="CN55" s="144">
        <v>28.001000000000001</v>
      </c>
      <c r="CO55" s="144">
        <v>28.28</v>
      </c>
      <c r="CP55" s="144">
        <v>28.516999999999999</v>
      </c>
      <c r="CQ55" s="144">
        <v>28.716000000000001</v>
      </c>
      <c r="CR55" s="144">
        <v>28.879000000000001</v>
      </c>
      <c r="CS55" s="144">
        <v>29.01</v>
      </c>
      <c r="CT55" s="144">
        <v>29.113</v>
      </c>
      <c r="CU55" s="144">
        <v>29.192</v>
      </c>
      <c r="CV55" s="144">
        <v>29.251999999999999</v>
      </c>
      <c r="CW55" s="144">
        <v>29.295999999999999</v>
      </c>
      <c r="CX55" s="144">
        <v>29.329000000000001</v>
      </c>
      <c r="CY55" s="144">
        <v>29.353000000000002</v>
      </c>
      <c r="CZ55" s="144">
        <v>29.37</v>
      </c>
      <c r="DA55" s="144">
        <v>29.382000000000001</v>
      </c>
      <c r="DB55" s="144">
        <v>29.39</v>
      </c>
      <c r="DC55" s="144">
        <v>29.39</v>
      </c>
      <c r="DD55" s="144">
        <v>29.39</v>
      </c>
      <c r="DE55" s="144">
        <v>29.39</v>
      </c>
      <c r="DF55" s="144">
        <v>29.39</v>
      </c>
      <c r="DG55" s="144">
        <v>29.39</v>
      </c>
      <c r="DH55" s="144">
        <v>29.39</v>
      </c>
      <c r="DI55" s="144">
        <v>29.39</v>
      </c>
      <c r="DJ55" s="144">
        <v>29.39</v>
      </c>
      <c r="DK55" s="144">
        <v>29.39</v>
      </c>
      <c r="DL55" s="144">
        <v>29.39</v>
      </c>
      <c r="DM55" s="144">
        <v>29.39</v>
      </c>
      <c r="DN55" s="144">
        <v>29.39</v>
      </c>
      <c r="DO55" s="144">
        <v>29.39</v>
      </c>
      <c r="DP55" s="144">
        <v>29.39</v>
      </c>
      <c r="DQ55" s="144">
        <v>29.39</v>
      </c>
      <c r="DR55" s="144">
        <v>29.39</v>
      </c>
      <c r="DS55" s="144">
        <v>29.39</v>
      </c>
      <c r="DT55" s="144">
        <v>29.39</v>
      </c>
      <c r="DU55" s="144">
        <v>29.39</v>
      </c>
      <c r="DV55" s="144">
        <v>29.39</v>
      </c>
      <c r="DW55" s="144">
        <v>29.39</v>
      </c>
      <c r="DX55" s="144">
        <v>29.39</v>
      </c>
      <c r="DY55" s="144">
        <v>29.39</v>
      </c>
      <c r="DZ55" s="144">
        <v>29.39</v>
      </c>
      <c r="EA55" s="144">
        <v>29.39</v>
      </c>
    </row>
    <row r="56" spans="1:131" ht="15" customHeight="1" x14ac:dyDescent="0.25">
      <c r="A56" s="43">
        <v>54</v>
      </c>
      <c r="B56" s="144"/>
      <c r="C56" s="144"/>
      <c r="D56" s="144"/>
      <c r="E56" s="144"/>
      <c r="F56" s="144"/>
      <c r="G56" s="144"/>
      <c r="H56" s="144"/>
      <c r="I56" s="144"/>
      <c r="J56" s="144"/>
      <c r="K56" s="144"/>
      <c r="L56" s="144"/>
      <c r="M56" s="144"/>
      <c r="N56" s="144"/>
      <c r="O56" s="144"/>
      <c r="P56" s="144"/>
      <c r="Q56" s="144"/>
      <c r="R56" s="144"/>
      <c r="S56" s="144"/>
      <c r="T56" s="144"/>
      <c r="U56" s="144"/>
      <c r="V56" s="144"/>
      <c r="W56" s="144"/>
      <c r="X56" s="144"/>
      <c r="Y56" s="144"/>
      <c r="Z56" s="144"/>
      <c r="AA56" s="144"/>
      <c r="AB56" s="144"/>
      <c r="AC56" s="144"/>
      <c r="AD56" s="144"/>
      <c r="AE56" s="144"/>
      <c r="AF56" s="144"/>
      <c r="AG56" s="144"/>
      <c r="AH56" s="144"/>
      <c r="AI56" s="144"/>
      <c r="AJ56" s="144"/>
      <c r="AK56" s="144"/>
      <c r="AL56" s="144"/>
      <c r="AM56" s="144"/>
      <c r="AN56" s="144"/>
      <c r="AO56" s="144"/>
      <c r="AP56" s="144"/>
      <c r="AQ56" s="144"/>
      <c r="AR56" s="144"/>
      <c r="AS56" s="144"/>
      <c r="AT56" s="144"/>
      <c r="AU56" s="144"/>
      <c r="AV56" s="144"/>
      <c r="AW56" s="144"/>
      <c r="AX56" s="144"/>
      <c r="AY56" s="144"/>
      <c r="AZ56" s="144"/>
      <c r="BA56" s="144"/>
      <c r="BB56" s="144"/>
      <c r="BC56" s="144"/>
      <c r="BD56" s="144">
        <v>0.99099999999999999</v>
      </c>
      <c r="BE56" s="144">
        <v>1.9710000000000001</v>
      </c>
      <c r="BF56" s="144">
        <v>2.9420000000000002</v>
      </c>
      <c r="BG56" s="144">
        <v>3.903</v>
      </c>
      <c r="BH56" s="144">
        <v>4.8529999999999998</v>
      </c>
      <c r="BI56" s="144">
        <v>5.7919999999999998</v>
      </c>
      <c r="BJ56" s="144">
        <v>6.72</v>
      </c>
      <c r="BK56" s="144">
        <v>7.6360000000000001</v>
      </c>
      <c r="BL56" s="144">
        <v>8.5410000000000004</v>
      </c>
      <c r="BM56" s="144">
        <v>9.4329999999999998</v>
      </c>
      <c r="BN56" s="144">
        <v>10.313000000000001</v>
      </c>
      <c r="BO56" s="144">
        <v>11.180999999999999</v>
      </c>
      <c r="BP56" s="144">
        <v>12.035</v>
      </c>
      <c r="BQ56" s="144">
        <v>12.877000000000001</v>
      </c>
      <c r="BR56" s="144">
        <v>13.705</v>
      </c>
      <c r="BS56" s="144">
        <v>14.519</v>
      </c>
      <c r="BT56" s="144">
        <v>15.319000000000001</v>
      </c>
      <c r="BU56" s="144">
        <v>16.103999999999999</v>
      </c>
      <c r="BV56" s="144">
        <v>16.873999999999999</v>
      </c>
      <c r="BW56" s="144">
        <v>17.628</v>
      </c>
      <c r="BX56" s="144">
        <v>18.366</v>
      </c>
      <c r="BY56" s="144">
        <v>19.088000000000001</v>
      </c>
      <c r="BZ56" s="144">
        <v>19.791</v>
      </c>
      <c r="CA56" s="144">
        <v>20.477</v>
      </c>
      <c r="CB56" s="144">
        <v>21.143000000000001</v>
      </c>
      <c r="CC56" s="144">
        <v>21.788</v>
      </c>
      <c r="CD56" s="144">
        <v>22.413</v>
      </c>
      <c r="CE56" s="144">
        <v>23.015999999999998</v>
      </c>
      <c r="CF56" s="144">
        <v>23.596</v>
      </c>
      <c r="CG56" s="144">
        <v>24.151</v>
      </c>
      <c r="CH56" s="144">
        <v>24.678999999999998</v>
      </c>
      <c r="CI56" s="144">
        <v>25.178999999999998</v>
      </c>
      <c r="CJ56" s="144">
        <v>25.646999999999998</v>
      </c>
      <c r="CK56" s="144">
        <v>26.082000000000001</v>
      </c>
      <c r="CL56" s="144">
        <v>26.48</v>
      </c>
      <c r="CM56" s="144">
        <v>26.838000000000001</v>
      </c>
      <c r="CN56" s="144">
        <v>27.157</v>
      </c>
      <c r="CO56" s="144">
        <v>27.434000000000001</v>
      </c>
      <c r="CP56" s="144">
        <v>27.669</v>
      </c>
      <c r="CQ56" s="144">
        <v>27.866</v>
      </c>
      <c r="CR56" s="144">
        <v>28.027000000000001</v>
      </c>
      <c r="CS56" s="144">
        <v>28.157</v>
      </c>
      <c r="CT56" s="144">
        <v>28.257999999999999</v>
      </c>
      <c r="CU56" s="144">
        <v>28.335999999999999</v>
      </c>
      <c r="CV56" s="144">
        <v>28.395</v>
      </c>
      <c r="CW56" s="144">
        <v>28.439</v>
      </c>
      <c r="CX56" s="144">
        <v>28.471</v>
      </c>
      <c r="CY56" s="144">
        <v>28.494</v>
      </c>
      <c r="CZ56" s="144">
        <v>28.510999999999999</v>
      </c>
      <c r="DA56" s="144">
        <v>28.521999999999998</v>
      </c>
      <c r="DB56" s="144">
        <v>28.53</v>
      </c>
      <c r="DC56" s="144">
        <v>28.53</v>
      </c>
      <c r="DD56" s="144">
        <v>28.53</v>
      </c>
      <c r="DE56" s="144">
        <v>28.53</v>
      </c>
      <c r="DF56" s="144">
        <v>28.53</v>
      </c>
      <c r="DG56" s="144">
        <v>28.53</v>
      </c>
      <c r="DH56" s="144">
        <v>28.53</v>
      </c>
      <c r="DI56" s="144">
        <v>28.53</v>
      </c>
      <c r="DJ56" s="144">
        <v>28.53</v>
      </c>
      <c r="DK56" s="144">
        <v>28.53</v>
      </c>
      <c r="DL56" s="144">
        <v>28.53</v>
      </c>
      <c r="DM56" s="144">
        <v>28.53</v>
      </c>
      <c r="DN56" s="144">
        <v>28.53</v>
      </c>
      <c r="DO56" s="144">
        <v>28.53</v>
      </c>
      <c r="DP56" s="144">
        <v>28.53</v>
      </c>
      <c r="DQ56" s="144">
        <v>28.53</v>
      </c>
      <c r="DR56" s="144">
        <v>28.53</v>
      </c>
      <c r="DS56" s="144">
        <v>28.53</v>
      </c>
      <c r="DT56" s="144">
        <v>28.53</v>
      </c>
      <c r="DU56" s="144">
        <v>28.53</v>
      </c>
      <c r="DV56" s="144">
        <v>28.53</v>
      </c>
      <c r="DW56" s="144">
        <v>28.53</v>
      </c>
      <c r="DX56" s="144">
        <v>28.53</v>
      </c>
      <c r="DY56" s="144">
        <v>28.53</v>
      </c>
      <c r="DZ56" s="144">
        <v>28.53</v>
      </c>
      <c r="EA56" s="144">
        <v>28.53</v>
      </c>
    </row>
    <row r="57" spans="1:131" ht="15" customHeight="1" x14ac:dyDescent="0.25">
      <c r="A57" s="43">
        <v>55</v>
      </c>
      <c r="B57" s="144"/>
      <c r="C57" s="144"/>
      <c r="D57" s="144"/>
      <c r="E57" s="144"/>
      <c r="F57" s="144"/>
      <c r="G57" s="144"/>
      <c r="H57" s="144"/>
      <c r="I57" s="144"/>
      <c r="J57" s="144"/>
      <c r="K57" s="144"/>
      <c r="L57" s="144"/>
      <c r="M57" s="144"/>
      <c r="N57" s="144"/>
      <c r="O57" s="144"/>
      <c r="P57" s="144"/>
      <c r="Q57" s="144"/>
      <c r="R57" s="144"/>
      <c r="S57" s="144"/>
      <c r="T57" s="144"/>
      <c r="U57" s="144"/>
      <c r="V57" s="144"/>
      <c r="W57" s="144"/>
      <c r="X57" s="144"/>
      <c r="Y57" s="144"/>
      <c r="Z57" s="144"/>
      <c r="AA57" s="144"/>
      <c r="AB57" s="144"/>
      <c r="AC57" s="144"/>
      <c r="AD57" s="144"/>
      <c r="AE57" s="144"/>
      <c r="AF57" s="144"/>
      <c r="AG57" s="144"/>
      <c r="AH57" s="144"/>
      <c r="AI57" s="144"/>
      <c r="AJ57" s="144"/>
      <c r="AK57" s="144"/>
      <c r="AL57" s="144"/>
      <c r="AM57" s="144"/>
      <c r="AN57" s="144"/>
      <c r="AO57" s="144"/>
      <c r="AP57" s="144"/>
      <c r="AQ57" s="144"/>
      <c r="AR57" s="144"/>
      <c r="AS57" s="144"/>
      <c r="AT57" s="144"/>
      <c r="AU57" s="144"/>
      <c r="AV57" s="144"/>
      <c r="AW57" s="144"/>
      <c r="AX57" s="144"/>
      <c r="AY57" s="144"/>
      <c r="AZ57" s="144"/>
      <c r="BA57" s="144"/>
      <c r="BB57" s="144"/>
      <c r="BC57" s="144"/>
      <c r="BD57" s="144"/>
      <c r="BE57" s="144">
        <v>0.99</v>
      </c>
      <c r="BF57" s="144">
        <v>1.97</v>
      </c>
      <c r="BG57" s="144">
        <v>2.9390000000000001</v>
      </c>
      <c r="BH57" s="144">
        <v>3.8980000000000001</v>
      </c>
      <c r="BI57" s="144">
        <v>4.8460000000000001</v>
      </c>
      <c r="BJ57" s="144">
        <v>5.782</v>
      </c>
      <c r="BK57" s="144">
        <v>6.7060000000000004</v>
      </c>
      <c r="BL57" s="144">
        <v>7.6180000000000003</v>
      </c>
      <c r="BM57" s="144">
        <v>8.5180000000000007</v>
      </c>
      <c r="BN57" s="144">
        <v>9.4049999999999994</v>
      </c>
      <c r="BO57" s="144">
        <v>10.28</v>
      </c>
      <c r="BP57" s="144">
        <v>11.141</v>
      </c>
      <c r="BQ57" s="144">
        <v>11.989000000000001</v>
      </c>
      <c r="BR57" s="144">
        <v>12.823</v>
      </c>
      <c r="BS57" s="144">
        <v>13.643000000000001</v>
      </c>
      <c r="BT57" s="144">
        <v>14.448</v>
      </c>
      <c r="BU57" s="144">
        <v>15.238</v>
      </c>
      <c r="BV57" s="144">
        <v>16.013000000000002</v>
      </c>
      <c r="BW57" s="144">
        <v>16.771000000000001</v>
      </c>
      <c r="BX57" s="144">
        <v>17.513999999999999</v>
      </c>
      <c r="BY57" s="144">
        <v>18.239000000000001</v>
      </c>
      <c r="BZ57" s="144">
        <v>18.946000000000002</v>
      </c>
      <c r="CA57" s="144">
        <v>19.634</v>
      </c>
      <c r="CB57" s="144">
        <v>20.303000000000001</v>
      </c>
      <c r="CC57" s="144">
        <v>20.95</v>
      </c>
      <c r="CD57" s="144">
        <v>21.577000000000002</v>
      </c>
      <c r="CE57" s="144">
        <v>22.18</v>
      </c>
      <c r="CF57" s="144">
        <v>22.760999999999999</v>
      </c>
      <c r="CG57" s="144">
        <v>23.317</v>
      </c>
      <c r="CH57" s="144">
        <v>23.844999999999999</v>
      </c>
      <c r="CI57" s="144">
        <v>24.344000000000001</v>
      </c>
      <c r="CJ57" s="144">
        <v>24.812000000000001</v>
      </c>
      <c r="CK57" s="144">
        <v>25.244</v>
      </c>
      <c r="CL57" s="144">
        <v>25.640999999999998</v>
      </c>
      <c r="CM57" s="144">
        <v>25.998000000000001</v>
      </c>
      <c r="CN57" s="144">
        <v>26.314</v>
      </c>
      <c r="CO57" s="144">
        <v>26.588999999999999</v>
      </c>
      <c r="CP57" s="144">
        <v>26.823</v>
      </c>
      <c r="CQ57" s="144">
        <v>27.018000000000001</v>
      </c>
      <c r="CR57" s="144">
        <v>27.177</v>
      </c>
      <c r="CS57" s="144">
        <v>27.305</v>
      </c>
      <c r="CT57" s="144">
        <v>27.405999999999999</v>
      </c>
      <c r="CU57" s="144">
        <v>27.481999999999999</v>
      </c>
      <c r="CV57" s="144">
        <v>27.541</v>
      </c>
      <c r="CW57" s="144">
        <v>27.584</v>
      </c>
      <c r="CX57" s="144">
        <v>27.614999999999998</v>
      </c>
      <c r="CY57" s="144">
        <v>27.638000000000002</v>
      </c>
      <c r="CZ57" s="144">
        <v>27.654</v>
      </c>
      <c r="DA57" s="144">
        <v>27.664999999999999</v>
      </c>
      <c r="DB57" s="144">
        <v>27.672999999999998</v>
      </c>
      <c r="DC57" s="144">
        <v>27.672999999999998</v>
      </c>
      <c r="DD57" s="144">
        <v>27.672999999999998</v>
      </c>
      <c r="DE57" s="144">
        <v>27.672999999999998</v>
      </c>
      <c r="DF57" s="144">
        <v>27.672999999999998</v>
      </c>
      <c r="DG57" s="144">
        <v>27.672999999999998</v>
      </c>
      <c r="DH57" s="144">
        <v>27.672999999999998</v>
      </c>
      <c r="DI57" s="144">
        <v>27.672999999999998</v>
      </c>
      <c r="DJ57" s="144">
        <v>27.672999999999998</v>
      </c>
      <c r="DK57" s="144">
        <v>27.672999999999998</v>
      </c>
      <c r="DL57" s="144">
        <v>27.672999999999998</v>
      </c>
      <c r="DM57" s="144">
        <v>27.672999999999998</v>
      </c>
      <c r="DN57" s="144">
        <v>27.672999999999998</v>
      </c>
      <c r="DO57" s="144">
        <v>27.672999999999998</v>
      </c>
      <c r="DP57" s="144">
        <v>27.672999999999998</v>
      </c>
      <c r="DQ57" s="144">
        <v>27.672999999999998</v>
      </c>
      <c r="DR57" s="144">
        <v>27.672999999999998</v>
      </c>
      <c r="DS57" s="144">
        <v>27.672999999999998</v>
      </c>
      <c r="DT57" s="144">
        <v>27.672999999999998</v>
      </c>
      <c r="DU57" s="144">
        <v>27.672999999999998</v>
      </c>
      <c r="DV57" s="144">
        <v>27.672999999999998</v>
      </c>
      <c r="DW57" s="144">
        <v>27.672999999999998</v>
      </c>
      <c r="DX57" s="144">
        <v>27.672999999999998</v>
      </c>
      <c r="DY57" s="144">
        <v>27.672999999999998</v>
      </c>
      <c r="DZ57" s="144">
        <v>27.672999999999998</v>
      </c>
      <c r="EA57" s="144">
        <v>27.672999999999998</v>
      </c>
    </row>
    <row r="58" spans="1:131" ht="15" customHeight="1" x14ac:dyDescent="0.25">
      <c r="A58" s="43">
        <v>56</v>
      </c>
      <c r="B58" s="144"/>
      <c r="C58" s="144"/>
      <c r="D58" s="144"/>
      <c r="E58" s="144"/>
      <c r="F58" s="144"/>
      <c r="G58" s="144"/>
      <c r="H58" s="144"/>
      <c r="I58" s="144"/>
      <c r="J58" s="144"/>
      <c r="K58" s="144"/>
      <c r="L58" s="144"/>
      <c r="M58" s="144"/>
      <c r="N58" s="144"/>
      <c r="O58" s="144"/>
      <c r="P58" s="144"/>
      <c r="Q58" s="144"/>
      <c r="R58" s="144"/>
      <c r="S58" s="144"/>
      <c r="T58" s="144"/>
      <c r="U58" s="144"/>
      <c r="V58" s="144"/>
      <c r="W58" s="144"/>
      <c r="X58" s="144"/>
      <c r="Y58" s="144"/>
      <c r="Z58" s="144"/>
      <c r="AA58" s="144"/>
      <c r="AB58" s="144"/>
      <c r="AC58" s="144"/>
      <c r="AD58" s="144"/>
      <c r="AE58" s="144"/>
      <c r="AF58" s="144"/>
      <c r="AG58" s="144"/>
      <c r="AH58" s="144"/>
      <c r="AI58" s="144"/>
      <c r="AJ58" s="144"/>
      <c r="AK58" s="144"/>
      <c r="AL58" s="144"/>
      <c r="AM58" s="144"/>
      <c r="AN58" s="144"/>
      <c r="AO58" s="144"/>
      <c r="AP58" s="144"/>
      <c r="AQ58" s="144"/>
      <c r="AR58" s="144"/>
      <c r="AS58" s="144"/>
      <c r="AT58" s="144"/>
      <c r="AU58" s="144"/>
      <c r="AV58" s="144"/>
      <c r="AW58" s="144"/>
      <c r="AX58" s="144"/>
      <c r="AY58" s="144"/>
      <c r="AZ58" s="144"/>
      <c r="BA58" s="144"/>
      <c r="BB58" s="144"/>
      <c r="BC58" s="144"/>
      <c r="BD58" s="144"/>
      <c r="BE58" s="144"/>
      <c r="BF58" s="144">
        <v>0.99</v>
      </c>
      <c r="BG58" s="144">
        <v>1.968</v>
      </c>
      <c r="BH58" s="144">
        <v>2.9359999999999999</v>
      </c>
      <c r="BI58" s="144">
        <v>3.8929999999999998</v>
      </c>
      <c r="BJ58" s="144">
        <v>4.8380000000000001</v>
      </c>
      <c r="BK58" s="144">
        <v>5.7709999999999999</v>
      </c>
      <c r="BL58" s="144">
        <v>6.6909999999999998</v>
      </c>
      <c r="BM58" s="144">
        <v>7.5990000000000002</v>
      </c>
      <c r="BN58" s="144">
        <v>8.4939999999999998</v>
      </c>
      <c r="BO58" s="144">
        <v>9.3759999999999994</v>
      </c>
      <c r="BP58" s="144">
        <v>10.244</v>
      </c>
      <c r="BQ58" s="144">
        <v>11.099</v>
      </c>
      <c r="BR58" s="144">
        <v>11.939</v>
      </c>
      <c r="BS58" s="144">
        <v>12.765000000000001</v>
      </c>
      <c r="BT58" s="144">
        <v>13.576000000000001</v>
      </c>
      <c r="BU58" s="144">
        <v>14.372</v>
      </c>
      <c r="BV58" s="144">
        <v>15.151999999999999</v>
      </c>
      <c r="BW58" s="144">
        <v>15.914999999999999</v>
      </c>
      <c r="BX58" s="144">
        <v>16.661999999999999</v>
      </c>
      <c r="BY58" s="144">
        <v>17.390999999999998</v>
      </c>
      <c r="BZ58" s="144">
        <v>18.102</v>
      </c>
      <c r="CA58" s="144">
        <v>18.792999999999999</v>
      </c>
      <c r="CB58" s="144">
        <v>19.465</v>
      </c>
      <c r="CC58" s="144">
        <v>20.114999999999998</v>
      </c>
      <c r="CD58" s="144">
        <v>20.742999999999999</v>
      </c>
      <c r="CE58" s="144">
        <v>21.347999999999999</v>
      </c>
      <c r="CF58" s="144">
        <v>21.93</v>
      </c>
      <c r="CG58" s="144">
        <v>22.486000000000001</v>
      </c>
      <c r="CH58" s="144">
        <v>23.013999999999999</v>
      </c>
      <c r="CI58" s="144">
        <v>23.513000000000002</v>
      </c>
      <c r="CJ58" s="144">
        <v>23.978999999999999</v>
      </c>
      <c r="CK58" s="144">
        <v>24.411000000000001</v>
      </c>
      <c r="CL58" s="144">
        <v>24.806000000000001</v>
      </c>
      <c r="CM58" s="144">
        <v>25.161000000000001</v>
      </c>
      <c r="CN58" s="144">
        <v>25.475999999999999</v>
      </c>
      <c r="CO58" s="144">
        <v>25.748999999999999</v>
      </c>
      <c r="CP58" s="144">
        <v>25.981000000000002</v>
      </c>
      <c r="CQ58" s="144">
        <v>26.173999999999999</v>
      </c>
      <c r="CR58" s="144">
        <v>26.332000000000001</v>
      </c>
      <c r="CS58" s="144">
        <v>26.459</v>
      </c>
      <c r="CT58" s="144">
        <v>26.558</v>
      </c>
      <c r="CU58" s="144">
        <v>26.632999999999999</v>
      </c>
      <c r="CV58" s="144">
        <v>26.690999999999999</v>
      </c>
      <c r="CW58" s="144">
        <v>26.733000000000001</v>
      </c>
      <c r="CX58" s="144">
        <v>26.763999999999999</v>
      </c>
      <c r="CY58" s="144">
        <v>26.786000000000001</v>
      </c>
      <c r="CZ58" s="144">
        <v>26.802</v>
      </c>
      <c r="DA58" s="144">
        <v>26.812999999999999</v>
      </c>
      <c r="DB58" s="144">
        <v>26.82</v>
      </c>
      <c r="DC58" s="144">
        <v>26.82</v>
      </c>
      <c r="DD58" s="144">
        <v>26.82</v>
      </c>
      <c r="DE58" s="144">
        <v>26.82</v>
      </c>
      <c r="DF58" s="144">
        <v>26.82</v>
      </c>
      <c r="DG58" s="144">
        <v>26.82</v>
      </c>
      <c r="DH58" s="144">
        <v>26.82</v>
      </c>
      <c r="DI58" s="144">
        <v>26.82</v>
      </c>
      <c r="DJ58" s="144">
        <v>26.82</v>
      </c>
      <c r="DK58" s="144">
        <v>26.82</v>
      </c>
      <c r="DL58" s="144">
        <v>26.82</v>
      </c>
      <c r="DM58" s="144">
        <v>26.82</v>
      </c>
      <c r="DN58" s="144">
        <v>26.82</v>
      </c>
      <c r="DO58" s="144">
        <v>26.82</v>
      </c>
      <c r="DP58" s="144">
        <v>26.82</v>
      </c>
      <c r="DQ58" s="144">
        <v>26.82</v>
      </c>
      <c r="DR58" s="144">
        <v>26.82</v>
      </c>
      <c r="DS58" s="144">
        <v>26.82</v>
      </c>
      <c r="DT58" s="144">
        <v>26.82</v>
      </c>
      <c r="DU58" s="144">
        <v>26.82</v>
      </c>
      <c r="DV58" s="144">
        <v>26.82</v>
      </c>
      <c r="DW58" s="144">
        <v>26.82</v>
      </c>
      <c r="DX58" s="144">
        <v>26.82</v>
      </c>
      <c r="DY58" s="144">
        <v>26.82</v>
      </c>
      <c r="DZ58" s="144">
        <v>26.82</v>
      </c>
      <c r="EA58" s="144">
        <v>26.82</v>
      </c>
    </row>
    <row r="59" spans="1:131" ht="15" customHeight="1" x14ac:dyDescent="0.25">
      <c r="A59" s="43">
        <v>57</v>
      </c>
      <c r="B59" s="144"/>
      <c r="C59" s="144"/>
      <c r="D59" s="144"/>
      <c r="E59" s="144"/>
      <c r="F59" s="144"/>
      <c r="G59" s="144"/>
      <c r="H59" s="144"/>
      <c r="I59" s="144"/>
      <c r="J59" s="144"/>
      <c r="K59" s="144"/>
      <c r="L59" s="144"/>
      <c r="M59" s="144"/>
      <c r="N59" s="144"/>
      <c r="O59" s="144"/>
      <c r="P59" s="144"/>
      <c r="Q59" s="144"/>
      <c r="R59" s="144"/>
      <c r="S59" s="144"/>
      <c r="T59" s="144"/>
      <c r="U59" s="144"/>
      <c r="V59" s="144"/>
      <c r="W59" s="144"/>
      <c r="X59" s="144"/>
      <c r="Y59" s="144"/>
      <c r="Z59" s="144"/>
      <c r="AA59" s="144"/>
      <c r="AB59" s="144"/>
      <c r="AC59" s="144"/>
      <c r="AD59" s="144"/>
      <c r="AE59" s="144"/>
      <c r="AF59" s="144"/>
      <c r="AG59" s="144"/>
      <c r="AH59" s="144"/>
      <c r="AI59" s="144"/>
      <c r="AJ59" s="144"/>
      <c r="AK59" s="144"/>
      <c r="AL59" s="144"/>
      <c r="AM59" s="144"/>
      <c r="AN59" s="144"/>
      <c r="AO59" s="144"/>
      <c r="AP59" s="144"/>
      <c r="AQ59" s="144"/>
      <c r="AR59" s="144"/>
      <c r="AS59" s="144"/>
      <c r="AT59" s="144"/>
      <c r="AU59" s="144"/>
      <c r="AV59" s="144"/>
      <c r="AW59" s="144"/>
      <c r="AX59" s="144"/>
      <c r="AY59" s="144"/>
      <c r="AZ59" s="144"/>
      <c r="BA59" s="144"/>
      <c r="BB59" s="144"/>
      <c r="BC59" s="144"/>
      <c r="BD59" s="144"/>
      <c r="BE59" s="144"/>
      <c r="BF59" s="144"/>
      <c r="BG59" s="144">
        <v>0.98899999999999999</v>
      </c>
      <c r="BH59" s="144">
        <v>1.9670000000000001</v>
      </c>
      <c r="BI59" s="144">
        <v>2.9329999999999998</v>
      </c>
      <c r="BJ59" s="144">
        <v>3.8879999999999999</v>
      </c>
      <c r="BK59" s="144">
        <v>4.83</v>
      </c>
      <c r="BL59" s="144">
        <v>5.7590000000000003</v>
      </c>
      <c r="BM59" s="144">
        <v>6.6749999999999998</v>
      </c>
      <c r="BN59" s="144">
        <v>7.5789999999999997</v>
      </c>
      <c r="BO59" s="144">
        <v>8.4689999999999994</v>
      </c>
      <c r="BP59" s="144">
        <v>9.3450000000000006</v>
      </c>
      <c r="BQ59" s="144">
        <v>10.207000000000001</v>
      </c>
      <c r="BR59" s="144">
        <v>11.054</v>
      </c>
      <c r="BS59" s="144">
        <v>11.887</v>
      </c>
      <c r="BT59" s="144">
        <v>12.704000000000001</v>
      </c>
      <c r="BU59" s="144">
        <v>13.506</v>
      </c>
      <c r="BV59" s="144">
        <v>14.291</v>
      </c>
      <c r="BW59" s="144">
        <v>15.06</v>
      </c>
      <c r="BX59" s="144">
        <v>15.811999999999999</v>
      </c>
      <c r="BY59" s="144">
        <v>16.545000000000002</v>
      </c>
      <c r="BZ59" s="144">
        <v>17.260000000000002</v>
      </c>
      <c r="CA59" s="144">
        <v>17.954999999999998</v>
      </c>
      <c r="CB59" s="144">
        <v>18.63</v>
      </c>
      <c r="CC59" s="144">
        <v>19.282</v>
      </c>
      <c r="CD59" s="144">
        <v>19.913</v>
      </c>
      <c r="CE59" s="144">
        <v>20.52</v>
      </c>
      <c r="CF59" s="144">
        <v>21.102</v>
      </c>
      <c r="CG59" s="144">
        <v>21.658999999999999</v>
      </c>
      <c r="CH59" s="144">
        <v>22.187999999999999</v>
      </c>
      <c r="CI59" s="144">
        <v>22.686</v>
      </c>
      <c r="CJ59" s="144">
        <v>23.152000000000001</v>
      </c>
      <c r="CK59" s="144">
        <v>23.582999999999998</v>
      </c>
      <c r="CL59" s="144">
        <v>23.975999999999999</v>
      </c>
      <c r="CM59" s="144">
        <v>24.33</v>
      </c>
      <c r="CN59" s="144">
        <v>24.643000000000001</v>
      </c>
      <c r="CO59" s="144">
        <v>24.914999999999999</v>
      </c>
      <c r="CP59" s="144">
        <v>25.145</v>
      </c>
      <c r="CQ59" s="144">
        <v>25.335999999999999</v>
      </c>
      <c r="CR59" s="144">
        <v>25.492999999999999</v>
      </c>
      <c r="CS59" s="144">
        <v>25.617999999999999</v>
      </c>
      <c r="CT59" s="144">
        <v>25.716000000000001</v>
      </c>
      <c r="CU59" s="144">
        <v>25.791</v>
      </c>
      <c r="CV59" s="144">
        <v>25.847000000000001</v>
      </c>
      <c r="CW59" s="144">
        <v>25.888000000000002</v>
      </c>
      <c r="CX59" s="144">
        <v>25.919</v>
      </c>
      <c r="CY59" s="144">
        <v>25.940999999999999</v>
      </c>
      <c r="CZ59" s="144">
        <v>25.956</v>
      </c>
      <c r="DA59" s="144">
        <v>25.966999999999999</v>
      </c>
      <c r="DB59" s="144">
        <v>25.974</v>
      </c>
      <c r="DC59" s="144">
        <v>25.974</v>
      </c>
      <c r="DD59" s="144">
        <v>25.974</v>
      </c>
      <c r="DE59" s="144">
        <v>25.974</v>
      </c>
      <c r="DF59" s="144">
        <v>25.974</v>
      </c>
      <c r="DG59" s="144">
        <v>25.974</v>
      </c>
      <c r="DH59" s="144">
        <v>25.974</v>
      </c>
      <c r="DI59" s="144">
        <v>25.974</v>
      </c>
      <c r="DJ59" s="144">
        <v>25.974</v>
      </c>
      <c r="DK59" s="144">
        <v>25.974</v>
      </c>
      <c r="DL59" s="144">
        <v>25.974</v>
      </c>
      <c r="DM59" s="144">
        <v>25.974</v>
      </c>
      <c r="DN59" s="144">
        <v>25.974</v>
      </c>
      <c r="DO59" s="144">
        <v>25.974</v>
      </c>
      <c r="DP59" s="144">
        <v>25.974</v>
      </c>
      <c r="DQ59" s="144">
        <v>25.974</v>
      </c>
      <c r="DR59" s="144">
        <v>25.974</v>
      </c>
      <c r="DS59" s="144">
        <v>25.974</v>
      </c>
      <c r="DT59" s="144">
        <v>25.974</v>
      </c>
      <c r="DU59" s="144">
        <v>25.974</v>
      </c>
      <c r="DV59" s="144">
        <v>25.974</v>
      </c>
      <c r="DW59" s="144">
        <v>25.974</v>
      </c>
      <c r="DX59" s="144">
        <v>25.974</v>
      </c>
      <c r="DY59" s="144">
        <v>25.974</v>
      </c>
      <c r="DZ59" s="144">
        <v>25.974</v>
      </c>
      <c r="EA59" s="144">
        <v>25.974</v>
      </c>
    </row>
    <row r="60" spans="1:131" ht="15" customHeight="1" x14ac:dyDescent="0.25">
      <c r="A60" s="43">
        <v>58</v>
      </c>
      <c r="B60" s="144"/>
      <c r="C60" s="144"/>
      <c r="D60" s="144"/>
      <c r="E60" s="144"/>
      <c r="F60" s="144"/>
      <c r="G60" s="144"/>
      <c r="H60" s="144"/>
      <c r="I60" s="144"/>
      <c r="J60" s="144"/>
      <c r="K60" s="144"/>
      <c r="L60" s="144"/>
      <c r="M60" s="144"/>
      <c r="N60" s="144"/>
      <c r="O60" s="144"/>
      <c r="P60" s="144"/>
      <c r="Q60" s="144"/>
      <c r="R60" s="144"/>
      <c r="S60" s="144"/>
      <c r="T60" s="144"/>
      <c r="U60" s="144"/>
      <c r="V60" s="144"/>
      <c r="W60" s="144"/>
      <c r="X60" s="144"/>
      <c r="Y60" s="144"/>
      <c r="Z60" s="144"/>
      <c r="AA60" s="144"/>
      <c r="AB60" s="144"/>
      <c r="AC60" s="144"/>
      <c r="AD60" s="144"/>
      <c r="AE60" s="144"/>
      <c r="AF60" s="144"/>
      <c r="AG60" s="144"/>
      <c r="AH60" s="144"/>
      <c r="AI60" s="144"/>
      <c r="AJ60" s="144"/>
      <c r="AK60" s="144"/>
      <c r="AL60" s="144"/>
      <c r="AM60" s="144"/>
      <c r="AN60" s="144"/>
      <c r="AO60" s="144"/>
      <c r="AP60" s="144"/>
      <c r="AQ60" s="144"/>
      <c r="AR60" s="144"/>
      <c r="AS60" s="144"/>
      <c r="AT60" s="144"/>
      <c r="AU60" s="144"/>
      <c r="AV60" s="144"/>
      <c r="AW60" s="144"/>
      <c r="AX60" s="144"/>
      <c r="AY60" s="144"/>
      <c r="AZ60" s="144"/>
      <c r="BA60" s="144"/>
      <c r="BB60" s="144"/>
      <c r="BC60" s="144"/>
      <c r="BD60" s="144"/>
      <c r="BE60" s="144"/>
      <c r="BF60" s="144"/>
      <c r="BG60" s="144"/>
      <c r="BH60" s="144">
        <v>0.98799999999999999</v>
      </c>
      <c r="BI60" s="144">
        <v>1.9650000000000001</v>
      </c>
      <c r="BJ60" s="144">
        <v>2.93</v>
      </c>
      <c r="BK60" s="144">
        <v>3.8809999999999998</v>
      </c>
      <c r="BL60" s="144">
        <v>4.82</v>
      </c>
      <c r="BM60" s="144">
        <v>5.7460000000000004</v>
      </c>
      <c r="BN60" s="144">
        <v>6.6580000000000004</v>
      </c>
      <c r="BO60" s="144">
        <v>7.556</v>
      </c>
      <c r="BP60" s="144">
        <v>8.4410000000000007</v>
      </c>
      <c r="BQ60" s="144">
        <v>9.3109999999999999</v>
      </c>
      <c r="BR60" s="144">
        <v>10.166</v>
      </c>
      <c r="BS60" s="144">
        <v>11.005000000000001</v>
      </c>
      <c r="BT60" s="144">
        <v>11.83</v>
      </c>
      <c r="BU60" s="144">
        <v>12.638</v>
      </c>
      <c r="BV60" s="144">
        <v>13.429</v>
      </c>
      <c r="BW60" s="144">
        <v>14.204000000000001</v>
      </c>
      <c r="BX60" s="144">
        <v>14.96</v>
      </c>
      <c r="BY60" s="144">
        <v>15.699</v>
      </c>
      <c r="BZ60" s="144">
        <v>16.417999999999999</v>
      </c>
      <c r="CA60" s="144">
        <v>17.117000000000001</v>
      </c>
      <c r="CB60" s="144">
        <v>17.795000000000002</v>
      </c>
      <c r="CC60" s="144">
        <v>18.451000000000001</v>
      </c>
      <c r="CD60" s="144">
        <v>19.082999999999998</v>
      </c>
      <c r="CE60" s="144">
        <v>19.692</v>
      </c>
      <c r="CF60" s="144">
        <v>20.276</v>
      </c>
      <c r="CG60" s="144">
        <v>20.834</v>
      </c>
      <c r="CH60" s="144">
        <v>21.363</v>
      </c>
      <c r="CI60" s="144">
        <v>21.861999999999998</v>
      </c>
      <c r="CJ60" s="144">
        <v>22.327000000000002</v>
      </c>
      <c r="CK60" s="144">
        <v>22.757000000000001</v>
      </c>
      <c r="CL60" s="144">
        <v>23.149000000000001</v>
      </c>
      <c r="CM60" s="144">
        <v>23.501999999999999</v>
      </c>
      <c r="CN60" s="144">
        <v>23.812999999999999</v>
      </c>
      <c r="CO60" s="144">
        <v>24.082999999999998</v>
      </c>
      <c r="CP60" s="144">
        <v>24.312000000000001</v>
      </c>
      <c r="CQ60" s="144">
        <v>24.501000000000001</v>
      </c>
      <c r="CR60" s="144">
        <v>24.657</v>
      </c>
      <c r="CS60" s="144">
        <v>24.78</v>
      </c>
      <c r="CT60" s="144">
        <v>24.876999999999999</v>
      </c>
      <c r="CU60" s="144">
        <v>24.951000000000001</v>
      </c>
      <c r="CV60" s="144">
        <v>25.006</v>
      </c>
      <c r="CW60" s="144">
        <v>25.047000000000001</v>
      </c>
      <c r="CX60" s="144">
        <v>25.077000000000002</v>
      </c>
      <c r="CY60" s="144">
        <v>25.097999999999999</v>
      </c>
      <c r="CZ60" s="144">
        <v>25.113</v>
      </c>
      <c r="DA60" s="144">
        <v>25.123000000000001</v>
      </c>
      <c r="DB60" s="144">
        <v>25.131</v>
      </c>
      <c r="DC60" s="144">
        <v>25.131</v>
      </c>
      <c r="DD60" s="144">
        <v>25.131</v>
      </c>
      <c r="DE60" s="144">
        <v>25.131</v>
      </c>
      <c r="DF60" s="144">
        <v>25.131</v>
      </c>
      <c r="DG60" s="144">
        <v>25.131</v>
      </c>
      <c r="DH60" s="144">
        <v>25.131</v>
      </c>
      <c r="DI60" s="144">
        <v>25.131</v>
      </c>
      <c r="DJ60" s="144">
        <v>25.131</v>
      </c>
      <c r="DK60" s="144">
        <v>25.131</v>
      </c>
      <c r="DL60" s="144">
        <v>25.131</v>
      </c>
      <c r="DM60" s="144">
        <v>25.131</v>
      </c>
      <c r="DN60" s="144">
        <v>25.131</v>
      </c>
      <c r="DO60" s="144">
        <v>25.131</v>
      </c>
      <c r="DP60" s="144">
        <v>25.131</v>
      </c>
      <c r="DQ60" s="144">
        <v>25.131</v>
      </c>
      <c r="DR60" s="144">
        <v>25.131</v>
      </c>
      <c r="DS60" s="144">
        <v>25.131</v>
      </c>
      <c r="DT60" s="144">
        <v>25.131</v>
      </c>
      <c r="DU60" s="144">
        <v>25.131</v>
      </c>
      <c r="DV60" s="144">
        <v>25.131</v>
      </c>
      <c r="DW60" s="144">
        <v>25.131</v>
      </c>
      <c r="DX60" s="144">
        <v>25.131</v>
      </c>
      <c r="DY60" s="144">
        <v>25.131</v>
      </c>
      <c r="DZ60" s="144">
        <v>25.131</v>
      </c>
      <c r="EA60" s="144">
        <v>25.131</v>
      </c>
    </row>
    <row r="61" spans="1:131" ht="15" customHeight="1" x14ac:dyDescent="0.25">
      <c r="A61" s="43">
        <v>59</v>
      </c>
      <c r="B61" s="144"/>
      <c r="C61" s="144"/>
      <c r="D61" s="144"/>
      <c r="E61" s="144"/>
      <c r="F61" s="144"/>
      <c r="G61" s="144"/>
      <c r="H61" s="144"/>
      <c r="I61" s="144"/>
      <c r="J61" s="144"/>
      <c r="K61" s="144"/>
      <c r="L61" s="144"/>
      <c r="M61" s="144"/>
      <c r="N61" s="144"/>
      <c r="O61" s="144"/>
      <c r="P61" s="144"/>
      <c r="Q61" s="144"/>
      <c r="R61" s="144"/>
      <c r="S61" s="144"/>
      <c r="T61" s="144"/>
      <c r="U61" s="144"/>
      <c r="V61" s="144"/>
      <c r="W61" s="144"/>
      <c r="X61" s="144"/>
      <c r="Y61" s="144"/>
      <c r="Z61" s="144"/>
      <c r="AA61" s="144"/>
      <c r="AB61" s="144"/>
      <c r="AC61" s="144"/>
      <c r="AD61" s="144"/>
      <c r="AE61" s="144"/>
      <c r="AF61" s="144"/>
      <c r="AG61" s="144"/>
      <c r="AH61" s="144"/>
      <c r="AI61" s="144"/>
      <c r="AJ61" s="144"/>
      <c r="AK61" s="144"/>
      <c r="AL61" s="144"/>
      <c r="AM61" s="144"/>
      <c r="AN61" s="144"/>
      <c r="AO61" s="144"/>
      <c r="AP61" s="144"/>
      <c r="AQ61" s="144"/>
      <c r="AR61" s="144"/>
      <c r="AS61" s="144"/>
      <c r="AT61" s="144"/>
      <c r="AU61" s="144"/>
      <c r="AV61" s="144"/>
      <c r="AW61" s="144"/>
      <c r="AX61" s="144"/>
      <c r="AY61" s="144"/>
      <c r="AZ61" s="144"/>
      <c r="BA61" s="144"/>
      <c r="BB61" s="144"/>
      <c r="BC61" s="144"/>
      <c r="BD61" s="144"/>
      <c r="BE61" s="144"/>
      <c r="BF61" s="144"/>
      <c r="BG61" s="144"/>
      <c r="BH61" s="144"/>
      <c r="BI61" s="144">
        <v>0.98799999999999999</v>
      </c>
      <c r="BJ61" s="144">
        <v>1.9630000000000001</v>
      </c>
      <c r="BK61" s="144">
        <v>2.9260000000000002</v>
      </c>
      <c r="BL61" s="144">
        <v>3.875</v>
      </c>
      <c r="BM61" s="144">
        <v>4.8099999999999996</v>
      </c>
      <c r="BN61" s="144">
        <v>5.7320000000000002</v>
      </c>
      <c r="BO61" s="144">
        <v>6.64</v>
      </c>
      <c r="BP61" s="144">
        <v>7.5330000000000004</v>
      </c>
      <c r="BQ61" s="144">
        <v>8.4120000000000008</v>
      </c>
      <c r="BR61" s="144">
        <v>9.2750000000000004</v>
      </c>
      <c r="BS61" s="144">
        <v>10.122999999999999</v>
      </c>
      <c r="BT61" s="144">
        <v>10.954000000000001</v>
      </c>
      <c r="BU61" s="144">
        <v>11.77</v>
      </c>
      <c r="BV61" s="144">
        <v>12.568</v>
      </c>
      <c r="BW61" s="144">
        <v>13.348000000000001</v>
      </c>
      <c r="BX61" s="144">
        <v>14.111000000000001</v>
      </c>
      <c r="BY61" s="144">
        <v>14.855</v>
      </c>
      <c r="BZ61" s="144">
        <v>15.579000000000001</v>
      </c>
      <c r="CA61" s="144">
        <v>16.282</v>
      </c>
      <c r="CB61" s="144">
        <v>16.963999999999999</v>
      </c>
      <c r="CC61" s="144">
        <v>17.623000000000001</v>
      </c>
      <c r="CD61" s="144">
        <v>18.259</v>
      </c>
      <c r="CE61" s="144">
        <v>18.87</v>
      </c>
      <c r="CF61" s="144">
        <v>19.456</v>
      </c>
      <c r="CG61" s="144">
        <v>20.015000000000001</v>
      </c>
      <c r="CH61" s="144">
        <v>20.545000000000002</v>
      </c>
      <c r="CI61" s="144">
        <v>21.044</v>
      </c>
      <c r="CJ61" s="144">
        <v>21.509</v>
      </c>
      <c r="CK61" s="144">
        <v>21.937999999999999</v>
      </c>
      <c r="CL61" s="144">
        <v>22.33</v>
      </c>
      <c r="CM61" s="144">
        <v>22.681000000000001</v>
      </c>
      <c r="CN61" s="144">
        <v>22.991</v>
      </c>
      <c r="CO61" s="144">
        <v>23.259</v>
      </c>
      <c r="CP61" s="144">
        <v>23.486000000000001</v>
      </c>
      <c r="CQ61" s="144">
        <v>23.675000000000001</v>
      </c>
      <c r="CR61" s="144">
        <v>23.827999999999999</v>
      </c>
      <c r="CS61" s="144">
        <v>23.951000000000001</v>
      </c>
      <c r="CT61" s="144">
        <v>24.047000000000001</v>
      </c>
      <c r="CU61" s="144">
        <v>24.119</v>
      </c>
      <c r="CV61" s="144">
        <v>24.173999999999999</v>
      </c>
      <c r="CW61" s="144">
        <v>24.213999999999999</v>
      </c>
      <c r="CX61" s="144">
        <v>24.242999999999999</v>
      </c>
      <c r="CY61" s="144">
        <v>24.263999999999999</v>
      </c>
      <c r="CZ61" s="144">
        <v>24.279</v>
      </c>
      <c r="DA61" s="144">
        <v>24.289000000000001</v>
      </c>
      <c r="DB61" s="144">
        <v>24.295999999999999</v>
      </c>
      <c r="DC61" s="144">
        <v>24.295999999999999</v>
      </c>
      <c r="DD61" s="144">
        <v>24.295999999999999</v>
      </c>
      <c r="DE61" s="144">
        <v>24.295999999999999</v>
      </c>
      <c r="DF61" s="144">
        <v>24.295999999999999</v>
      </c>
      <c r="DG61" s="144">
        <v>24.295999999999999</v>
      </c>
      <c r="DH61" s="144">
        <v>24.295999999999999</v>
      </c>
      <c r="DI61" s="144">
        <v>24.295999999999999</v>
      </c>
      <c r="DJ61" s="144">
        <v>24.295999999999999</v>
      </c>
      <c r="DK61" s="144">
        <v>24.295999999999999</v>
      </c>
      <c r="DL61" s="144">
        <v>24.295999999999999</v>
      </c>
      <c r="DM61" s="144">
        <v>24.295999999999999</v>
      </c>
      <c r="DN61" s="144">
        <v>24.295999999999999</v>
      </c>
      <c r="DO61" s="144">
        <v>24.295999999999999</v>
      </c>
      <c r="DP61" s="144">
        <v>24.295999999999999</v>
      </c>
      <c r="DQ61" s="144">
        <v>24.295999999999999</v>
      </c>
      <c r="DR61" s="144">
        <v>24.295999999999999</v>
      </c>
      <c r="DS61" s="144">
        <v>24.295999999999999</v>
      </c>
      <c r="DT61" s="144">
        <v>24.295999999999999</v>
      </c>
      <c r="DU61" s="144">
        <v>24.295999999999999</v>
      </c>
      <c r="DV61" s="144">
        <v>24.295999999999999</v>
      </c>
      <c r="DW61" s="144">
        <v>24.295999999999999</v>
      </c>
      <c r="DX61" s="144">
        <v>24.295999999999999</v>
      </c>
      <c r="DY61" s="144">
        <v>24.295999999999999</v>
      </c>
      <c r="DZ61" s="144">
        <v>24.295999999999999</v>
      </c>
      <c r="EA61" s="144">
        <v>24.295999999999999</v>
      </c>
    </row>
    <row r="62" spans="1:131" ht="15" customHeight="1" x14ac:dyDescent="0.25">
      <c r="A62" s="43">
        <v>60</v>
      </c>
      <c r="B62" s="144"/>
      <c r="C62" s="144"/>
      <c r="D62" s="144"/>
      <c r="E62" s="144"/>
      <c r="F62" s="144"/>
      <c r="G62" s="144"/>
      <c r="H62" s="144"/>
      <c r="I62" s="144"/>
      <c r="J62" s="144"/>
      <c r="K62" s="144"/>
      <c r="L62" s="144"/>
      <c r="M62" s="144"/>
      <c r="N62" s="144"/>
      <c r="O62" s="144"/>
      <c r="P62" s="144"/>
      <c r="Q62" s="144"/>
      <c r="R62" s="144"/>
      <c r="S62" s="144"/>
      <c r="T62" s="144"/>
      <c r="U62" s="144"/>
      <c r="V62" s="144"/>
      <c r="W62" s="144"/>
      <c r="X62" s="144"/>
      <c r="Y62" s="144"/>
      <c r="Z62" s="144"/>
      <c r="AA62" s="144"/>
      <c r="AB62" s="144"/>
      <c r="AC62" s="144"/>
      <c r="AD62" s="144"/>
      <c r="AE62" s="144"/>
      <c r="AF62" s="144"/>
      <c r="AG62" s="144"/>
      <c r="AH62" s="144"/>
      <c r="AI62" s="144"/>
      <c r="AJ62" s="144"/>
      <c r="AK62" s="144"/>
      <c r="AL62" s="144"/>
      <c r="AM62" s="144"/>
      <c r="AN62" s="144"/>
      <c r="AO62" s="144"/>
      <c r="AP62" s="144"/>
      <c r="AQ62" s="144"/>
      <c r="AR62" s="144"/>
      <c r="AS62" s="144"/>
      <c r="AT62" s="144"/>
      <c r="AU62" s="144"/>
      <c r="AV62" s="144"/>
      <c r="AW62" s="144"/>
      <c r="AX62" s="144"/>
      <c r="AY62" s="144"/>
      <c r="AZ62" s="144"/>
      <c r="BA62" s="144"/>
      <c r="BB62" s="144"/>
      <c r="BC62" s="144"/>
      <c r="BD62" s="144"/>
      <c r="BE62" s="144"/>
      <c r="BF62" s="144"/>
      <c r="BG62" s="144"/>
      <c r="BH62" s="144"/>
      <c r="BI62" s="144"/>
      <c r="BJ62" s="144">
        <v>0.98699999999999999</v>
      </c>
      <c r="BK62" s="144">
        <v>1.9610000000000001</v>
      </c>
      <c r="BL62" s="144">
        <v>2.9209999999999998</v>
      </c>
      <c r="BM62" s="144">
        <v>3.8679999999999999</v>
      </c>
      <c r="BN62" s="144">
        <v>4.8</v>
      </c>
      <c r="BO62" s="144">
        <v>5.718</v>
      </c>
      <c r="BP62" s="144">
        <v>6.6210000000000004</v>
      </c>
      <c r="BQ62" s="144">
        <v>7.5090000000000003</v>
      </c>
      <c r="BR62" s="144">
        <v>8.3810000000000002</v>
      </c>
      <c r="BS62" s="144">
        <v>9.2370000000000001</v>
      </c>
      <c r="BT62" s="144">
        <v>10.077</v>
      </c>
      <c r="BU62" s="144">
        <v>10.9</v>
      </c>
      <c r="BV62" s="144">
        <v>11.705</v>
      </c>
      <c r="BW62" s="144">
        <v>12.493</v>
      </c>
      <c r="BX62" s="144">
        <v>13.262</v>
      </c>
      <c r="BY62" s="144">
        <v>14.012</v>
      </c>
      <c r="BZ62" s="144">
        <v>14.741</v>
      </c>
      <c r="CA62" s="144">
        <v>15.45</v>
      </c>
      <c r="CB62" s="144">
        <v>16.135999999999999</v>
      </c>
      <c r="CC62" s="144">
        <v>16.798999999999999</v>
      </c>
      <c r="CD62" s="144">
        <v>17.437999999999999</v>
      </c>
      <c r="CE62" s="144">
        <v>18.052</v>
      </c>
      <c r="CF62" s="144">
        <v>18.64</v>
      </c>
      <c r="CG62" s="144">
        <v>19.201000000000001</v>
      </c>
      <c r="CH62" s="144">
        <v>19.731999999999999</v>
      </c>
      <c r="CI62" s="144">
        <v>20.231000000000002</v>
      </c>
      <c r="CJ62" s="144">
        <v>20.696000000000002</v>
      </c>
      <c r="CK62" s="144">
        <v>21.125</v>
      </c>
      <c r="CL62" s="144">
        <v>21.515000000000001</v>
      </c>
      <c r="CM62" s="144">
        <v>21.866</v>
      </c>
      <c r="CN62" s="144">
        <v>22.173999999999999</v>
      </c>
      <c r="CO62" s="144">
        <v>22.440999999999999</v>
      </c>
      <c r="CP62" s="144">
        <v>22.667000000000002</v>
      </c>
      <c r="CQ62" s="144">
        <v>22.853999999999999</v>
      </c>
      <c r="CR62" s="144">
        <v>23.006</v>
      </c>
      <c r="CS62" s="144">
        <v>23.128</v>
      </c>
      <c r="CT62" s="144">
        <v>23.222000000000001</v>
      </c>
      <c r="CU62" s="144">
        <v>23.294</v>
      </c>
      <c r="CV62" s="144">
        <v>23.347999999999999</v>
      </c>
      <c r="CW62" s="144">
        <v>23.387</v>
      </c>
      <c r="CX62" s="144">
        <v>23.416</v>
      </c>
      <c r="CY62" s="144">
        <v>23.437000000000001</v>
      </c>
      <c r="CZ62" s="144">
        <v>23.451000000000001</v>
      </c>
      <c r="DA62" s="144">
        <v>23.460999999999999</v>
      </c>
      <c r="DB62" s="144">
        <v>23.466999999999999</v>
      </c>
      <c r="DC62" s="144">
        <v>23.466999999999999</v>
      </c>
      <c r="DD62" s="144">
        <v>23.466999999999999</v>
      </c>
      <c r="DE62" s="144">
        <v>23.466999999999999</v>
      </c>
      <c r="DF62" s="144">
        <v>23.466999999999999</v>
      </c>
      <c r="DG62" s="144">
        <v>23.466999999999999</v>
      </c>
      <c r="DH62" s="144">
        <v>23.466999999999999</v>
      </c>
      <c r="DI62" s="144">
        <v>23.466999999999999</v>
      </c>
      <c r="DJ62" s="144">
        <v>23.466999999999999</v>
      </c>
      <c r="DK62" s="144">
        <v>23.466999999999999</v>
      </c>
      <c r="DL62" s="144">
        <v>23.466999999999999</v>
      </c>
      <c r="DM62" s="144">
        <v>23.466999999999999</v>
      </c>
      <c r="DN62" s="144">
        <v>23.466999999999999</v>
      </c>
      <c r="DO62" s="144">
        <v>23.466999999999999</v>
      </c>
      <c r="DP62" s="144">
        <v>23.466999999999999</v>
      </c>
      <c r="DQ62" s="144">
        <v>23.466999999999999</v>
      </c>
      <c r="DR62" s="144">
        <v>23.466999999999999</v>
      </c>
      <c r="DS62" s="144">
        <v>23.466999999999999</v>
      </c>
      <c r="DT62" s="144">
        <v>23.466999999999999</v>
      </c>
      <c r="DU62" s="144">
        <v>23.466999999999999</v>
      </c>
      <c r="DV62" s="144">
        <v>23.466999999999999</v>
      </c>
      <c r="DW62" s="144">
        <v>23.466999999999999</v>
      </c>
      <c r="DX62" s="144">
        <v>23.466999999999999</v>
      </c>
      <c r="DY62" s="144">
        <v>23.466999999999999</v>
      </c>
      <c r="DZ62" s="144">
        <v>23.466999999999999</v>
      </c>
      <c r="EA62" s="144">
        <v>23.466999999999999</v>
      </c>
    </row>
    <row r="63" spans="1:131" ht="15" customHeight="1" x14ac:dyDescent="0.25">
      <c r="A63" s="43">
        <v>61</v>
      </c>
      <c r="B63" s="144"/>
      <c r="C63" s="144"/>
      <c r="D63" s="144"/>
      <c r="E63" s="144"/>
      <c r="F63" s="144"/>
      <c r="G63" s="144"/>
      <c r="H63" s="144"/>
      <c r="I63" s="144"/>
      <c r="J63" s="144"/>
      <c r="K63" s="144"/>
      <c r="L63" s="144"/>
      <c r="M63" s="144"/>
      <c r="N63" s="144"/>
      <c r="O63" s="144"/>
      <c r="P63" s="144"/>
      <c r="Q63" s="144"/>
      <c r="R63" s="144"/>
      <c r="S63" s="144"/>
      <c r="T63" s="144"/>
      <c r="U63" s="144"/>
      <c r="V63" s="144"/>
      <c r="W63" s="144"/>
      <c r="X63" s="144"/>
      <c r="Y63" s="144"/>
      <c r="Z63" s="144"/>
      <c r="AA63" s="144"/>
      <c r="AB63" s="144"/>
      <c r="AC63" s="144"/>
      <c r="AD63" s="144"/>
      <c r="AE63" s="144"/>
      <c r="AF63" s="144"/>
      <c r="AG63" s="144"/>
      <c r="AH63" s="144"/>
      <c r="AI63" s="144"/>
      <c r="AJ63" s="144"/>
      <c r="AK63" s="144"/>
      <c r="AL63" s="144"/>
      <c r="AM63" s="144"/>
      <c r="AN63" s="144"/>
      <c r="AO63" s="144"/>
      <c r="AP63" s="144"/>
      <c r="AQ63" s="144"/>
      <c r="AR63" s="144"/>
      <c r="AS63" s="144"/>
      <c r="AT63" s="144"/>
      <c r="AU63" s="144"/>
      <c r="AV63" s="144"/>
      <c r="AW63" s="144"/>
      <c r="AX63" s="144"/>
      <c r="AY63" s="144"/>
      <c r="AZ63" s="144"/>
      <c r="BA63" s="144"/>
      <c r="BB63" s="144"/>
      <c r="BC63" s="144"/>
      <c r="BD63" s="144"/>
      <c r="BE63" s="144"/>
      <c r="BF63" s="144"/>
      <c r="BG63" s="144"/>
      <c r="BH63" s="144"/>
      <c r="BI63" s="144"/>
      <c r="BJ63" s="144"/>
      <c r="BK63" s="144">
        <v>0.98599999999999999</v>
      </c>
      <c r="BL63" s="144">
        <v>1.9590000000000001</v>
      </c>
      <c r="BM63" s="144">
        <v>2.9169999999999998</v>
      </c>
      <c r="BN63" s="144">
        <v>3.8610000000000002</v>
      </c>
      <c r="BO63" s="144">
        <v>4.7889999999999997</v>
      </c>
      <c r="BP63" s="144">
        <v>5.7030000000000003</v>
      </c>
      <c r="BQ63" s="144">
        <v>6.601</v>
      </c>
      <c r="BR63" s="144">
        <v>7.4829999999999997</v>
      </c>
      <c r="BS63" s="144">
        <v>8.3490000000000002</v>
      </c>
      <c r="BT63" s="144">
        <v>9.1969999999999992</v>
      </c>
      <c r="BU63" s="144">
        <v>10.029</v>
      </c>
      <c r="BV63" s="144">
        <v>10.842000000000001</v>
      </c>
      <c r="BW63" s="144">
        <v>11.637</v>
      </c>
      <c r="BX63" s="144">
        <v>12.413</v>
      </c>
      <c r="BY63" s="144">
        <v>13.17</v>
      </c>
      <c r="BZ63" s="144">
        <v>13.904999999999999</v>
      </c>
      <c r="CA63" s="144">
        <v>14.619</v>
      </c>
      <c r="CB63" s="144">
        <v>15.31</v>
      </c>
      <c r="CC63" s="144">
        <v>15.978</v>
      </c>
      <c r="CD63" s="144">
        <v>16.62</v>
      </c>
      <c r="CE63" s="144">
        <v>17.238</v>
      </c>
      <c r="CF63" s="144">
        <v>17.829000000000001</v>
      </c>
      <c r="CG63" s="144">
        <v>18.390999999999998</v>
      </c>
      <c r="CH63" s="144">
        <v>18.922999999999998</v>
      </c>
      <c r="CI63" s="144">
        <v>19.422999999999998</v>
      </c>
      <c r="CJ63" s="144">
        <v>19.888999999999999</v>
      </c>
      <c r="CK63" s="144">
        <v>20.318000000000001</v>
      </c>
      <c r="CL63" s="144">
        <v>20.707999999999998</v>
      </c>
      <c r="CM63" s="144">
        <v>21.056999999999999</v>
      </c>
      <c r="CN63" s="144">
        <v>21.364000000000001</v>
      </c>
      <c r="CO63" s="144">
        <v>21.63</v>
      </c>
      <c r="CP63" s="144">
        <v>21.855</v>
      </c>
      <c r="CQ63" s="144">
        <v>22.04</v>
      </c>
      <c r="CR63" s="144">
        <v>22.192</v>
      </c>
      <c r="CS63" s="144">
        <v>22.312000000000001</v>
      </c>
      <c r="CT63" s="144">
        <v>22.405999999999999</v>
      </c>
      <c r="CU63" s="144">
        <v>22.475999999999999</v>
      </c>
      <c r="CV63" s="144">
        <v>22.529</v>
      </c>
      <c r="CW63" s="144">
        <v>22.568000000000001</v>
      </c>
      <c r="CX63" s="144">
        <v>22.596</v>
      </c>
      <c r="CY63" s="144">
        <v>22.616</v>
      </c>
      <c r="CZ63" s="144">
        <v>22.63</v>
      </c>
      <c r="DA63" s="144">
        <v>22.64</v>
      </c>
      <c r="DB63" s="144">
        <v>22.646999999999998</v>
      </c>
      <c r="DC63" s="144">
        <v>22.646999999999998</v>
      </c>
      <c r="DD63" s="144">
        <v>22.646999999999998</v>
      </c>
      <c r="DE63" s="144">
        <v>22.646999999999998</v>
      </c>
      <c r="DF63" s="144">
        <v>22.646999999999998</v>
      </c>
      <c r="DG63" s="144">
        <v>22.646999999999998</v>
      </c>
      <c r="DH63" s="144">
        <v>22.646999999999998</v>
      </c>
      <c r="DI63" s="144">
        <v>22.646999999999998</v>
      </c>
      <c r="DJ63" s="144">
        <v>22.646999999999998</v>
      </c>
      <c r="DK63" s="144">
        <v>22.646999999999998</v>
      </c>
      <c r="DL63" s="144">
        <v>22.646999999999998</v>
      </c>
      <c r="DM63" s="144">
        <v>22.646999999999998</v>
      </c>
      <c r="DN63" s="144">
        <v>22.646999999999998</v>
      </c>
      <c r="DO63" s="144">
        <v>22.646999999999998</v>
      </c>
      <c r="DP63" s="144">
        <v>22.646999999999998</v>
      </c>
      <c r="DQ63" s="144">
        <v>22.646999999999998</v>
      </c>
      <c r="DR63" s="144">
        <v>22.646999999999998</v>
      </c>
      <c r="DS63" s="144">
        <v>22.646999999999998</v>
      </c>
      <c r="DT63" s="144">
        <v>22.646999999999998</v>
      </c>
      <c r="DU63" s="144">
        <v>22.646999999999998</v>
      </c>
      <c r="DV63" s="144">
        <v>22.646999999999998</v>
      </c>
      <c r="DW63" s="144">
        <v>22.646999999999998</v>
      </c>
      <c r="DX63" s="144">
        <v>22.646999999999998</v>
      </c>
      <c r="DY63" s="144">
        <v>22.646999999999998</v>
      </c>
      <c r="DZ63" s="144">
        <v>22.646999999999998</v>
      </c>
      <c r="EA63" s="144">
        <v>22.646999999999998</v>
      </c>
    </row>
    <row r="64" spans="1:131" ht="15" customHeight="1" x14ac:dyDescent="0.25">
      <c r="A64" s="43">
        <v>62</v>
      </c>
      <c r="B64" s="144"/>
      <c r="C64" s="144"/>
      <c r="D64" s="144"/>
      <c r="E64" s="144"/>
      <c r="F64" s="144"/>
      <c r="G64" s="144"/>
      <c r="H64" s="144"/>
      <c r="I64" s="144"/>
      <c r="J64" s="144"/>
      <c r="K64" s="144"/>
      <c r="L64" s="144"/>
      <c r="M64" s="144"/>
      <c r="N64" s="144"/>
      <c r="O64" s="144"/>
      <c r="P64" s="144"/>
      <c r="Q64" s="144"/>
      <c r="R64" s="144"/>
      <c r="S64" s="144"/>
      <c r="T64" s="144"/>
      <c r="U64" s="144"/>
      <c r="V64" s="144"/>
      <c r="W64" s="144"/>
      <c r="X64" s="144"/>
      <c r="Y64" s="144"/>
      <c r="Z64" s="144"/>
      <c r="AA64" s="144"/>
      <c r="AB64" s="144"/>
      <c r="AC64" s="144"/>
      <c r="AD64" s="144"/>
      <c r="AE64" s="144"/>
      <c r="AF64" s="144"/>
      <c r="AG64" s="144"/>
      <c r="AH64" s="144"/>
      <c r="AI64" s="144"/>
      <c r="AJ64" s="144"/>
      <c r="AK64" s="144"/>
      <c r="AL64" s="144"/>
      <c r="AM64" s="144"/>
      <c r="AN64" s="144"/>
      <c r="AO64" s="144"/>
      <c r="AP64" s="144"/>
      <c r="AQ64" s="144"/>
      <c r="AR64" s="144"/>
      <c r="AS64" s="144"/>
      <c r="AT64" s="144"/>
      <c r="AU64" s="144"/>
      <c r="AV64" s="144"/>
      <c r="AW64" s="144"/>
      <c r="AX64" s="144"/>
      <c r="AY64" s="144"/>
      <c r="AZ64" s="144"/>
      <c r="BA64" s="144"/>
      <c r="BB64" s="144"/>
      <c r="BC64" s="144"/>
      <c r="BD64" s="144"/>
      <c r="BE64" s="144"/>
      <c r="BF64" s="144"/>
      <c r="BG64" s="144"/>
      <c r="BH64" s="144"/>
      <c r="BI64" s="144"/>
      <c r="BJ64" s="144"/>
      <c r="BK64" s="144"/>
      <c r="BL64" s="144">
        <v>0.98599999999999999</v>
      </c>
      <c r="BM64" s="144">
        <v>1.9570000000000001</v>
      </c>
      <c r="BN64" s="144">
        <v>2.9129999999999998</v>
      </c>
      <c r="BO64" s="144">
        <v>3.8540000000000001</v>
      </c>
      <c r="BP64" s="144">
        <v>4.7789999999999999</v>
      </c>
      <c r="BQ64" s="144">
        <v>5.6879999999999997</v>
      </c>
      <c r="BR64" s="144">
        <v>6.5810000000000004</v>
      </c>
      <c r="BS64" s="144">
        <v>7.4569999999999999</v>
      </c>
      <c r="BT64" s="144">
        <v>8.3160000000000007</v>
      </c>
      <c r="BU64" s="144">
        <v>9.1560000000000006</v>
      </c>
      <c r="BV64" s="144">
        <v>9.9789999999999992</v>
      </c>
      <c r="BW64" s="144">
        <v>10.782</v>
      </c>
      <c r="BX64" s="144">
        <v>11.566000000000001</v>
      </c>
      <c r="BY64" s="144">
        <v>12.33</v>
      </c>
      <c r="BZ64" s="144">
        <v>13.071999999999999</v>
      </c>
      <c r="CA64" s="144">
        <v>13.792</v>
      </c>
      <c r="CB64" s="144">
        <v>14.489000000000001</v>
      </c>
      <c r="CC64" s="144">
        <v>15.162000000000001</v>
      </c>
      <c r="CD64" s="144">
        <v>15.808999999999999</v>
      </c>
      <c r="CE64" s="144">
        <v>16.43</v>
      </c>
      <c r="CF64" s="144">
        <v>17.024000000000001</v>
      </c>
      <c r="CG64" s="144">
        <v>17.588999999999999</v>
      </c>
      <c r="CH64" s="144">
        <v>18.123000000000001</v>
      </c>
      <c r="CI64" s="144">
        <v>18.623999999999999</v>
      </c>
      <c r="CJ64" s="144">
        <v>19.09</v>
      </c>
      <c r="CK64" s="144">
        <v>19.518999999999998</v>
      </c>
      <c r="CL64" s="144">
        <v>19.908999999999999</v>
      </c>
      <c r="CM64" s="144">
        <v>20.257000000000001</v>
      </c>
      <c r="CN64" s="144">
        <v>20.564</v>
      </c>
      <c r="CO64" s="144">
        <v>20.829000000000001</v>
      </c>
      <c r="CP64" s="144">
        <v>21.052</v>
      </c>
      <c r="CQ64" s="144">
        <v>21.236999999999998</v>
      </c>
      <c r="CR64" s="144">
        <v>21.387</v>
      </c>
      <c r="CS64" s="144">
        <v>21.506</v>
      </c>
      <c r="CT64" s="144">
        <v>21.599</v>
      </c>
      <c r="CU64" s="144">
        <v>21.669</v>
      </c>
      <c r="CV64" s="144">
        <v>21.721</v>
      </c>
      <c r="CW64" s="144">
        <v>21.759</v>
      </c>
      <c r="CX64" s="144">
        <v>21.786999999999999</v>
      </c>
      <c r="CY64" s="144">
        <v>21.806999999999999</v>
      </c>
      <c r="CZ64" s="144">
        <v>21.82</v>
      </c>
      <c r="DA64" s="144">
        <v>21.83</v>
      </c>
      <c r="DB64" s="144">
        <v>21.835999999999999</v>
      </c>
      <c r="DC64" s="144">
        <v>21.835999999999999</v>
      </c>
      <c r="DD64" s="144">
        <v>21.835999999999999</v>
      </c>
      <c r="DE64" s="144">
        <v>21.835999999999999</v>
      </c>
      <c r="DF64" s="144">
        <v>21.835999999999999</v>
      </c>
      <c r="DG64" s="144">
        <v>21.835999999999999</v>
      </c>
      <c r="DH64" s="144">
        <v>21.835999999999999</v>
      </c>
      <c r="DI64" s="144">
        <v>21.835999999999999</v>
      </c>
      <c r="DJ64" s="144">
        <v>21.835999999999999</v>
      </c>
      <c r="DK64" s="144">
        <v>21.835999999999999</v>
      </c>
      <c r="DL64" s="144">
        <v>21.835999999999999</v>
      </c>
      <c r="DM64" s="144">
        <v>21.835999999999999</v>
      </c>
      <c r="DN64" s="144">
        <v>21.835999999999999</v>
      </c>
      <c r="DO64" s="144">
        <v>21.835999999999999</v>
      </c>
      <c r="DP64" s="144">
        <v>21.835999999999999</v>
      </c>
      <c r="DQ64" s="144">
        <v>21.835999999999999</v>
      </c>
      <c r="DR64" s="144">
        <v>21.835999999999999</v>
      </c>
      <c r="DS64" s="144">
        <v>21.835999999999999</v>
      </c>
      <c r="DT64" s="144">
        <v>21.835999999999999</v>
      </c>
      <c r="DU64" s="144">
        <v>21.835999999999999</v>
      </c>
      <c r="DV64" s="144">
        <v>21.835999999999999</v>
      </c>
      <c r="DW64" s="144">
        <v>21.835999999999999</v>
      </c>
      <c r="DX64" s="144">
        <v>21.835999999999999</v>
      </c>
      <c r="DY64" s="144">
        <v>21.835999999999999</v>
      </c>
      <c r="DZ64" s="144">
        <v>21.835999999999999</v>
      </c>
      <c r="EA64" s="144">
        <v>21.835999999999999</v>
      </c>
    </row>
    <row r="65" spans="1:131" ht="15" customHeight="1" x14ac:dyDescent="0.25">
      <c r="A65" s="43">
        <v>63</v>
      </c>
      <c r="B65" s="144"/>
      <c r="C65" s="144"/>
      <c r="D65" s="144"/>
      <c r="E65" s="144"/>
      <c r="F65" s="144"/>
      <c r="G65" s="144"/>
      <c r="H65" s="144"/>
      <c r="I65" s="144"/>
      <c r="J65" s="144"/>
      <c r="K65" s="144"/>
      <c r="L65" s="144"/>
      <c r="M65" s="144"/>
      <c r="N65" s="144"/>
      <c r="O65" s="144"/>
      <c r="P65" s="144"/>
      <c r="Q65" s="144"/>
      <c r="R65" s="144"/>
      <c r="S65" s="144"/>
      <c r="T65" s="144"/>
      <c r="U65" s="144"/>
      <c r="V65" s="144"/>
      <c r="W65" s="144"/>
      <c r="X65" s="144"/>
      <c r="Y65" s="144"/>
      <c r="Z65" s="144"/>
      <c r="AA65" s="144"/>
      <c r="AB65" s="144"/>
      <c r="AC65" s="144"/>
      <c r="AD65" s="144"/>
      <c r="AE65" s="144"/>
      <c r="AF65" s="144"/>
      <c r="AG65" s="144"/>
      <c r="AH65" s="144"/>
      <c r="AI65" s="144"/>
      <c r="AJ65" s="144"/>
      <c r="AK65" s="144"/>
      <c r="AL65" s="144"/>
      <c r="AM65" s="144"/>
      <c r="AN65" s="144"/>
      <c r="AO65" s="144"/>
      <c r="AP65" s="144"/>
      <c r="AQ65" s="144"/>
      <c r="AR65" s="144"/>
      <c r="AS65" s="144"/>
      <c r="AT65" s="144"/>
      <c r="AU65" s="144"/>
      <c r="AV65" s="144"/>
      <c r="AW65" s="144"/>
      <c r="AX65" s="144"/>
      <c r="AY65" s="144"/>
      <c r="AZ65" s="144"/>
      <c r="BA65" s="144"/>
      <c r="BB65" s="144"/>
      <c r="BC65" s="144"/>
      <c r="BD65" s="144"/>
      <c r="BE65" s="144"/>
      <c r="BF65" s="144"/>
      <c r="BG65" s="144"/>
      <c r="BH65" s="144"/>
      <c r="BI65" s="144"/>
      <c r="BJ65" s="144"/>
      <c r="BK65" s="144"/>
      <c r="BL65" s="144"/>
      <c r="BM65" s="144">
        <v>0.98499999999999999</v>
      </c>
      <c r="BN65" s="144">
        <v>1.9550000000000001</v>
      </c>
      <c r="BO65" s="144">
        <v>2.9089999999999998</v>
      </c>
      <c r="BP65" s="144">
        <v>3.8460000000000001</v>
      </c>
      <c r="BQ65" s="144">
        <v>4.7679999999999998</v>
      </c>
      <c r="BR65" s="144">
        <v>5.6719999999999997</v>
      </c>
      <c r="BS65" s="144">
        <v>6.56</v>
      </c>
      <c r="BT65" s="144">
        <v>7.4290000000000003</v>
      </c>
      <c r="BU65" s="144">
        <v>8.2799999999999994</v>
      </c>
      <c r="BV65" s="144">
        <v>9.1120000000000001</v>
      </c>
      <c r="BW65" s="144">
        <v>9.9239999999999995</v>
      </c>
      <c r="BX65" s="144">
        <v>10.717000000000001</v>
      </c>
      <c r="BY65" s="144">
        <v>11.488</v>
      </c>
      <c r="BZ65" s="144">
        <v>12.238</v>
      </c>
      <c r="CA65" s="144">
        <v>12.965</v>
      </c>
      <c r="CB65" s="144">
        <v>13.667999999999999</v>
      </c>
      <c r="CC65" s="144">
        <v>14.346</v>
      </c>
      <c r="CD65" s="144">
        <v>14.997999999999999</v>
      </c>
      <c r="CE65" s="144">
        <v>15.622999999999999</v>
      </c>
      <c r="CF65" s="144">
        <v>16.221</v>
      </c>
      <c r="CG65" s="144">
        <v>16.789000000000001</v>
      </c>
      <c r="CH65" s="144">
        <v>17.324999999999999</v>
      </c>
      <c r="CI65" s="144">
        <v>17.827999999999999</v>
      </c>
      <c r="CJ65" s="144">
        <v>18.295000000000002</v>
      </c>
      <c r="CK65" s="144">
        <v>18.724</v>
      </c>
      <c r="CL65" s="144">
        <v>19.114000000000001</v>
      </c>
      <c r="CM65" s="144">
        <v>19.462</v>
      </c>
      <c r="CN65" s="144">
        <v>19.768000000000001</v>
      </c>
      <c r="CO65" s="144">
        <v>20.032</v>
      </c>
      <c r="CP65" s="144">
        <v>20.254000000000001</v>
      </c>
      <c r="CQ65" s="144">
        <v>20.437999999999999</v>
      </c>
      <c r="CR65" s="144">
        <v>20.587</v>
      </c>
      <c r="CS65" s="144">
        <v>20.706</v>
      </c>
      <c r="CT65" s="144">
        <v>20.797000000000001</v>
      </c>
      <c r="CU65" s="144">
        <v>20.867000000000001</v>
      </c>
      <c r="CV65" s="144">
        <v>20.917999999999999</v>
      </c>
      <c r="CW65" s="144">
        <v>20.956</v>
      </c>
      <c r="CX65" s="144">
        <v>20.983000000000001</v>
      </c>
      <c r="CY65" s="144">
        <v>21.001999999999999</v>
      </c>
      <c r="CZ65" s="144">
        <v>21.015999999999998</v>
      </c>
      <c r="DA65" s="144">
        <v>21.024999999999999</v>
      </c>
      <c r="DB65" s="144">
        <v>21.030999999999999</v>
      </c>
      <c r="DC65" s="144">
        <v>21.030999999999999</v>
      </c>
      <c r="DD65" s="144">
        <v>21.030999999999999</v>
      </c>
      <c r="DE65" s="144">
        <v>21.030999999999999</v>
      </c>
      <c r="DF65" s="144">
        <v>21.030999999999999</v>
      </c>
      <c r="DG65" s="144">
        <v>21.030999999999999</v>
      </c>
      <c r="DH65" s="144">
        <v>21.030999999999999</v>
      </c>
      <c r="DI65" s="144">
        <v>21.030999999999999</v>
      </c>
      <c r="DJ65" s="144">
        <v>21.030999999999999</v>
      </c>
      <c r="DK65" s="144">
        <v>21.030999999999999</v>
      </c>
      <c r="DL65" s="144">
        <v>21.030999999999999</v>
      </c>
      <c r="DM65" s="144">
        <v>21.030999999999999</v>
      </c>
      <c r="DN65" s="144">
        <v>21.030999999999999</v>
      </c>
      <c r="DO65" s="144">
        <v>21.030999999999999</v>
      </c>
      <c r="DP65" s="144">
        <v>21.030999999999999</v>
      </c>
      <c r="DQ65" s="144">
        <v>21.030999999999999</v>
      </c>
      <c r="DR65" s="144">
        <v>21.030999999999999</v>
      </c>
      <c r="DS65" s="144">
        <v>21.030999999999999</v>
      </c>
      <c r="DT65" s="144">
        <v>21.030999999999999</v>
      </c>
      <c r="DU65" s="144">
        <v>21.030999999999999</v>
      </c>
      <c r="DV65" s="144">
        <v>21.030999999999999</v>
      </c>
      <c r="DW65" s="144">
        <v>21.030999999999999</v>
      </c>
      <c r="DX65" s="144">
        <v>21.030999999999999</v>
      </c>
      <c r="DY65" s="144">
        <v>21.030999999999999</v>
      </c>
      <c r="DZ65" s="144">
        <v>21.030999999999999</v>
      </c>
      <c r="EA65" s="144">
        <v>21.030999999999999</v>
      </c>
    </row>
    <row r="66" spans="1:131" ht="15" customHeight="1" x14ac:dyDescent="0.25">
      <c r="A66" s="43">
        <v>64</v>
      </c>
      <c r="B66" s="144"/>
      <c r="C66" s="144"/>
      <c r="D66" s="144"/>
      <c r="E66" s="144"/>
      <c r="F66" s="144"/>
      <c r="G66" s="144"/>
      <c r="H66" s="144"/>
      <c r="I66" s="144"/>
      <c r="J66" s="144"/>
      <c r="K66" s="144"/>
      <c r="L66" s="144"/>
      <c r="M66" s="144"/>
      <c r="N66" s="144"/>
      <c r="O66" s="144"/>
      <c r="P66" s="144"/>
      <c r="Q66" s="144"/>
      <c r="R66" s="144"/>
      <c r="S66" s="144"/>
      <c r="T66" s="144"/>
      <c r="U66" s="144"/>
      <c r="V66" s="144"/>
      <c r="W66" s="144"/>
      <c r="X66" s="144"/>
      <c r="Y66" s="144"/>
      <c r="Z66" s="144"/>
      <c r="AA66" s="144"/>
      <c r="AB66" s="144"/>
      <c r="AC66" s="144"/>
      <c r="AD66" s="144"/>
      <c r="AE66" s="144"/>
      <c r="AF66" s="144"/>
      <c r="AG66" s="144"/>
      <c r="AH66" s="144"/>
      <c r="AI66" s="144"/>
      <c r="AJ66" s="144"/>
      <c r="AK66" s="144"/>
      <c r="AL66" s="144"/>
      <c r="AM66" s="144"/>
      <c r="AN66" s="144"/>
      <c r="AO66" s="144"/>
      <c r="AP66" s="144"/>
      <c r="AQ66" s="144"/>
      <c r="AR66" s="144"/>
      <c r="AS66" s="144"/>
      <c r="AT66" s="144"/>
      <c r="AU66" s="144"/>
      <c r="AV66" s="144"/>
      <c r="AW66" s="144"/>
      <c r="AX66" s="144"/>
      <c r="AY66" s="144"/>
      <c r="AZ66" s="144"/>
      <c r="BA66" s="144"/>
      <c r="BB66" s="144"/>
      <c r="BC66" s="144"/>
      <c r="BD66" s="144"/>
      <c r="BE66" s="144"/>
      <c r="BF66" s="144"/>
      <c r="BG66" s="144"/>
      <c r="BH66" s="144"/>
      <c r="BI66" s="144"/>
      <c r="BJ66" s="144"/>
      <c r="BK66" s="144"/>
      <c r="BL66" s="144"/>
      <c r="BM66" s="144"/>
      <c r="BN66" s="144">
        <v>0.98399999999999999</v>
      </c>
      <c r="BO66" s="144">
        <v>1.952</v>
      </c>
      <c r="BP66" s="144">
        <v>2.9039999999999999</v>
      </c>
      <c r="BQ66" s="144">
        <v>3.839</v>
      </c>
      <c r="BR66" s="144">
        <v>4.7560000000000002</v>
      </c>
      <c r="BS66" s="144">
        <v>5.6550000000000002</v>
      </c>
      <c r="BT66" s="144">
        <v>6.5359999999999996</v>
      </c>
      <c r="BU66" s="144">
        <v>7.3979999999999997</v>
      </c>
      <c r="BV66" s="144">
        <v>8.2409999999999997</v>
      </c>
      <c r="BW66" s="144">
        <v>9.0640000000000001</v>
      </c>
      <c r="BX66" s="144">
        <v>9.8650000000000002</v>
      </c>
      <c r="BY66" s="144">
        <v>10.646000000000001</v>
      </c>
      <c r="BZ66" s="144">
        <v>11.404</v>
      </c>
      <c r="CA66" s="144">
        <v>12.138</v>
      </c>
      <c r="CB66" s="144">
        <v>12.848000000000001</v>
      </c>
      <c r="CC66" s="144">
        <v>13.532</v>
      </c>
      <c r="CD66" s="144">
        <v>14.19</v>
      </c>
      <c r="CE66" s="144">
        <v>14.82</v>
      </c>
      <c r="CF66" s="144">
        <v>15.420999999999999</v>
      </c>
      <c r="CG66" s="144">
        <v>15.992000000000001</v>
      </c>
      <c r="CH66" s="144">
        <v>16.530999999999999</v>
      </c>
      <c r="CI66" s="144">
        <v>17.036000000000001</v>
      </c>
      <c r="CJ66" s="144">
        <v>17.504999999999999</v>
      </c>
      <c r="CK66" s="144">
        <v>17.934999999999999</v>
      </c>
      <c r="CL66" s="144">
        <v>18.324000000000002</v>
      </c>
      <c r="CM66" s="144">
        <v>18.672999999999998</v>
      </c>
      <c r="CN66" s="144">
        <v>18.978000000000002</v>
      </c>
      <c r="CO66" s="144">
        <v>19.241</v>
      </c>
      <c r="CP66" s="144">
        <v>19.463000000000001</v>
      </c>
      <c r="CQ66" s="144">
        <v>19.646000000000001</v>
      </c>
      <c r="CR66" s="144">
        <v>19.794</v>
      </c>
      <c r="CS66" s="144">
        <v>19.911999999999999</v>
      </c>
      <c r="CT66" s="144">
        <v>20.003</v>
      </c>
      <c r="CU66" s="144">
        <v>20.071000000000002</v>
      </c>
      <c r="CV66" s="144">
        <v>20.122</v>
      </c>
      <c r="CW66" s="144">
        <v>20.158999999999999</v>
      </c>
      <c r="CX66" s="144">
        <v>20.186</v>
      </c>
      <c r="CY66" s="144">
        <v>20.204999999999998</v>
      </c>
      <c r="CZ66" s="144">
        <v>20.218</v>
      </c>
      <c r="DA66" s="144">
        <v>20.227</v>
      </c>
      <c r="DB66" s="144">
        <v>20.233000000000001</v>
      </c>
      <c r="DC66" s="144">
        <v>20.233000000000001</v>
      </c>
      <c r="DD66" s="144">
        <v>20.233000000000001</v>
      </c>
      <c r="DE66" s="144">
        <v>20.233000000000001</v>
      </c>
      <c r="DF66" s="144">
        <v>20.233000000000001</v>
      </c>
      <c r="DG66" s="144">
        <v>20.233000000000001</v>
      </c>
      <c r="DH66" s="144">
        <v>20.233000000000001</v>
      </c>
      <c r="DI66" s="144">
        <v>20.233000000000001</v>
      </c>
      <c r="DJ66" s="144">
        <v>20.233000000000001</v>
      </c>
      <c r="DK66" s="144">
        <v>20.233000000000001</v>
      </c>
      <c r="DL66" s="144">
        <v>20.233000000000001</v>
      </c>
      <c r="DM66" s="144">
        <v>20.233000000000001</v>
      </c>
      <c r="DN66" s="144">
        <v>20.233000000000001</v>
      </c>
      <c r="DO66" s="144">
        <v>20.233000000000001</v>
      </c>
      <c r="DP66" s="144">
        <v>20.233000000000001</v>
      </c>
      <c r="DQ66" s="144">
        <v>20.233000000000001</v>
      </c>
      <c r="DR66" s="144">
        <v>20.233000000000001</v>
      </c>
      <c r="DS66" s="144">
        <v>20.233000000000001</v>
      </c>
      <c r="DT66" s="144">
        <v>20.233000000000001</v>
      </c>
      <c r="DU66" s="144">
        <v>20.233000000000001</v>
      </c>
      <c r="DV66" s="144">
        <v>20.233000000000001</v>
      </c>
      <c r="DW66" s="144">
        <v>20.233000000000001</v>
      </c>
      <c r="DX66" s="144">
        <v>20.233000000000001</v>
      </c>
      <c r="DY66" s="144">
        <v>20.233000000000001</v>
      </c>
      <c r="DZ66" s="144">
        <v>20.233000000000001</v>
      </c>
      <c r="EA66" s="144">
        <v>20.233000000000001</v>
      </c>
    </row>
    <row r="67" spans="1:131" ht="15" customHeight="1" x14ac:dyDescent="0.25">
      <c r="A67" s="43">
        <v>65</v>
      </c>
      <c r="B67" s="144"/>
      <c r="C67" s="144"/>
      <c r="D67" s="144"/>
      <c r="E67" s="144"/>
      <c r="F67" s="144"/>
      <c r="G67" s="144"/>
      <c r="H67" s="144"/>
      <c r="I67" s="144"/>
      <c r="J67" s="144"/>
      <c r="K67" s="144"/>
      <c r="L67" s="144"/>
      <c r="M67" s="144"/>
      <c r="N67" s="144"/>
      <c r="O67" s="144"/>
      <c r="P67" s="144"/>
      <c r="Q67" s="144"/>
      <c r="R67" s="144"/>
      <c r="S67" s="144"/>
      <c r="T67" s="144"/>
      <c r="U67" s="144"/>
      <c r="V67" s="144"/>
      <c r="W67" s="144"/>
      <c r="X67" s="144"/>
      <c r="Y67" s="144"/>
      <c r="Z67" s="144"/>
      <c r="AA67" s="144"/>
      <c r="AB67" s="144"/>
      <c r="AC67" s="144"/>
      <c r="AD67" s="144"/>
      <c r="AE67" s="144"/>
      <c r="AF67" s="144"/>
      <c r="AG67" s="144"/>
      <c r="AH67" s="144"/>
      <c r="AI67" s="144"/>
      <c r="AJ67" s="144"/>
      <c r="AK67" s="144"/>
      <c r="AL67" s="144"/>
      <c r="AM67" s="144"/>
      <c r="AN67" s="144"/>
      <c r="AO67" s="144"/>
      <c r="AP67" s="144"/>
      <c r="AQ67" s="144"/>
      <c r="AR67" s="144"/>
      <c r="AS67" s="144"/>
      <c r="AT67" s="144"/>
      <c r="AU67" s="144"/>
      <c r="AV67" s="144"/>
      <c r="AW67" s="144"/>
      <c r="AX67" s="144"/>
      <c r="AY67" s="144"/>
      <c r="AZ67" s="144"/>
      <c r="BA67" s="144"/>
      <c r="BB67" s="144"/>
      <c r="BC67" s="144"/>
      <c r="BD67" s="144"/>
      <c r="BE67" s="144"/>
      <c r="BF67" s="144"/>
      <c r="BG67" s="144"/>
      <c r="BH67" s="144"/>
      <c r="BI67" s="144"/>
      <c r="BJ67" s="144"/>
      <c r="BK67" s="144"/>
      <c r="BL67" s="144"/>
      <c r="BM67" s="144"/>
      <c r="BN67" s="144"/>
      <c r="BO67" s="144">
        <v>0.98299999999999998</v>
      </c>
      <c r="BP67" s="144">
        <v>1.95</v>
      </c>
      <c r="BQ67" s="144">
        <v>2.899</v>
      </c>
      <c r="BR67" s="144">
        <v>3.83</v>
      </c>
      <c r="BS67" s="144">
        <v>4.742</v>
      </c>
      <c r="BT67" s="144">
        <v>5.6349999999999998</v>
      </c>
      <c r="BU67" s="144">
        <v>6.5090000000000003</v>
      </c>
      <c r="BV67" s="144">
        <v>7.3639999999999999</v>
      </c>
      <c r="BW67" s="144">
        <v>8.1969999999999992</v>
      </c>
      <c r="BX67" s="144">
        <v>9.0090000000000003</v>
      </c>
      <c r="BY67" s="144">
        <v>9.7989999999999995</v>
      </c>
      <c r="BZ67" s="144">
        <v>10.566000000000001</v>
      </c>
      <c r="CA67" s="144">
        <v>11.308999999999999</v>
      </c>
      <c r="CB67" s="144">
        <v>12.026</v>
      </c>
      <c r="CC67" s="144">
        <v>12.717000000000001</v>
      </c>
      <c r="CD67" s="144">
        <v>13.38</v>
      </c>
      <c r="CE67" s="144">
        <v>14.015000000000001</v>
      </c>
      <c r="CF67" s="144">
        <v>14.621</v>
      </c>
      <c r="CG67" s="144">
        <v>15.196</v>
      </c>
      <c r="CH67" s="144">
        <v>15.738</v>
      </c>
      <c r="CI67" s="144">
        <v>16.245000000000001</v>
      </c>
      <c r="CJ67" s="144">
        <v>16.715</v>
      </c>
      <c r="CK67" s="144">
        <v>17.146000000000001</v>
      </c>
      <c r="CL67" s="144">
        <v>17.536999999999999</v>
      </c>
      <c r="CM67" s="144">
        <v>17.885000000000002</v>
      </c>
      <c r="CN67" s="144">
        <v>18.190000000000001</v>
      </c>
      <c r="CO67" s="144">
        <v>18.452999999999999</v>
      </c>
      <c r="CP67" s="144">
        <v>18.673999999999999</v>
      </c>
      <c r="CQ67" s="144">
        <v>18.856000000000002</v>
      </c>
      <c r="CR67" s="144">
        <v>19.004000000000001</v>
      </c>
      <c r="CS67" s="144">
        <v>19.12</v>
      </c>
      <c r="CT67" s="144">
        <v>19.21</v>
      </c>
      <c r="CU67" s="144">
        <v>19.277999999999999</v>
      </c>
      <c r="CV67" s="144">
        <v>19.329000000000001</v>
      </c>
      <c r="CW67" s="144">
        <v>19.364999999999998</v>
      </c>
      <c r="CX67" s="144">
        <v>19.390999999999998</v>
      </c>
      <c r="CY67" s="144">
        <v>19.41</v>
      </c>
      <c r="CZ67" s="144">
        <v>19.422999999999998</v>
      </c>
      <c r="DA67" s="144">
        <v>19.431999999999999</v>
      </c>
      <c r="DB67" s="144">
        <v>19.437999999999999</v>
      </c>
      <c r="DC67" s="144">
        <v>19.437999999999999</v>
      </c>
      <c r="DD67" s="144">
        <v>19.437999999999999</v>
      </c>
      <c r="DE67" s="144">
        <v>19.437999999999999</v>
      </c>
      <c r="DF67" s="144">
        <v>19.437999999999999</v>
      </c>
      <c r="DG67" s="144">
        <v>19.437999999999999</v>
      </c>
      <c r="DH67" s="144">
        <v>19.437999999999999</v>
      </c>
      <c r="DI67" s="144">
        <v>19.437999999999999</v>
      </c>
      <c r="DJ67" s="144">
        <v>19.437999999999999</v>
      </c>
      <c r="DK67" s="144">
        <v>19.437999999999999</v>
      </c>
      <c r="DL67" s="144">
        <v>19.437999999999999</v>
      </c>
      <c r="DM67" s="144">
        <v>19.437999999999999</v>
      </c>
      <c r="DN67" s="144">
        <v>19.437999999999999</v>
      </c>
      <c r="DO67" s="144">
        <v>19.437999999999999</v>
      </c>
      <c r="DP67" s="144">
        <v>19.437999999999999</v>
      </c>
      <c r="DQ67" s="144">
        <v>19.437999999999999</v>
      </c>
      <c r="DR67" s="144">
        <v>19.437999999999999</v>
      </c>
      <c r="DS67" s="144">
        <v>19.437999999999999</v>
      </c>
      <c r="DT67" s="144">
        <v>19.437999999999999</v>
      </c>
      <c r="DU67" s="144">
        <v>19.437999999999999</v>
      </c>
      <c r="DV67" s="144">
        <v>19.437999999999999</v>
      </c>
      <c r="DW67" s="144">
        <v>19.437999999999999</v>
      </c>
      <c r="DX67" s="144">
        <v>19.437999999999999</v>
      </c>
      <c r="DY67" s="144">
        <v>19.437999999999999</v>
      </c>
      <c r="DZ67" s="144">
        <v>19.437999999999999</v>
      </c>
      <c r="EA67" s="144">
        <v>19.437999999999999</v>
      </c>
    </row>
    <row r="68" spans="1:131" ht="15" customHeight="1" x14ac:dyDescent="0.25">
      <c r="A68" s="43">
        <v>66</v>
      </c>
      <c r="B68" s="144"/>
      <c r="C68" s="144"/>
      <c r="D68" s="144"/>
      <c r="E68" s="144"/>
      <c r="F68" s="144"/>
      <c r="G68" s="144"/>
      <c r="H68" s="144"/>
      <c r="I68" s="144"/>
      <c r="J68" s="144"/>
      <c r="K68" s="144"/>
      <c r="L68" s="144"/>
      <c r="M68" s="144"/>
      <c r="N68" s="144"/>
      <c r="O68" s="144"/>
      <c r="P68" s="144"/>
      <c r="Q68" s="144"/>
      <c r="R68" s="144"/>
      <c r="S68" s="144"/>
      <c r="T68" s="144"/>
      <c r="U68" s="144"/>
      <c r="V68" s="144"/>
      <c r="W68" s="144"/>
      <c r="X68" s="144"/>
      <c r="Y68" s="144"/>
      <c r="Z68" s="144"/>
      <c r="AA68" s="144"/>
      <c r="AB68" s="144"/>
      <c r="AC68" s="144"/>
      <c r="AD68" s="144"/>
      <c r="AE68" s="144"/>
      <c r="AF68" s="144"/>
      <c r="AG68" s="144"/>
      <c r="AH68" s="144"/>
      <c r="AI68" s="144"/>
      <c r="AJ68" s="144"/>
      <c r="AK68" s="144"/>
      <c r="AL68" s="144"/>
      <c r="AM68" s="144"/>
      <c r="AN68" s="144"/>
      <c r="AO68" s="144"/>
      <c r="AP68" s="144"/>
      <c r="AQ68" s="144"/>
      <c r="AR68" s="144"/>
      <c r="AS68" s="144"/>
      <c r="AT68" s="144"/>
      <c r="AU68" s="144"/>
      <c r="AV68" s="144"/>
      <c r="AW68" s="144"/>
      <c r="AX68" s="144"/>
      <c r="AY68" s="144"/>
      <c r="AZ68" s="144"/>
      <c r="BA68" s="144"/>
      <c r="BB68" s="144"/>
      <c r="BC68" s="144"/>
      <c r="BD68" s="144"/>
      <c r="BE68" s="144"/>
      <c r="BF68" s="144"/>
      <c r="BG68" s="144"/>
      <c r="BH68" s="144"/>
      <c r="BI68" s="144"/>
      <c r="BJ68" s="144"/>
      <c r="BK68" s="144"/>
      <c r="BL68" s="144"/>
      <c r="BM68" s="144"/>
      <c r="BN68" s="144"/>
      <c r="BO68" s="144"/>
      <c r="BP68" s="144">
        <v>0.98199999999999998</v>
      </c>
      <c r="BQ68" s="144">
        <v>1.9470000000000001</v>
      </c>
      <c r="BR68" s="144">
        <v>2.8929999999999998</v>
      </c>
      <c r="BS68" s="144">
        <v>3.819</v>
      </c>
      <c r="BT68" s="144">
        <v>4.726</v>
      </c>
      <c r="BU68" s="144">
        <v>5.6139999999999999</v>
      </c>
      <c r="BV68" s="144">
        <v>6.48</v>
      </c>
      <c r="BW68" s="144">
        <v>7.3250000000000002</v>
      </c>
      <c r="BX68" s="144">
        <v>8.1489999999999991</v>
      </c>
      <c r="BY68" s="144">
        <v>8.9489999999999998</v>
      </c>
      <c r="BZ68" s="144">
        <v>9.7260000000000009</v>
      </c>
      <c r="CA68" s="144">
        <v>10.477</v>
      </c>
      <c r="CB68" s="144">
        <v>11.202999999999999</v>
      </c>
      <c r="CC68" s="144">
        <v>11.901</v>
      </c>
      <c r="CD68" s="144">
        <v>12.571</v>
      </c>
      <c r="CE68" s="144">
        <v>13.212999999999999</v>
      </c>
      <c r="CF68" s="144">
        <v>13.824</v>
      </c>
      <c r="CG68" s="144">
        <v>14.403</v>
      </c>
      <c r="CH68" s="144">
        <v>14.948</v>
      </c>
      <c r="CI68" s="144">
        <v>15.458</v>
      </c>
      <c r="CJ68" s="144">
        <v>15.93</v>
      </c>
      <c r="CK68" s="144">
        <v>16.361999999999998</v>
      </c>
      <c r="CL68" s="144">
        <v>16.754000000000001</v>
      </c>
      <c r="CM68" s="144">
        <v>17.102</v>
      </c>
      <c r="CN68" s="144">
        <v>17.408000000000001</v>
      </c>
      <c r="CO68" s="144">
        <v>17.670000000000002</v>
      </c>
      <c r="CP68" s="144">
        <v>17.89</v>
      </c>
      <c r="CQ68" s="144">
        <v>18.071999999999999</v>
      </c>
      <c r="CR68" s="144">
        <v>18.219000000000001</v>
      </c>
      <c r="CS68" s="144">
        <v>18.335000000000001</v>
      </c>
      <c r="CT68" s="144">
        <v>18.423999999999999</v>
      </c>
      <c r="CU68" s="144">
        <v>18.491</v>
      </c>
      <c r="CV68" s="144">
        <v>18.541</v>
      </c>
      <c r="CW68" s="144">
        <v>18.577000000000002</v>
      </c>
      <c r="CX68" s="144">
        <v>18.603000000000002</v>
      </c>
      <c r="CY68" s="144">
        <v>18.620999999999999</v>
      </c>
      <c r="CZ68" s="144">
        <v>18.634</v>
      </c>
      <c r="DA68" s="144">
        <v>18.641999999999999</v>
      </c>
      <c r="DB68" s="144">
        <v>18.648</v>
      </c>
      <c r="DC68" s="144">
        <v>18.648</v>
      </c>
      <c r="DD68" s="144">
        <v>18.648</v>
      </c>
      <c r="DE68" s="144">
        <v>18.648</v>
      </c>
      <c r="DF68" s="144">
        <v>18.648</v>
      </c>
      <c r="DG68" s="144">
        <v>18.648</v>
      </c>
      <c r="DH68" s="144">
        <v>18.648</v>
      </c>
      <c r="DI68" s="144">
        <v>18.648</v>
      </c>
      <c r="DJ68" s="144">
        <v>18.648</v>
      </c>
      <c r="DK68" s="144">
        <v>18.648</v>
      </c>
      <c r="DL68" s="144">
        <v>18.648</v>
      </c>
      <c r="DM68" s="144">
        <v>18.648</v>
      </c>
      <c r="DN68" s="144">
        <v>18.648</v>
      </c>
      <c r="DO68" s="144">
        <v>18.648</v>
      </c>
      <c r="DP68" s="144">
        <v>18.648</v>
      </c>
      <c r="DQ68" s="144">
        <v>18.648</v>
      </c>
      <c r="DR68" s="144">
        <v>18.648</v>
      </c>
      <c r="DS68" s="144">
        <v>18.648</v>
      </c>
      <c r="DT68" s="144">
        <v>18.648</v>
      </c>
      <c r="DU68" s="144">
        <v>18.648</v>
      </c>
      <c r="DV68" s="144">
        <v>18.648</v>
      </c>
      <c r="DW68" s="144">
        <v>18.648</v>
      </c>
      <c r="DX68" s="144">
        <v>18.648</v>
      </c>
      <c r="DY68" s="144">
        <v>18.648</v>
      </c>
      <c r="DZ68" s="144">
        <v>18.648</v>
      </c>
      <c r="EA68" s="144">
        <v>18.648</v>
      </c>
    </row>
    <row r="69" spans="1:131" ht="15" customHeight="1" x14ac:dyDescent="0.25">
      <c r="A69" s="43">
        <v>67</v>
      </c>
      <c r="B69" s="144"/>
      <c r="C69" s="144"/>
      <c r="D69" s="144"/>
      <c r="E69" s="144"/>
      <c r="F69" s="144"/>
      <c r="G69" s="144"/>
      <c r="H69" s="144"/>
      <c r="I69" s="144"/>
      <c r="J69" s="144"/>
      <c r="K69" s="144"/>
      <c r="L69" s="144"/>
      <c r="M69" s="144"/>
      <c r="N69" s="144"/>
      <c r="O69" s="144"/>
      <c r="P69" s="144"/>
      <c r="Q69" s="144"/>
      <c r="R69" s="144"/>
      <c r="S69" s="144"/>
      <c r="T69" s="144"/>
      <c r="U69" s="144"/>
      <c r="V69" s="144"/>
      <c r="W69" s="144"/>
      <c r="X69" s="144"/>
      <c r="Y69" s="144"/>
      <c r="Z69" s="144"/>
      <c r="AA69" s="144"/>
      <c r="AB69" s="144"/>
      <c r="AC69" s="144"/>
      <c r="AD69" s="144"/>
      <c r="AE69" s="144"/>
      <c r="AF69" s="144"/>
      <c r="AG69" s="144"/>
      <c r="AH69" s="144"/>
      <c r="AI69" s="144"/>
      <c r="AJ69" s="144"/>
      <c r="AK69" s="144"/>
      <c r="AL69" s="144"/>
      <c r="AM69" s="144"/>
      <c r="AN69" s="144"/>
      <c r="AO69" s="144"/>
      <c r="AP69" s="144"/>
      <c r="AQ69" s="144"/>
      <c r="AR69" s="144"/>
      <c r="AS69" s="144"/>
      <c r="AT69" s="144"/>
      <c r="AU69" s="144"/>
      <c r="AV69" s="144"/>
      <c r="AW69" s="144"/>
      <c r="AX69" s="144"/>
      <c r="AY69" s="144"/>
      <c r="AZ69" s="144"/>
      <c r="BA69" s="144"/>
      <c r="BB69" s="144"/>
      <c r="BC69" s="144"/>
      <c r="BD69" s="144"/>
      <c r="BE69" s="144"/>
      <c r="BF69" s="144"/>
      <c r="BG69" s="144"/>
      <c r="BH69" s="144"/>
      <c r="BI69" s="144"/>
      <c r="BJ69" s="144"/>
      <c r="BK69" s="144"/>
      <c r="BL69" s="144"/>
      <c r="BM69" s="144"/>
      <c r="BN69" s="144"/>
      <c r="BO69" s="144"/>
      <c r="BP69" s="144"/>
      <c r="BQ69" s="144">
        <v>0.98099999999999998</v>
      </c>
      <c r="BR69" s="144">
        <v>1.944</v>
      </c>
      <c r="BS69" s="144">
        <v>2.8860000000000001</v>
      </c>
      <c r="BT69" s="144">
        <v>3.8079999999999998</v>
      </c>
      <c r="BU69" s="144">
        <v>4.71</v>
      </c>
      <c r="BV69" s="144">
        <v>5.59</v>
      </c>
      <c r="BW69" s="144">
        <v>6.4489999999999998</v>
      </c>
      <c r="BX69" s="144">
        <v>7.2839999999999998</v>
      </c>
      <c r="BY69" s="144">
        <v>8.0960000000000001</v>
      </c>
      <c r="BZ69" s="144">
        <v>8.8840000000000003</v>
      </c>
      <c r="CA69" s="144">
        <v>9.6460000000000008</v>
      </c>
      <c r="CB69" s="144">
        <v>10.381</v>
      </c>
      <c r="CC69" s="144">
        <v>11.087</v>
      </c>
      <c r="CD69" s="144">
        <v>11.765000000000001</v>
      </c>
      <c r="CE69" s="144">
        <v>12.413</v>
      </c>
      <c r="CF69" s="144">
        <v>13.03</v>
      </c>
      <c r="CG69" s="144">
        <v>13.614000000000001</v>
      </c>
      <c r="CH69" s="144">
        <v>14.164</v>
      </c>
      <c r="CI69" s="144">
        <v>14.677</v>
      </c>
      <c r="CJ69" s="144">
        <v>15.151</v>
      </c>
      <c r="CK69" s="144">
        <v>15.586</v>
      </c>
      <c r="CL69" s="144">
        <v>15.978</v>
      </c>
      <c r="CM69" s="144">
        <v>16.327000000000002</v>
      </c>
      <c r="CN69" s="144">
        <v>16.632999999999999</v>
      </c>
      <c r="CO69" s="144">
        <v>16.895</v>
      </c>
      <c r="CP69" s="144">
        <v>17.114999999999998</v>
      </c>
      <c r="CQ69" s="144">
        <v>17.295999999999999</v>
      </c>
      <c r="CR69" s="144">
        <v>17.443000000000001</v>
      </c>
      <c r="CS69" s="144">
        <v>17.558</v>
      </c>
      <c r="CT69" s="144">
        <v>17.646999999999998</v>
      </c>
      <c r="CU69" s="144">
        <v>17.713000000000001</v>
      </c>
      <c r="CV69" s="144">
        <v>17.763000000000002</v>
      </c>
      <c r="CW69" s="144">
        <v>17.797999999999998</v>
      </c>
      <c r="CX69" s="144">
        <v>17.824000000000002</v>
      </c>
      <c r="CY69" s="144">
        <v>17.841999999999999</v>
      </c>
      <c r="CZ69" s="144">
        <v>17.853999999999999</v>
      </c>
      <c r="DA69" s="144">
        <v>17.863</v>
      </c>
      <c r="DB69" s="144">
        <v>17.867999999999999</v>
      </c>
      <c r="DC69" s="144">
        <v>17.867999999999999</v>
      </c>
      <c r="DD69" s="144">
        <v>17.867999999999999</v>
      </c>
      <c r="DE69" s="144">
        <v>17.867999999999999</v>
      </c>
      <c r="DF69" s="144">
        <v>17.867999999999999</v>
      </c>
      <c r="DG69" s="144">
        <v>17.867999999999999</v>
      </c>
      <c r="DH69" s="144">
        <v>17.867999999999999</v>
      </c>
      <c r="DI69" s="144">
        <v>17.867999999999999</v>
      </c>
      <c r="DJ69" s="144">
        <v>17.867999999999999</v>
      </c>
      <c r="DK69" s="144">
        <v>17.867999999999999</v>
      </c>
      <c r="DL69" s="144">
        <v>17.867999999999999</v>
      </c>
      <c r="DM69" s="144">
        <v>17.867999999999999</v>
      </c>
      <c r="DN69" s="144">
        <v>17.867999999999999</v>
      </c>
      <c r="DO69" s="144">
        <v>17.867999999999999</v>
      </c>
      <c r="DP69" s="144">
        <v>17.867999999999999</v>
      </c>
      <c r="DQ69" s="144">
        <v>17.867999999999999</v>
      </c>
      <c r="DR69" s="144">
        <v>17.867999999999999</v>
      </c>
      <c r="DS69" s="144">
        <v>17.867999999999999</v>
      </c>
      <c r="DT69" s="144">
        <v>17.867999999999999</v>
      </c>
      <c r="DU69" s="144">
        <v>17.867999999999999</v>
      </c>
      <c r="DV69" s="144">
        <v>17.867999999999999</v>
      </c>
      <c r="DW69" s="144">
        <v>17.867999999999999</v>
      </c>
      <c r="DX69" s="144">
        <v>17.867999999999999</v>
      </c>
      <c r="DY69" s="144">
        <v>17.867999999999999</v>
      </c>
      <c r="DZ69" s="144">
        <v>17.867999999999999</v>
      </c>
      <c r="EA69" s="144">
        <v>17.867999999999999</v>
      </c>
    </row>
    <row r="70" spans="1:131" ht="15" customHeight="1" x14ac:dyDescent="0.25">
      <c r="A70" s="43">
        <v>68</v>
      </c>
      <c r="B70" s="144"/>
      <c r="C70" s="144"/>
      <c r="D70" s="144"/>
      <c r="E70" s="144"/>
      <c r="F70" s="144"/>
      <c r="G70" s="144"/>
      <c r="H70" s="144"/>
      <c r="I70" s="144"/>
      <c r="J70" s="144"/>
      <c r="K70" s="144"/>
      <c r="L70" s="144"/>
      <c r="M70" s="144"/>
      <c r="N70" s="144"/>
      <c r="O70" s="144"/>
      <c r="P70" s="144"/>
      <c r="Q70" s="144"/>
      <c r="R70" s="144"/>
      <c r="S70" s="144"/>
      <c r="T70" s="144"/>
      <c r="U70" s="144"/>
      <c r="V70" s="144"/>
      <c r="W70" s="144"/>
      <c r="X70" s="144"/>
      <c r="Y70" s="144"/>
      <c r="Z70" s="144"/>
      <c r="AA70" s="144"/>
      <c r="AB70" s="144"/>
      <c r="AC70" s="144"/>
      <c r="AD70" s="144"/>
      <c r="AE70" s="144"/>
      <c r="AF70" s="144"/>
      <c r="AG70" s="144"/>
      <c r="AH70" s="144"/>
      <c r="AI70" s="144"/>
      <c r="AJ70" s="144"/>
      <c r="AK70" s="144"/>
      <c r="AL70" s="144"/>
      <c r="AM70" s="144"/>
      <c r="AN70" s="144"/>
      <c r="AO70" s="144"/>
      <c r="AP70" s="144"/>
      <c r="AQ70" s="144"/>
      <c r="AR70" s="144"/>
      <c r="AS70" s="144"/>
      <c r="AT70" s="144"/>
      <c r="AU70" s="144"/>
      <c r="AV70" s="144"/>
      <c r="AW70" s="144"/>
      <c r="AX70" s="144"/>
      <c r="AY70" s="144"/>
      <c r="AZ70" s="144"/>
      <c r="BA70" s="144"/>
      <c r="BB70" s="144"/>
      <c r="BC70" s="144"/>
      <c r="BD70" s="144"/>
      <c r="BE70" s="144"/>
      <c r="BF70" s="144"/>
      <c r="BG70" s="144"/>
      <c r="BH70" s="144"/>
      <c r="BI70" s="144"/>
      <c r="BJ70" s="144"/>
      <c r="BK70" s="144"/>
      <c r="BL70" s="144"/>
      <c r="BM70" s="144"/>
      <c r="BN70" s="144"/>
      <c r="BO70" s="144"/>
      <c r="BP70" s="144"/>
      <c r="BQ70" s="144"/>
      <c r="BR70" s="144">
        <v>0.98</v>
      </c>
      <c r="BS70" s="144">
        <v>1.94</v>
      </c>
      <c r="BT70" s="144">
        <v>2.879</v>
      </c>
      <c r="BU70" s="144">
        <v>3.7959999999999998</v>
      </c>
      <c r="BV70" s="144">
        <v>4.6920000000000002</v>
      </c>
      <c r="BW70" s="144">
        <v>5.5640000000000001</v>
      </c>
      <c r="BX70" s="144">
        <v>6.4139999999999997</v>
      </c>
      <c r="BY70" s="144">
        <v>7.2389999999999999</v>
      </c>
      <c r="BZ70" s="144">
        <v>8.0380000000000003</v>
      </c>
      <c r="CA70" s="144">
        <v>8.8109999999999999</v>
      </c>
      <c r="CB70" s="144">
        <v>9.5559999999999992</v>
      </c>
      <c r="CC70" s="144">
        <v>10.272</v>
      </c>
      <c r="CD70" s="144">
        <v>10.958</v>
      </c>
      <c r="CE70" s="144">
        <v>11.614000000000001</v>
      </c>
      <c r="CF70" s="144">
        <v>12.237</v>
      </c>
      <c r="CG70" s="144">
        <v>12.827</v>
      </c>
      <c r="CH70" s="144">
        <v>13.381</v>
      </c>
      <c r="CI70" s="144">
        <v>13.898</v>
      </c>
      <c r="CJ70" s="144">
        <v>14.375999999999999</v>
      </c>
      <c r="CK70" s="144">
        <v>14.811999999999999</v>
      </c>
      <c r="CL70" s="144">
        <v>15.206</v>
      </c>
      <c r="CM70" s="144">
        <v>15.557</v>
      </c>
      <c r="CN70" s="144">
        <v>15.863</v>
      </c>
      <c r="CO70" s="144">
        <v>16.126000000000001</v>
      </c>
      <c r="CP70" s="144">
        <v>16.346</v>
      </c>
      <c r="CQ70" s="144">
        <v>16.526</v>
      </c>
      <c r="CR70" s="144">
        <v>16.672000000000001</v>
      </c>
      <c r="CS70" s="144">
        <v>16.786999999999999</v>
      </c>
      <c r="CT70" s="144">
        <v>16.876000000000001</v>
      </c>
      <c r="CU70" s="144">
        <v>16.942</v>
      </c>
      <c r="CV70" s="144">
        <v>16.989999999999998</v>
      </c>
      <c r="CW70" s="144">
        <v>17.026</v>
      </c>
      <c r="CX70" s="144">
        <v>17.050999999999998</v>
      </c>
      <c r="CY70" s="144">
        <v>17.068999999999999</v>
      </c>
      <c r="CZ70" s="144">
        <v>17.081</v>
      </c>
      <c r="DA70" s="144">
        <v>17.088999999999999</v>
      </c>
      <c r="DB70" s="144">
        <v>17.094000000000001</v>
      </c>
      <c r="DC70" s="144">
        <v>17.094000000000001</v>
      </c>
      <c r="DD70" s="144">
        <v>17.094000000000001</v>
      </c>
      <c r="DE70" s="144">
        <v>17.094000000000001</v>
      </c>
      <c r="DF70" s="144">
        <v>17.094000000000001</v>
      </c>
      <c r="DG70" s="144">
        <v>17.094000000000001</v>
      </c>
      <c r="DH70" s="144">
        <v>17.094000000000001</v>
      </c>
      <c r="DI70" s="144">
        <v>17.094000000000001</v>
      </c>
      <c r="DJ70" s="144">
        <v>17.094000000000001</v>
      </c>
      <c r="DK70" s="144">
        <v>17.094000000000001</v>
      </c>
      <c r="DL70" s="144">
        <v>17.094000000000001</v>
      </c>
      <c r="DM70" s="144">
        <v>17.094000000000001</v>
      </c>
      <c r="DN70" s="144">
        <v>17.094000000000001</v>
      </c>
      <c r="DO70" s="144">
        <v>17.094000000000001</v>
      </c>
      <c r="DP70" s="144">
        <v>17.094000000000001</v>
      </c>
      <c r="DQ70" s="144">
        <v>17.094000000000001</v>
      </c>
      <c r="DR70" s="144">
        <v>17.094000000000001</v>
      </c>
      <c r="DS70" s="144">
        <v>17.094000000000001</v>
      </c>
      <c r="DT70" s="144">
        <v>17.094000000000001</v>
      </c>
      <c r="DU70" s="144">
        <v>17.094000000000001</v>
      </c>
      <c r="DV70" s="144">
        <v>17.094000000000001</v>
      </c>
      <c r="DW70" s="144">
        <v>17.094000000000001</v>
      </c>
      <c r="DX70" s="144">
        <v>17.094000000000001</v>
      </c>
      <c r="DY70" s="144">
        <v>17.094000000000001</v>
      </c>
      <c r="DZ70" s="144">
        <v>17.094000000000001</v>
      </c>
      <c r="EA70" s="144">
        <v>17.094000000000001</v>
      </c>
    </row>
    <row r="71" spans="1:131" ht="15" customHeight="1" x14ac:dyDescent="0.25">
      <c r="A71" s="43">
        <v>69</v>
      </c>
      <c r="B71" s="144"/>
      <c r="C71" s="144"/>
      <c r="D71" s="144"/>
      <c r="E71" s="144"/>
      <c r="F71" s="144"/>
      <c r="G71" s="144"/>
      <c r="H71" s="144"/>
      <c r="I71" s="144"/>
      <c r="J71" s="144"/>
      <c r="K71" s="144"/>
      <c r="L71" s="144"/>
      <c r="M71" s="144"/>
      <c r="N71" s="144"/>
      <c r="O71" s="144"/>
      <c r="P71" s="144"/>
      <c r="Q71" s="144"/>
      <c r="R71" s="144"/>
      <c r="S71" s="144"/>
      <c r="T71" s="144"/>
      <c r="U71" s="144"/>
      <c r="V71" s="144"/>
      <c r="W71" s="144"/>
      <c r="X71" s="144"/>
      <c r="Y71" s="144"/>
      <c r="Z71" s="144"/>
      <c r="AA71" s="144"/>
      <c r="AB71" s="144"/>
      <c r="AC71" s="144"/>
      <c r="AD71" s="144"/>
      <c r="AE71" s="144"/>
      <c r="AF71" s="144"/>
      <c r="AG71" s="144"/>
      <c r="AH71" s="144"/>
      <c r="AI71" s="144"/>
      <c r="AJ71" s="144"/>
      <c r="AK71" s="144"/>
      <c r="AL71" s="144"/>
      <c r="AM71" s="144"/>
      <c r="AN71" s="144"/>
      <c r="AO71" s="144"/>
      <c r="AP71" s="144"/>
      <c r="AQ71" s="144"/>
      <c r="AR71" s="144"/>
      <c r="AS71" s="144"/>
      <c r="AT71" s="144"/>
      <c r="AU71" s="144"/>
      <c r="AV71" s="144"/>
      <c r="AW71" s="144"/>
      <c r="AX71" s="144"/>
      <c r="AY71" s="144"/>
      <c r="AZ71" s="144"/>
      <c r="BA71" s="144"/>
      <c r="BB71" s="144"/>
      <c r="BC71" s="144"/>
      <c r="BD71" s="144"/>
      <c r="BE71" s="144"/>
      <c r="BF71" s="144"/>
      <c r="BG71" s="144"/>
      <c r="BH71" s="144"/>
      <c r="BI71" s="144"/>
      <c r="BJ71" s="144"/>
      <c r="BK71" s="144"/>
      <c r="BL71" s="144"/>
      <c r="BM71" s="144"/>
      <c r="BN71" s="144"/>
      <c r="BO71" s="144"/>
      <c r="BP71" s="144"/>
      <c r="BQ71" s="144"/>
      <c r="BR71" s="144"/>
      <c r="BS71" s="144">
        <v>0.97899999999999998</v>
      </c>
      <c r="BT71" s="144">
        <v>1.9359999999999999</v>
      </c>
      <c r="BU71" s="144">
        <v>2.871</v>
      </c>
      <c r="BV71" s="144">
        <v>3.7829999999999999</v>
      </c>
      <c r="BW71" s="144">
        <v>4.6719999999999997</v>
      </c>
      <c r="BX71" s="144">
        <v>5.5359999999999996</v>
      </c>
      <c r="BY71" s="144">
        <v>6.3760000000000003</v>
      </c>
      <c r="BZ71" s="144">
        <v>7.1879999999999997</v>
      </c>
      <c r="CA71" s="144">
        <v>7.9740000000000002</v>
      </c>
      <c r="CB71" s="144">
        <v>8.7309999999999999</v>
      </c>
      <c r="CC71" s="144">
        <v>9.4570000000000007</v>
      </c>
      <c r="CD71" s="144">
        <v>10.153</v>
      </c>
      <c r="CE71" s="144">
        <v>10.817</v>
      </c>
      <c r="CF71" s="144">
        <v>11.448</v>
      </c>
      <c r="CG71" s="144">
        <v>12.044</v>
      </c>
      <c r="CH71" s="144">
        <v>12.603999999999999</v>
      </c>
      <c r="CI71" s="144">
        <v>13.125</v>
      </c>
      <c r="CJ71" s="144">
        <v>13.606999999999999</v>
      </c>
      <c r="CK71" s="144">
        <v>14.045999999999999</v>
      </c>
      <c r="CL71" s="144">
        <v>14.442</v>
      </c>
      <c r="CM71" s="144">
        <v>14.794</v>
      </c>
      <c r="CN71" s="144">
        <v>15.101000000000001</v>
      </c>
      <c r="CO71" s="144">
        <v>15.364000000000001</v>
      </c>
      <c r="CP71" s="144">
        <v>15.585000000000001</v>
      </c>
      <c r="CQ71" s="144">
        <v>15.766</v>
      </c>
      <c r="CR71" s="144">
        <v>15.911</v>
      </c>
      <c r="CS71" s="144">
        <v>16.026</v>
      </c>
      <c r="CT71" s="144">
        <v>16.114000000000001</v>
      </c>
      <c r="CU71" s="144">
        <v>16.178999999999998</v>
      </c>
      <c r="CV71" s="144">
        <v>16.228000000000002</v>
      </c>
      <c r="CW71" s="144">
        <v>16.263000000000002</v>
      </c>
      <c r="CX71" s="144">
        <v>16.288</v>
      </c>
      <c r="CY71" s="144">
        <v>16.305</v>
      </c>
      <c r="CZ71" s="144">
        <v>16.317</v>
      </c>
      <c r="DA71" s="144">
        <v>16.324999999999999</v>
      </c>
      <c r="DB71" s="144">
        <v>16.329999999999998</v>
      </c>
      <c r="DC71" s="144">
        <v>16.329999999999998</v>
      </c>
      <c r="DD71" s="144">
        <v>16.329999999999998</v>
      </c>
      <c r="DE71" s="144">
        <v>16.329999999999998</v>
      </c>
      <c r="DF71" s="144">
        <v>16.329999999999998</v>
      </c>
      <c r="DG71" s="144">
        <v>16.329999999999998</v>
      </c>
      <c r="DH71" s="144">
        <v>16.329999999999998</v>
      </c>
      <c r="DI71" s="144">
        <v>16.329999999999998</v>
      </c>
      <c r="DJ71" s="144">
        <v>16.329999999999998</v>
      </c>
      <c r="DK71" s="144">
        <v>16.329999999999998</v>
      </c>
      <c r="DL71" s="144">
        <v>16.329999999999998</v>
      </c>
      <c r="DM71" s="144">
        <v>16.329999999999998</v>
      </c>
      <c r="DN71" s="144">
        <v>16.329999999999998</v>
      </c>
      <c r="DO71" s="144">
        <v>16.329999999999998</v>
      </c>
      <c r="DP71" s="144">
        <v>16.329999999999998</v>
      </c>
      <c r="DQ71" s="144">
        <v>16.329999999999998</v>
      </c>
      <c r="DR71" s="144">
        <v>16.329999999999998</v>
      </c>
      <c r="DS71" s="144">
        <v>16.329999999999998</v>
      </c>
      <c r="DT71" s="144">
        <v>16.329999999999998</v>
      </c>
      <c r="DU71" s="144">
        <v>16.329999999999998</v>
      </c>
      <c r="DV71" s="144">
        <v>16.329999999999998</v>
      </c>
      <c r="DW71" s="144">
        <v>16.329999999999998</v>
      </c>
      <c r="DX71" s="144">
        <v>16.329999999999998</v>
      </c>
      <c r="DY71" s="144">
        <v>16.329999999999998</v>
      </c>
      <c r="DZ71" s="144">
        <v>16.329999999999998</v>
      </c>
      <c r="EA71" s="144">
        <v>16.329999999999998</v>
      </c>
    </row>
    <row r="72" spans="1:131" ht="15" customHeight="1" x14ac:dyDescent="0.25">
      <c r="A72" s="43">
        <v>70</v>
      </c>
      <c r="B72" s="144"/>
      <c r="C72" s="144"/>
      <c r="D72" s="144"/>
      <c r="E72" s="144"/>
      <c r="F72" s="144"/>
      <c r="G72" s="144"/>
      <c r="H72" s="144"/>
      <c r="I72" s="144"/>
      <c r="J72" s="144"/>
      <c r="K72" s="144"/>
      <c r="L72" s="144"/>
      <c r="M72" s="144"/>
      <c r="N72" s="144"/>
      <c r="O72" s="144"/>
      <c r="P72" s="144"/>
      <c r="Q72" s="144"/>
      <c r="R72" s="144"/>
      <c r="S72" s="144"/>
      <c r="T72" s="144"/>
      <c r="U72" s="144"/>
      <c r="V72" s="144"/>
      <c r="W72" s="144"/>
      <c r="X72" s="144"/>
      <c r="Y72" s="144"/>
      <c r="Z72" s="144"/>
      <c r="AA72" s="144"/>
      <c r="AB72" s="144"/>
      <c r="AC72" s="144"/>
      <c r="AD72" s="144"/>
      <c r="AE72" s="144"/>
      <c r="AF72" s="144"/>
      <c r="AG72" s="144"/>
      <c r="AH72" s="144"/>
      <c r="AI72" s="144"/>
      <c r="AJ72" s="144"/>
      <c r="AK72" s="144"/>
      <c r="AL72" s="144"/>
      <c r="AM72" s="144"/>
      <c r="AN72" s="144"/>
      <c r="AO72" s="144"/>
      <c r="AP72" s="144"/>
      <c r="AQ72" s="144"/>
      <c r="AR72" s="144"/>
      <c r="AS72" s="144"/>
      <c r="AT72" s="144"/>
      <c r="AU72" s="144"/>
      <c r="AV72" s="144"/>
      <c r="AW72" s="144"/>
      <c r="AX72" s="144"/>
      <c r="AY72" s="144"/>
      <c r="AZ72" s="144"/>
      <c r="BA72" s="144"/>
      <c r="BB72" s="144"/>
      <c r="BC72" s="144"/>
      <c r="BD72" s="144"/>
      <c r="BE72" s="144"/>
      <c r="BF72" s="144"/>
      <c r="BG72" s="144"/>
      <c r="BH72" s="144"/>
      <c r="BI72" s="144"/>
      <c r="BJ72" s="144"/>
      <c r="BK72" s="144"/>
      <c r="BL72" s="144"/>
      <c r="BM72" s="144"/>
      <c r="BN72" s="144"/>
      <c r="BO72" s="144"/>
      <c r="BP72" s="144"/>
      <c r="BQ72" s="144"/>
      <c r="BR72" s="144"/>
      <c r="BS72" s="144"/>
      <c r="BT72" s="144">
        <v>0.97699999999999998</v>
      </c>
      <c r="BU72" s="144">
        <v>1.9319999999999999</v>
      </c>
      <c r="BV72" s="144">
        <v>2.863</v>
      </c>
      <c r="BW72" s="144">
        <v>3.7690000000000001</v>
      </c>
      <c r="BX72" s="144">
        <v>4.6500000000000004</v>
      </c>
      <c r="BY72" s="144">
        <v>5.5049999999999999</v>
      </c>
      <c r="BZ72" s="144">
        <v>6.3330000000000002</v>
      </c>
      <c r="CA72" s="144">
        <v>7.1319999999999997</v>
      </c>
      <c r="CB72" s="144">
        <v>7.9020000000000001</v>
      </c>
      <c r="CC72" s="144">
        <v>8.64</v>
      </c>
      <c r="CD72" s="144">
        <v>9.3469999999999995</v>
      </c>
      <c r="CE72" s="144">
        <v>10.02</v>
      </c>
      <c r="CF72" s="144">
        <v>10.66</v>
      </c>
      <c r="CG72" s="144">
        <v>11.263999999999999</v>
      </c>
      <c r="CH72" s="144">
        <v>11.83</v>
      </c>
      <c r="CI72" s="144">
        <v>12.356999999999999</v>
      </c>
      <c r="CJ72" s="144">
        <v>12.843</v>
      </c>
      <c r="CK72" s="144">
        <v>13.286</v>
      </c>
      <c r="CL72" s="144">
        <v>13.685</v>
      </c>
      <c r="CM72" s="144">
        <v>14.038</v>
      </c>
      <c r="CN72" s="144">
        <v>14.347</v>
      </c>
      <c r="CO72" s="144">
        <v>14.611000000000001</v>
      </c>
      <c r="CP72" s="144">
        <v>14.832000000000001</v>
      </c>
      <c r="CQ72" s="144">
        <v>15.013</v>
      </c>
      <c r="CR72" s="144">
        <v>15.157999999999999</v>
      </c>
      <c r="CS72" s="144">
        <v>15.273</v>
      </c>
      <c r="CT72" s="144">
        <v>15.36</v>
      </c>
      <c r="CU72" s="144">
        <v>15.426</v>
      </c>
      <c r="CV72" s="144">
        <v>15.474</v>
      </c>
      <c r="CW72" s="144">
        <v>15.507999999999999</v>
      </c>
      <c r="CX72" s="144">
        <v>15.532999999999999</v>
      </c>
      <c r="CY72" s="144">
        <v>15.55</v>
      </c>
      <c r="CZ72" s="144">
        <v>15.561999999999999</v>
      </c>
      <c r="DA72" s="144">
        <v>15.57</v>
      </c>
      <c r="DB72" s="144">
        <v>15.574999999999999</v>
      </c>
      <c r="DC72" s="144">
        <v>15.574999999999999</v>
      </c>
      <c r="DD72" s="144">
        <v>15.574999999999999</v>
      </c>
      <c r="DE72" s="144">
        <v>15.574999999999999</v>
      </c>
      <c r="DF72" s="144">
        <v>15.574999999999999</v>
      </c>
      <c r="DG72" s="144">
        <v>15.574999999999999</v>
      </c>
      <c r="DH72" s="144">
        <v>15.574999999999999</v>
      </c>
      <c r="DI72" s="144">
        <v>15.574999999999999</v>
      </c>
      <c r="DJ72" s="144">
        <v>15.574999999999999</v>
      </c>
      <c r="DK72" s="144">
        <v>15.574999999999999</v>
      </c>
      <c r="DL72" s="144">
        <v>15.574999999999999</v>
      </c>
      <c r="DM72" s="144">
        <v>15.574999999999999</v>
      </c>
      <c r="DN72" s="144">
        <v>15.574999999999999</v>
      </c>
      <c r="DO72" s="144">
        <v>15.574999999999999</v>
      </c>
      <c r="DP72" s="144">
        <v>15.574999999999999</v>
      </c>
      <c r="DQ72" s="144">
        <v>15.574999999999999</v>
      </c>
      <c r="DR72" s="144">
        <v>15.574999999999999</v>
      </c>
      <c r="DS72" s="144">
        <v>15.574999999999999</v>
      </c>
      <c r="DT72" s="144">
        <v>15.574999999999999</v>
      </c>
      <c r="DU72" s="144">
        <v>15.574999999999999</v>
      </c>
      <c r="DV72" s="144">
        <v>15.574999999999999</v>
      </c>
      <c r="DW72" s="144">
        <v>15.574999999999999</v>
      </c>
      <c r="DX72" s="144">
        <v>15.574999999999999</v>
      </c>
      <c r="DY72" s="144">
        <v>15.574999999999999</v>
      </c>
      <c r="DZ72" s="144">
        <v>15.574999999999999</v>
      </c>
      <c r="EA72" s="144">
        <v>15.574999999999999</v>
      </c>
    </row>
    <row r="73" spans="1:131" ht="15" customHeight="1" x14ac:dyDescent="0.25">
      <c r="A73" s="43">
        <v>71</v>
      </c>
      <c r="B73" s="144"/>
      <c r="C73" s="144"/>
      <c r="D73" s="144"/>
      <c r="E73" s="144"/>
      <c r="F73" s="144"/>
      <c r="G73" s="144"/>
      <c r="H73" s="144"/>
      <c r="I73" s="144"/>
      <c r="J73" s="144"/>
      <c r="K73" s="144"/>
      <c r="L73" s="144"/>
      <c r="M73" s="144"/>
      <c r="N73" s="144"/>
      <c r="O73" s="144"/>
      <c r="P73" s="144"/>
      <c r="Q73" s="144"/>
      <c r="R73" s="144"/>
      <c r="S73" s="144"/>
      <c r="T73" s="144"/>
      <c r="U73" s="144"/>
      <c r="V73" s="144"/>
      <c r="W73" s="144"/>
      <c r="X73" s="144"/>
      <c r="Y73" s="144"/>
      <c r="Z73" s="144"/>
      <c r="AA73" s="144"/>
      <c r="AB73" s="144"/>
      <c r="AC73" s="144"/>
      <c r="AD73" s="144"/>
      <c r="AE73" s="144"/>
      <c r="AF73" s="144"/>
      <c r="AG73" s="144"/>
      <c r="AH73" s="144"/>
      <c r="AI73" s="144"/>
      <c r="AJ73" s="144"/>
      <c r="AK73" s="144"/>
      <c r="AL73" s="144"/>
      <c r="AM73" s="144"/>
      <c r="AN73" s="144"/>
      <c r="AO73" s="144"/>
      <c r="AP73" s="144"/>
      <c r="AQ73" s="144"/>
      <c r="AR73" s="144"/>
      <c r="AS73" s="144"/>
      <c r="AT73" s="144"/>
      <c r="AU73" s="144"/>
      <c r="AV73" s="144"/>
      <c r="AW73" s="144"/>
      <c r="AX73" s="144"/>
      <c r="AY73" s="144"/>
      <c r="AZ73" s="144"/>
      <c r="BA73" s="144"/>
      <c r="BB73" s="144"/>
      <c r="BC73" s="144"/>
      <c r="BD73" s="144"/>
      <c r="BE73" s="144"/>
      <c r="BF73" s="144"/>
      <c r="BG73" s="144"/>
      <c r="BH73" s="144"/>
      <c r="BI73" s="144"/>
      <c r="BJ73" s="144"/>
      <c r="BK73" s="144"/>
      <c r="BL73" s="144"/>
      <c r="BM73" s="144"/>
      <c r="BN73" s="144"/>
      <c r="BO73" s="144"/>
      <c r="BP73" s="144"/>
      <c r="BQ73" s="144"/>
      <c r="BR73" s="144"/>
      <c r="BS73" s="144"/>
      <c r="BT73" s="144"/>
      <c r="BU73" s="144">
        <v>0.97599999999999998</v>
      </c>
      <c r="BV73" s="144">
        <v>1.9279999999999999</v>
      </c>
      <c r="BW73" s="144">
        <v>2.855</v>
      </c>
      <c r="BX73" s="144">
        <v>3.7559999999999998</v>
      </c>
      <c r="BY73" s="144">
        <v>4.63</v>
      </c>
      <c r="BZ73" s="144">
        <v>5.476</v>
      </c>
      <c r="CA73" s="144">
        <v>6.2930000000000001</v>
      </c>
      <c r="CB73" s="144">
        <v>7.0789999999999997</v>
      </c>
      <c r="CC73" s="144">
        <v>7.8330000000000002</v>
      </c>
      <c r="CD73" s="144">
        <v>8.5549999999999997</v>
      </c>
      <c r="CE73" s="144">
        <v>9.2420000000000009</v>
      </c>
      <c r="CF73" s="144">
        <v>9.8949999999999996</v>
      </c>
      <c r="CG73" s="144">
        <v>10.510999999999999</v>
      </c>
      <c r="CH73" s="144">
        <v>11.087999999999999</v>
      </c>
      <c r="CI73" s="144">
        <v>11.625</v>
      </c>
      <c r="CJ73" s="144">
        <v>12.12</v>
      </c>
      <c r="CK73" s="144">
        <v>12.571</v>
      </c>
      <c r="CL73" s="144">
        <v>12.977</v>
      </c>
      <c r="CM73" s="144">
        <v>13.336</v>
      </c>
      <c r="CN73" s="144">
        <v>13.65</v>
      </c>
      <c r="CO73" s="144">
        <v>13.917</v>
      </c>
      <c r="CP73" s="144">
        <v>14.141</v>
      </c>
      <c r="CQ73" s="144">
        <v>14.324</v>
      </c>
      <c r="CR73" s="144">
        <v>14.471</v>
      </c>
      <c r="CS73" s="144">
        <v>14.587</v>
      </c>
      <c r="CT73" s="144">
        <v>14.675000000000001</v>
      </c>
      <c r="CU73" s="144">
        <v>14.741</v>
      </c>
      <c r="CV73" s="144">
        <v>14.789</v>
      </c>
      <c r="CW73" s="144">
        <v>14.824</v>
      </c>
      <c r="CX73" s="144">
        <v>14.848000000000001</v>
      </c>
      <c r="CY73" s="144">
        <v>14.866</v>
      </c>
      <c r="CZ73" s="144">
        <v>14.877000000000001</v>
      </c>
      <c r="DA73" s="144">
        <v>14.885</v>
      </c>
      <c r="DB73" s="144">
        <v>14.89</v>
      </c>
      <c r="DC73" s="144">
        <v>14.89</v>
      </c>
      <c r="DD73" s="144">
        <v>14.89</v>
      </c>
      <c r="DE73" s="144">
        <v>14.89</v>
      </c>
      <c r="DF73" s="144">
        <v>14.89</v>
      </c>
      <c r="DG73" s="144">
        <v>14.89</v>
      </c>
      <c r="DH73" s="144">
        <v>14.89</v>
      </c>
      <c r="DI73" s="144">
        <v>14.89</v>
      </c>
      <c r="DJ73" s="144">
        <v>14.89</v>
      </c>
      <c r="DK73" s="144">
        <v>14.89</v>
      </c>
      <c r="DL73" s="144">
        <v>14.89</v>
      </c>
      <c r="DM73" s="144">
        <v>14.89</v>
      </c>
      <c r="DN73" s="144">
        <v>14.89</v>
      </c>
      <c r="DO73" s="144">
        <v>14.89</v>
      </c>
      <c r="DP73" s="144">
        <v>14.89</v>
      </c>
      <c r="DQ73" s="144">
        <v>14.89</v>
      </c>
      <c r="DR73" s="144">
        <v>14.89</v>
      </c>
      <c r="DS73" s="144">
        <v>14.89</v>
      </c>
      <c r="DT73" s="144">
        <v>14.89</v>
      </c>
      <c r="DU73" s="144">
        <v>14.89</v>
      </c>
      <c r="DV73" s="144">
        <v>14.89</v>
      </c>
      <c r="DW73" s="144">
        <v>14.89</v>
      </c>
      <c r="DX73" s="144">
        <v>14.89</v>
      </c>
      <c r="DY73" s="144">
        <v>14.89</v>
      </c>
      <c r="DZ73" s="144">
        <v>14.89</v>
      </c>
      <c r="EA73" s="144">
        <v>14.89</v>
      </c>
    </row>
    <row r="74" spans="1:131" ht="15" customHeight="1" x14ac:dyDescent="0.25">
      <c r="A74" s="43">
        <v>72</v>
      </c>
      <c r="B74" s="144"/>
      <c r="C74" s="144"/>
      <c r="D74" s="144"/>
      <c r="E74" s="144"/>
      <c r="F74" s="144"/>
      <c r="G74" s="144"/>
      <c r="H74" s="144"/>
      <c r="I74" s="144"/>
      <c r="J74" s="144"/>
      <c r="K74" s="144"/>
      <c r="L74" s="144"/>
      <c r="M74" s="144"/>
      <c r="N74" s="144"/>
      <c r="O74" s="144"/>
      <c r="P74" s="144"/>
      <c r="Q74" s="144"/>
      <c r="R74" s="144"/>
      <c r="S74" s="144"/>
      <c r="T74" s="144"/>
      <c r="U74" s="144"/>
      <c r="V74" s="144"/>
      <c r="W74" s="144"/>
      <c r="X74" s="144"/>
      <c r="Y74" s="144"/>
      <c r="Z74" s="144"/>
      <c r="AA74" s="144"/>
      <c r="AB74" s="144"/>
      <c r="AC74" s="144"/>
      <c r="AD74" s="144"/>
      <c r="AE74" s="144"/>
      <c r="AF74" s="144"/>
      <c r="AG74" s="144"/>
      <c r="AH74" s="144"/>
      <c r="AI74" s="144"/>
      <c r="AJ74" s="144"/>
      <c r="AK74" s="144"/>
      <c r="AL74" s="144"/>
      <c r="AM74" s="144"/>
      <c r="AN74" s="144"/>
      <c r="AO74" s="144"/>
      <c r="AP74" s="144"/>
      <c r="AQ74" s="144"/>
      <c r="AR74" s="144"/>
      <c r="AS74" s="144"/>
      <c r="AT74" s="144"/>
      <c r="AU74" s="144"/>
      <c r="AV74" s="144"/>
      <c r="AW74" s="144"/>
      <c r="AX74" s="144"/>
      <c r="AY74" s="144"/>
      <c r="AZ74" s="144"/>
      <c r="BA74" s="144"/>
      <c r="BB74" s="144"/>
      <c r="BC74" s="144"/>
      <c r="BD74" s="144"/>
      <c r="BE74" s="144"/>
      <c r="BF74" s="144"/>
      <c r="BG74" s="144"/>
      <c r="BH74" s="144"/>
      <c r="BI74" s="144"/>
      <c r="BJ74" s="144"/>
      <c r="BK74" s="144"/>
      <c r="BL74" s="144"/>
      <c r="BM74" s="144"/>
      <c r="BN74" s="144"/>
      <c r="BO74" s="144"/>
      <c r="BP74" s="144"/>
      <c r="BQ74" s="144"/>
      <c r="BR74" s="144"/>
      <c r="BS74" s="144"/>
      <c r="BT74" s="144"/>
      <c r="BU74" s="144"/>
      <c r="BV74" s="144">
        <v>0.97499999999999998</v>
      </c>
      <c r="BW74" s="144">
        <v>1.9239999999999999</v>
      </c>
      <c r="BX74" s="144">
        <v>2.847</v>
      </c>
      <c r="BY74" s="144">
        <v>3.7410000000000001</v>
      </c>
      <c r="BZ74" s="144">
        <v>4.6070000000000002</v>
      </c>
      <c r="CA74" s="144">
        <v>5.4429999999999996</v>
      </c>
      <c r="CB74" s="144">
        <v>6.2469999999999999</v>
      </c>
      <c r="CC74" s="144">
        <v>7.0190000000000001</v>
      </c>
      <c r="CD74" s="144">
        <v>7.7560000000000002</v>
      </c>
      <c r="CE74" s="144">
        <v>8.4589999999999996</v>
      </c>
      <c r="CF74" s="144">
        <v>9.1259999999999994</v>
      </c>
      <c r="CG74" s="144">
        <v>9.7550000000000008</v>
      </c>
      <c r="CH74" s="144">
        <v>10.345000000000001</v>
      </c>
      <c r="CI74" s="144">
        <v>10.893000000000001</v>
      </c>
      <c r="CJ74" s="144">
        <v>11.397</v>
      </c>
      <c r="CK74" s="144">
        <v>11.856999999999999</v>
      </c>
      <c r="CL74" s="144">
        <v>12.27</v>
      </c>
      <c r="CM74" s="144">
        <v>12.635999999999999</v>
      </c>
      <c r="CN74" s="144">
        <v>12.955</v>
      </c>
      <c r="CO74" s="144">
        <v>13.226000000000001</v>
      </c>
      <c r="CP74" s="144">
        <v>13.452999999999999</v>
      </c>
      <c r="CQ74" s="144">
        <v>13.638999999999999</v>
      </c>
      <c r="CR74" s="144">
        <v>13.788</v>
      </c>
      <c r="CS74" s="144">
        <v>13.904</v>
      </c>
      <c r="CT74" s="144">
        <v>13.994</v>
      </c>
      <c r="CU74" s="144">
        <v>14.06</v>
      </c>
      <c r="CV74" s="144">
        <v>14.108000000000001</v>
      </c>
      <c r="CW74" s="144">
        <v>14.143000000000001</v>
      </c>
      <c r="CX74" s="144">
        <v>14.167999999999999</v>
      </c>
      <c r="CY74" s="144">
        <v>14.185</v>
      </c>
      <c r="CZ74" s="144">
        <v>14.196</v>
      </c>
      <c r="DA74" s="144">
        <v>14.204000000000001</v>
      </c>
      <c r="DB74" s="144">
        <v>14.209</v>
      </c>
      <c r="DC74" s="144">
        <v>14.209</v>
      </c>
      <c r="DD74" s="144">
        <v>14.209</v>
      </c>
      <c r="DE74" s="144">
        <v>14.209</v>
      </c>
      <c r="DF74" s="144">
        <v>14.209</v>
      </c>
      <c r="DG74" s="144">
        <v>14.209</v>
      </c>
      <c r="DH74" s="144">
        <v>14.209</v>
      </c>
      <c r="DI74" s="144">
        <v>14.209</v>
      </c>
      <c r="DJ74" s="144">
        <v>14.209</v>
      </c>
      <c r="DK74" s="144">
        <v>14.209</v>
      </c>
      <c r="DL74" s="144">
        <v>14.209</v>
      </c>
      <c r="DM74" s="144">
        <v>14.209</v>
      </c>
      <c r="DN74" s="144">
        <v>14.209</v>
      </c>
      <c r="DO74" s="144">
        <v>14.209</v>
      </c>
      <c r="DP74" s="144">
        <v>14.209</v>
      </c>
      <c r="DQ74" s="144">
        <v>14.209</v>
      </c>
      <c r="DR74" s="144">
        <v>14.209</v>
      </c>
      <c r="DS74" s="144">
        <v>14.209</v>
      </c>
      <c r="DT74" s="144">
        <v>14.209</v>
      </c>
      <c r="DU74" s="144">
        <v>14.209</v>
      </c>
      <c r="DV74" s="144">
        <v>14.209</v>
      </c>
      <c r="DW74" s="144">
        <v>14.209</v>
      </c>
      <c r="DX74" s="144">
        <v>14.209</v>
      </c>
      <c r="DY74" s="144">
        <v>14.209</v>
      </c>
      <c r="DZ74" s="144">
        <v>14.209</v>
      </c>
      <c r="EA74" s="144">
        <v>14.209</v>
      </c>
    </row>
    <row r="75" spans="1:131" ht="15" customHeight="1" x14ac:dyDescent="0.25">
      <c r="A75" s="43">
        <v>73</v>
      </c>
      <c r="B75" s="144"/>
      <c r="C75" s="144"/>
      <c r="D75" s="144"/>
      <c r="E75" s="144"/>
      <c r="F75" s="144"/>
      <c r="G75" s="144"/>
      <c r="H75" s="144"/>
      <c r="I75" s="144"/>
      <c r="J75" s="144"/>
      <c r="K75" s="144"/>
      <c r="L75" s="144"/>
      <c r="M75" s="144"/>
      <c r="N75" s="144"/>
      <c r="O75" s="144"/>
      <c r="P75" s="144"/>
      <c r="Q75" s="144"/>
      <c r="R75" s="144"/>
      <c r="S75" s="144"/>
      <c r="T75" s="144"/>
      <c r="U75" s="144"/>
      <c r="V75" s="144"/>
      <c r="W75" s="144"/>
      <c r="X75" s="144"/>
      <c r="Y75" s="144"/>
      <c r="Z75" s="144"/>
      <c r="AA75" s="144"/>
      <c r="AB75" s="144"/>
      <c r="AC75" s="144"/>
      <c r="AD75" s="144"/>
      <c r="AE75" s="144"/>
      <c r="AF75" s="144"/>
      <c r="AG75" s="144"/>
      <c r="AH75" s="144"/>
      <c r="AI75" s="144"/>
      <c r="AJ75" s="144"/>
      <c r="AK75" s="144"/>
      <c r="AL75" s="144"/>
      <c r="AM75" s="144"/>
      <c r="AN75" s="144"/>
      <c r="AO75" s="144"/>
      <c r="AP75" s="144"/>
      <c r="AQ75" s="144"/>
      <c r="AR75" s="144"/>
      <c r="AS75" s="144"/>
      <c r="AT75" s="144"/>
      <c r="AU75" s="144"/>
      <c r="AV75" s="144"/>
      <c r="AW75" s="144"/>
      <c r="AX75" s="144"/>
      <c r="AY75" s="144"/>
      <c r="AZ75" s="144"/>
      <c r="BA75" s="144"/>
      <c r="BB75" s="144"/>
      <c r="BC75" s="144"/>
      <c r="BD75" s="144"/>
      <c r="BE75" s="144"/>
      <c r="BF75" s="144"/>
      <c r="BG75" s="144"/>
      <c r="BH75" s="144"/>
      <c r="BI75" s="144"/>
      <c r="BJ75" s="144"/>
      <c r="BK75" s="144"/>
      <c r="BL75" s="144"/>
      <c r="BM75" s="144"/>
      <c r="BN75" s="144"/>
      <c r="BO75" s="144"/>
      <c r="BP75" s="144"/>
      <c r="BQ75" s="144"/>
      <c r="BR75" s="144"/>
      <c r="BS75" s="144"/>
      <c r="BT75" s="144"/>
      <c r="BU75" s="144"/>
      <c r="BV75" s="144"/>
      <c r="BW75" s="144">
        <v>0.97299999999999998</v>
      </c>
      <c r="BX75" s="144">
        <v>1.919</v>
      </c>
      <c r="BY75" s="144">
        <v>2.8359999999999999</v>
      </c>
      <c r="BZ75" s="144">
        <v>3.7240000000000002</v>
      </c>
      <c r="CA75" s="144">
        <v>4.58</v>
      </c>
      <c r="CB75" s="144">
        <v>5.4039999999999999</v>
      </c>
      <c r="CC75" s="144">
        <v>6.194</v>
      </c>
      <c r="CD75" s="144">
        <v>6.9489999999999998</v>
      </c>
      <c r="CE75" s="144">
        <v>7.6680000000000001</v>
      </c>
      <c r="CF75" s="144">
        <v>8.35</v>
      </c>
      <c r="CG75" s="144">
        <v>8.9939999999999998</v>
      </c>
      <c r="CH75" s="144">
        <v>9.5969999999999995</v>
      </c>
      <c r="CI75" s="144">
        <v>10.157</v>
      </c>
      <c r="CJ75" s="144">
        <v>10.672000000000001</v>
      </c>
      <c r="CK75" s="144">
        <v>11.141</v>
      </c>
      <c r="CL75" s="144">
        <v>11.563000000000001</v>
      </c>
      <c r="CM75" s="144">
        <v>11.936</v>
      </c>
      <c r="CN75" s="144">
        <v>12.26</v>
      </c>
      <c r="CO75" s="144">
        <v>12.537000000000001</v>
      </c>
      <c r="CP75" s="144">
        <v>12.766999999999999</v>
      </c>
      <c r="CQ75" s="144">
        <v>12.955</v>
      </c>
      <c r="CR75" s="144">
        <v>13.106</v>
      </c>
      <c r="CS75" s="144">
        <v>13.224</v>
      </c>
      <c r="CT75" s="144">
        <v>13.314</v>
      </c>
      <c r="CU75" s="144">
        <v>13.381</v>
      </c>
      <c r="CV75" s="144">
        <v>13.43</v>
      </c>
      <c r="CW75" s="144">
        <v>13.464</v>
      </c>
      <c r="CX75" s="144">
        <v>13.489000000000001</v>
      </c>
      <c r="CY75" s="144">
        <v>13.506</v>
      </c>
      <c r="CZ75" s="144">
        <v>13.518000000000001</v>
      </c>
      <c r="DA75" s="144">
        <v>13.526</v>
      </c>
      <c r="DB75" s="144">
        <v>13.531000000000001</v>
      </c>
      <c r="DC75" s="144">
        <v>13.531000000000001</v>
      </c>
      <c r="DD75" s="144">
        <v>13.531000000000001</v>
      </c>
      <c r="DE75" s="144">
        <v>13.531000000000001</v>
      </c>
      <c r="DF75" s="144">
        <v>13.531000000000001</v>
      </c>
      <c r="DG75" s="144">
        <v>13.531000000000001</v>
      </c>
      <c r="DH75" s="144">
        <v>13.531000000000001</v>
      </c>
      <c r="DI75" s="144">
        <v>13.531000000000001</v>
      </c>
      <c r="DJ75" s="144">
        <v>13.531000000000001</v>
      </c>
      <c r="DK75" s="144">
        <v>13.531000000000001</v>
      </c>
      <c r="DL75" s="144">
        <v>13.531000000000001</v>
      </c>
      <c r="DM75" s="144">
        <v>13.531000000000001</v>
      </c>
      <c r="DN75" s="144">
        <v>13.531000000000001</v>
      </c>
      <c r="DO75" s="144">
        <v>13.531000000000001</v>
      </c>
      <c r="DP75" s="144">
        <v>13.531000000000001</v>
      </c>
      <c r="DQ75" s="144">
        <v>13.531000000000001</v>
      </c>
      <c r="DR75" s="144">
        <v>13.531000000000001</v>
      </c>
      <c r="DS75" s="144">
        <v>13.531000000000001</v>
      </c>
      <c r="DT75" s="144">
        <v>13.531000000000001</v>
      </c>
      <c r="DU75" s="144">
        <v>13.531000000000001</v>
      </c>
      <c r="DV75" s="144">
        <v>13.531000000000001</v>
      </c>
      <c r="DW75" s="144">
        <v>13.531000000000001</v>
      </c>
      <c r="DX75" s="144">
        <v>13.531000000000001</v>
      </c>
      <c r="DY75" s="144">
        <v>13.531000000000001</v>
      </c>
      <c r="DZ75" s="144">
        <v>13.531000000000001</v>
      </c>
      <c r="EA75" s="144">
        <v>13.531000000000001</v>
      </c>
    </row>
    <row r="76" spans="1:131" ht="15" customHeight="1" x14ac:dyDescent="0.25">
      <c r="A76" s="43">
        <v>74</v>
      </c>
      <c r="B76" s="144"/>
      <c r="C76" s="144"/>
      <c r="D76" s="144"/>
      <c r="E76" s="144"/>
      <c r="F76" s="144"/>
      <c r="G76" s="144"/>
      <c r="H76" s="144"/>
      <c r="I76" s="144"/>
      <c r="J76" s="144"/>
      <c r="K76" s="144"/>
      <c r="L76" s="144"/>
      <c r="M76" s="144"/>
      <c r="N76" s="144"/>
      <c r="O76" s="144"/>
      <c r="P76" s="144"/>
      <c r="Q76" s="144"/>
      <c r="R76" s="144"/>
      <c r="S76" s="144"/>
      <c r="T76" s="144"/>
      <c r="U76" s="144"/>
      <c r="V76" s="144"/>
      <c r="W76" s="144"/>
      <c r="X76" s="144"/>
      <c r="Y76" s="144"/>
      <c r="Z76" s="144"/>
      <c r="AA76" s="144"/>
      <c r="AB76" s="144"/>
      <c r="AC76" s="144"/>
      <c r="AD76" s="144"/>
      <c r="AE76" s="144"/>
      <c r="AF76" s="144"/>
      <c r="AG76" s="144"/>
      <c r="AH76" s="144"/>
      <c r="AI76" s="144"/>
      <c r="AJ76" s="144"/>
      <c r="AK76" s="144"/>
      <c r="AL76" s="144"/>
      <c r="AM76" s="144"/>
      <c r="AN76" s="144"/>
      <c r="AO76" s="144"/>
      <c r="AP76" s="144"/>
      <c r="AQ76" s="144"/>
      <c r="AR76" s="144"/>
      <c r="AS76" s="144"/>
      <c r="AT76" s="144"/>
      <c r="AU76" s="144"/>
      <c r="AV76" s="144"/>
      <c r="AW76" s="144"/>
      <c r="AX76" s="144"/>
      <c r="AY76" s="144"/>
      <c r="AZ76" s="144"/>
      <c r="BA76" s="144"/>
      <c r="BB76" s="144"/>
      <c r="BC76" s="144"/>
      <c r="BD76" s="144"/>
      <c r="BE76" s="144"/>
      <c r="BF76" s="144"/>
      <c r="BG76" s="144"/>
      <c r="BH76" s="144"/>
      <c r="BI76" s="144"/>
      <c r="BJ76" s="144"/>
      <c r="BK76" s="144"/>
      <c r="BL76" s="144"/>
      <c r="BM76" s="144"/>
      <c r="BN76" s="144"/>
      <c r="BO76" s="144"/>
      <c r="BP76" s="144"/>
      <c r="BQ76" s="144"/>
      <c r="BR76" s="144"/>
      <c r="BS76" s="144"/>
      <c r="BT76" s="144"/>
      <c r="BU76" s="144"/>
      <c r="BV76" s="144"/>
      <c r="BW76" s="144"/>
      <c r="BX76" s="144">
        <v>0.97099999999999997</v>
      </c>
      <c r="BY76" s="144">
        <v>1.913</v>
      </c>
      <c r="BZ76" s="144">
        <v>2.8250000000000002</v>
      </c>
      <c r="CA76" s="144">
        <v>3.7040000000000002</v>
      </c>
      <c r="CB76" s="144">
        <v>4.55</v>
      </c>
      <c r="CC76" s="144">
        <v>5.36</v>
      </c>
      <c r="CD76" s="144">
        <v>6.1349999999999998</v>
      </c>
      <c r="CE76" s="144">
        <v>6.8719999999999999</v>
      </c>
      <c r="CF76" s="144">
        <v>7.5720000000000001</v>
      </c>
      <c r="CG76" s="144">
        <v>8.2309999999999999</v>
      </c>
      <c r="CH76" s="144">
        <v>8.8490000000000002</v>
      </c>
      <c r="CI76" s="144">
        <v>9.4220000000000006</v>
      </c>
      <c r="CJ76" s="144">
        <v>9.9489999999999998</v>
      </c>
      <c r="CK76" s="144">
        <v>10.429</v>
      </c>
      <c r="CL76" s="144">
        <v>10.86</v>
      </c>
      <c r="CM76" s="144">
        <v>11.241</v>
      </c>
      <c r="CN76" s="144">
        <v>11.571</v>
      </c>
      <c r="CO76" s="144">
        <v>11.853</v>
      </c>
      <c r="CP76" s="144">
        <v>12.087999999999999</v>
      </c>
      <c r="CQ76" s="144">
        <v>12.279</v>
      </c>
      <c r="CR76" s="144">
        <v>12.432</v>
      </c>
      <c r="CS76" s="144">
        <v>12.552</v>
      </c>
      <c r="CT76" s="144">
        <v>12.643000000000001</v>
      </c>
      <c r="CU76" s="144">
        <v>12.71</v>
      </c>
      <c r="CV76" s="144">
        <v>12.759</v>
      </c>
      <c r="CW76" s="144">
        <v>12.794</v>
      </c>
      <c r="CX76" s="144">
        <v>12.819000000000001</v>
      </c>
      <c r="CY76" s="144">
        <v>12.836</v>
      </c>
      <c r="CZ76" s="144">
        <v>12.848000000000001</v>
      </c>
      <c r="DA76" s="144">
        <v>12.856</v>
      </c>
      <c r="DB76" s="144">
        <v>12.861000000000001</v>
      </c>
      <c r="DC76" s="144">
        <v>12.861000000000001</v>
      </c>
      <c r="DD76" s="144">
        <v>12.861000000000001</v>
      </c>
      <c r="DE76" s="144">
        <v>12.861000000000001</v>
      </c>
      <c r="DF76" s="144">
        <v>12.861000000000001</v>
      </c>
      <c r="DG76" s="144">
        <v>12.861000000000001</v>
      </c>
      <c r="DH76" s="144">
        <v>12.861000000000001</v>
      </c>
      <c r="DI76" s="144">
        <v>12.861000000000001</v>
      </c>
      <c r="DJ76" s="144">
        <v>12.861000000000001</v>
      </c>
      <c r="DK76" s="144">
        <v>12.861000000000001</v>
      </c>
      <c r="DL76" s="144">
        <v>12.861000000000001</v>
      </c>
      <c r="DM76" s="144">
        <v>12.861000000000001</v>
      </c>
      <c r="DN76" s="144">
        <v>12.861000000000001</v>
      </c>
      <c r="DO76" s="144">
        <v>12.861000000000001</v>
      </c>
      <c r="DP76" s="144">
        <v>12.861000000000001</v>
      </c>
      <c r="DQ76" s="144">
        <v>12.861000000000001</v>
      </c>
      <c r="DR76" s="144">
        <v>12.861000000000001</v>
      </c>
      <c r="DS76" s="144">
        <v>12.861000000000001</v>
      </c>
      <c r="DT76" s="144">
        <v>12.861000000000001</v>
      </c>
      <c r="DU76" s="144">
        <v>12.861000000000001</v>
      </c>
      <c r="DV76" s="144">
        <v>12.861000000000001</v>
      </c>
      <c r="DW76" s="144">
        <v>12.861000000000001</v>
      </c>
      <c r="DX76" s="144">
        <v>12.861000000000001</v>
      </c>
      <c r="DY76" s="144">
        <v>12.861000000000001</v>
      </c>
      <c r="DZ76" s="144">
        <v>12.861000000000001</v>
      </c>
      <c r="EA76" s="144">
        <v>12.861000000000001</v>
      </c>
    </row>
    <row r="77" spans="1:131" ht="15" customHeight="1" x14ac:dyDescent="0.25">
      <c r="A77" s="43">
        <v>75</v>
      </c>
      <c r="B77" s="144"/>
      <c r="C77" s="144"/>
      <c r="D77" s="144"/>
      <c r="E77" s="144"/>
      <c r="F77" s="144"/>
      <c r="G77" s="144"/>
      <c r="H77" s="144"/>
      <c r="I77" s="144"/>
      <c r="J77" s="144"/>
      <c r="K77" s="144"/>
      <c r="L77" s="144"/>
      <c r="M77" s="144"/>
      <c r="N77" s="144"/>
      <c r="O77" s="144"/>
      <c r="P77" s="144"/>
      <c r="Q77" s="144"/>
      <c r="R77" s="144"/>
      <c r="S77" s="144"/>
      <c r="T77" s="144"/>
      <c r="U77" s="144"/>
      <c r="V77" s="144"/>
      <c r="W77" s="144"/>
      <c r="X77" s="144"/>
      <c r="Y77" s="144"/>
      <c r="Z77" s="144"/>
      <c r="AA77" s="144"/>
      <c r="AB77" s="144"/>
      <c r="AC77" s="144"/>
      <c r="AD77" s="144"/>
      <c r="AE77" s="144"/>
      <c r="AF77" s="144"/>
      <c r="AG77" s="144"/>
      <c r="AH77" s="144"/>
      <c r="AI77" s="144"/>
      <c r="AJ77" s="144"/>
      <c r="AK77" s="144"/>
      <c r="AL77" s="144"/>
      <c r="AM77" s="144"/>
      <c r="AN77" s="144"/>
      <c r="AO77" s="144"/>
      <c r="AP77" s="144"/>
      <c r="AQ77" s="144"/>
      <c r="AR77" s="144"/>
      <c r="AS77" s="144"/>
      <c r="AT77" s="144"/>
      <c r="AU77" s="144"/>
      <c r="AV77" s="144"/>
      <c r="AW77" s="144"/>
      <c r="AX77" s="144"/>
      <c r="AY77" s="144"/>
      <c r="AZ77" s="144"/>
      <c r="BA77" s="144"/>
      <c r="BB77" s="144"/>
      <c r="BC77" s="144"/>
      <c r="BD77" s="144"/>
      <c r="BE77" s="144"/>
      <c r="BF77" s="144"/>
      <c r="BG77" s="144"/>
      <c r="BH77" s="144"/>
      <c r="BI77" s="144"/>
      <c r="BJ77" s="144"/>
      <c r="BK77" s="144"/>
      <c r="BL77" s="144"/>
      <c r="BM77" s="144"/>
      <c r="BN77" s="144"/>
      <c r="BO77" s="144"/>
      <c r="BP77" s="144"/>
      <c r="BQ77" s="144"/>
      <c r="BR77" s="144"/>
      <c r="BS77" s="144"/>
      <c r="BT77" s="144"/>
      <c r="BU77" s="144"/>
      <c r="BV77" s="144"/>
      <c r="BW77" s="144"/>
      <c r="BX77" s="144"/>
      <c r="BY77" s="144">
        <v>0.96899999999999997</v>
      </c>
      <c r="BZ77" s="144">
        <v>1.907</v>
      </c>
      <c r="CA77" s="144">
        <v>2.8119999999999998</v>
      </c>
      <c r="CB77" s="144">
        <v>3.681</v>
      </c>
      <c r="CC77" s="144">
        <v>4.5149999999999997</v>
      </c>
      <c r="CD77" s="144">
        <v>5.3109999999999999</v>
      </c>
      <c r="CE77" s="144">
        <v>6.069</v>
      </c>
      <c r="CF77" s="144">
        <v>6.7880000000000003</v>
      </c>
      <c r="CG77" s="144">
        <v>7.4649999999999999</v>
      </c>
      <c r="CH77" s="144">
        <v>8.0990000000000002</v>
      </c>
      <c r="CI77" s="144">
        <v>8.6869999999999994</v>
      </c>
      <c r="CJ77" s="144">
        <v>9.2279999999999998</v>
      </c>
      <c r="CK77" s="144">
        <v>9.7189999999999994</v>
      </c>
      <c r="CL77" s="144">
        <v>10.16</v>
      </c>
      <c r="CM77" s="144">
        <v>10.55</v>
      </c>
      <c r="CN77" s="144">
        <v>10.888</v>
      </c>
      <c r="CO77" s="144">
        <v>11.175000000000001</v>
      </c>
      <c r="CP77" s="144">
        <v>11.414</v>
      </c>
      <c r="CQ77" s="144">
        <v>11.609</v>
      </c>
      <c r="CR77" s="144">
        <v>11.765000000000001</v>
      </c>
      <c r="CS77" s="144">
        <v>11.887</v>
      </c>
      <c r="CT77" s="144">
        <v>11.978999999999999</v>
      </c>
      <c r="CU77" s="144">
        <v>12.047000000000001</v>
      </c>
      <c r="CV77" s="144">
        <v>12.097</v>
      </c>
      <c r="CW77" s="144">
        <v>12.132</v>
      </c>
      <c r="CX77" s="144">
        <v>12.157</v>
      </c>
      <c r="CY77" s="144">
        <v>12.173999999999999</v>
      </c>
      <c r="CZ77" s="144">
        <v>12.186</v>
      </c>
      <c r="DA77" s="144">
        <v>12.193</v>
      </c>
      <c r="DB77" s="144">
        <v>12.199</v>
      </c>
      <c r="DC77" s="144">
        <v>12.199</v>
      </c>
      <c r="DD77" s="144">
        <v>12.199</v>
      </c>
      <c r="DE77" s="144">
        <v>12.199</v>
      </c>
      <c r="DF77" s="144">
        <v>12.199</v>
      </c>
      <c r="DG77" s="144">
        <v>12.199</v>
      </c>
      <c r="DH77" s="144">
        <v>12.199</v>
      </c>
      <c r="DI77" s="144">
        <v>12.199</v>
      </c>
      <c r="DJ77" s="144">
        <v>12.199</v>
      </c>
      <c r="DK77" s="144">
        <v>12.199</v>
      </c>
      <c r="DL77" s="144">
        <v>12.199</v>
      </c>
      <c r="DM77" s="144">
        <v>12.199</v>
      </c>
      <c r="DN77" s="144">
        <v>12.199</v>
      </c>
      <c r="DO77" s="144">
        <v>12.199</v>
      </c>
      <c r="DP77" s="144">
        <v>12.199</v>
      </c>
      <c r="DQ77" s="144">
        <v>12.199</v>
      </c>
      <c r="DR77" s="144">
        <v>12.199</v>
      </c>
      <c r="DS77" s="144">
        <v>12.199</v>
      </c>
      <c r="DT77" s="144">
        <v>12.199</v>
      </c>
      <c r="DU77" s="144">
        <v>12.199</v>
      </c>
      <c r="DV77" s="144">
        <v>12.199</v>
      </c>
      <c r="DW77" s="144">
        <v>12.199</v>
      </c>
      <c r="DX77" s="144">
        <v>12.199</v>
      </c>
      <c r="DY77" s="144">
        <v>12.199</v>
      </c>
      <c r="DZ77" s="144">
        <v>12.199</v>
      </c>
      <c r="EA77" s="144">
        <v>12.199</v>
      </c>
    </row>
    <row r="78" spans="1:131" ht="15" customHeight="1" x14ac:dyDescent="0.25">
      <c r="A78" s="43">
        <v>76</v>
      </c>
      <c r="B78" s="144"/>
      <c r="C78" s="144"/>
      <c r="D78" s="144"/>
      <c r="E78" s="144"/>
      <c r="F78" s="144"/>
      <c r="G78" s="144"/>
      <c r="H78" s="144"/>
      <c r="I78" s="144"/>
      <c r="J78" s="144"/>
      <c r="K78" s="144"/>
      <c r="L78" s="144"/>
      <c r="M78" s="144"/>
      <c r="N78" s="144"/>
      <c r="O78" s="144"/>
      <c r="P78" s="144"/>
      <c r="Q78" s="144"/>
      <c r="R78" s="144"/>
      <c r="S78" s="144"/>
      <c r="T78" s="144"/>
      <c r="U78" s="144"/>
      <c r="V78" s="144"/>
      <c r="W78" s="144"/>
      <c r="X78" s="144"/>
      <c r="Y78" s="144"/>
      <c r="Z78" s="144"/>
      <c r="AA78" s="144"/>
      <c r="AB78" s="144"/>
      <c r="AC78" s="144"/>
      <c r="AD78" s="144"/>
      <c r="AE78" s="144"/>
      <c r="AF78" s="144"/>
      <c r="AG78" s="144"/>
      <c r="AH78" s="144"/>
      <c r="AI78" s="144"/>
      <c r="AJ78" s="144"/>
      <c r="AK78" s="144"/>
      <c r="AL78" s="144"/>
      <c r="AM78" s="144"/>
      <c r="AN78" s="144"/>
      <c r="AO78" s="144"/>
      <c r="AP78" s="144"/>
      <c r="AQ78" s="144"/>
      <c r="AR78" s="144"/>
      <c r="AS78" s="144"/>
      <c r="AT78" s="144"/>
      <c r="AU78" s="144"/>
      <c r="AV78" s="144"/>
      <c r="AW78" s="144"/>
      <c r="AX78" s="144"/>
      <c r="AY78" s="144"/>
      <c r="AZ78" s="144"/>
      <c r="BA78" s="144"/>
      <c r="BB78" s="144"/>
      <c r="BC78" s="144"/>
      <c r="BD78" s="144"/>
      <c r="BE78" s="144"/>
      <c r="BF78" s="144"/>
      <c r="BG78" s="144"/>
      <c r="BH78" s="144"/>
      <c r="BI78" s="144"/>
      <c r="BJ78" s="144"/>
      <c r="BK78" s="144"/>
      <c r="BL78" s="144"/>
      <c r="BM78" s="144"/>
      <c r="BN78" s="144"/>
      <c r="BO78" s="144"/>
      <c r="BP78" s="144"/>
      <c r="BQ78" s="144"/>
      <c r="BR78" s="144"/>
      <c r="BS78" s="144"/>
      <c r="BT78" s="144"/>
      <c r="BU78" s="144"/>
      <c r="BV78" s="144"/>
      <c r="BW78" s="144"/>
      <c r="BX78" s="144"/>
      <c r="BY78" s="144"/>
      <c r="BZ78" s="144">
        <v>0.96699999999999997</v>
      </c>
      <c r="CA78" s="144">
        <v>1.9</v>
      </c>
      <c r="CB78" s="144">
        <v>2.7959999999999998</v>
      </c>
      <c r="CC78" s="144">
        <v>3.6549999999999998</v>
      </c>
      <c r="CD78" s="144">
        <v>4.476</v>
      </c>
      <c r="CE78" s="144">
        <v>5.2560000000000002</v>
      </c>
      <c r="CF78" s="144">
        <v>5.9960000000000004</v>
      </c>
      <c r="CG78" s="144">
        <v>6.694</v>
      </c>
      <c r="CH78" s="144">
        <v>7.3449999999999998</v>
      </c>
      <c r="CI78" s="144">
        <v>7.95</v>
      </c>
      <c r="CJ78" s="144">
        <v>8.5060000000000002</v>
      </c>
      <c r="CK78" s="144">
        <v>9.0109999999999992</v>
      </c>
      <c r="CL78" s="144">
        <v>9.4640000000000004</v>
      </c>
      <c r="CM78" s="144">
        <v>9.8629999999999995</v>
      </c>
      <c r="CN78" s="144">
        <v>10.209</v>
      </c>
      <c r="CO78" s="144">
        <v>10.503</v>
      </c>
      <c r="CP78" s="144">
        <v>10.747999999999999</v>
      </c>
      <c r="CQ78" s="144">
        <v>10.946999999999999</v>
      </c>
      <c r="CR78" s="144">
        <v>11.106</v>
      </c>
      <c r="CS78" s="144">
        <v>11.228999999999999</v>
      </c>
      <c r="CT78" s="144">
        <v>11.323</v>
      </c>
      <c r="CU78" s="144">
        <v>11.391999999999999</v>
      </c>
      <c r="CV78" s="144">
        <v>11.443</v>
      </c>
      <c r="CW78" s="144">
        <v>11.478</v>
      </c>
      <c r="CX78" s="144">
        <v>11.503</v>
      </c>
      <c r="CY78" s="144">
        <v>11.521000000000001</v>
      </c>
      <c r="CZ78" s="144">
        <v>11.532</v>
      </c>
      <c r="DA78" s="144">
        <v>11.54</v>
      </c>
      <c r="DB78" s="144">
        <v>11.545</v>
      </c>
      <c r="DC78" s="144">
        <v>11.545</v>
      </c>
      <c r="DD78" s="144">
        <v>11.545</v>
      </c>
      <c r="DE78" s="144">
        <v>11.545</v>
      </c>
      <c r="DF78" s="144">
        <v>11.545</v>
      </c>
      <c r="DG78" s="144">
        <v>11.545</v>
      </c>
      <c r="DH78" s="144">
        <v>11.545</v>
      </c>
      <c r="DI78" s="144">
        <v>11.545</v>
      </c>
      <c r="DJ78" s="144">
        <v>11.545</v>
      </c>
      <c r="DK78" s="144">
        <v>11.545</v>
      </c>
      <c r="DL78" s="144">
        <v>11.545</v>
      </c>
      <c r="DM78" s="144">
        <v>11.545</v>
      </c>
      <c r="DN78" s="144">
        <v>11.545</v>
      </c>
      <c r="DO78" s="144">
        <v>11.545</v>
      </c>
      <c r="DP78" s="144">
        <v>11.545</v>
      </c>
      <c r="DQ78" s="144">
        <v>11.545</v>
      </c>
      <c r="DR78" s="144">
        <v>11.545</v>
      </c>
      <c r="DS78" s="144">
        <v>11.545</v>
      </c>
      <c r="DT78" s="144">
        <v>11.545</v>
      </c>
      <c r="DU78" s="144">
        <v>11.545</v>
      </c>
      <c r="DV78" s="144">
        <v>11.545</v>
      </c>
      <c r="DW78" s="144">
        <v>11.545</v>
      </c>
      <c r="DX78" s="144">
        <v>11.545</v>
      </c>
      <c r="DY78" s="144">
        <v>11.545</v>
      </c>
      <c r="DZ78" s="144">
        <v>11.545</v>
      </c>
      <c r="EA78" s="144">
        <v>11.545</v>
      </c>
    </row>
    <row r="79" spans="1:131" ht="15" customHeight="1" x14ac:dyDescent="0.25">
      <c r="A79" s="43">
        <v>77</v>
      </c>
      <c r="B79" s="144"/>
      <c r="C79" s="144"/>
      <c r="D79" s="144"/>
      <c r="E79" s="144"/>
      <c r="F79" s="144"/>
      <c r="G79" s="144"/>
      <c r="H79" s="144"/>
      <c r="I79" s="144"/>
      <c r="J79" s="144"/>
      <c r="K79" s="144"/>
      <c r="L79" s="144"/>
      <c r="M79" s="144"/>
      <c r="N79" s="144"/>
      <c r="O79" s="144"/>
      <c r="P79" s="144"/>
      <c r="Q79" s="144"/>
      <c r="R79" s="144"/>
      <c r="S79" s="144"/>
      <c r="T79" s="144"/>
      <c r="U79" s="144"/>
      <c r="V79" s="144"/>
      <c r="W79" s="144"/>
      <c r="X79" s="144"/>
      <c r="Y79" s="144"/>
      <c r="Z79" s="144"/>
      <c r="AA79" s="144"/>
      <c r="AB79" s="144"/>
      <c r="AC79" s="144"/>
      <c r="AD79" s="144"/>
      <c r="AE79" s="144"/>
      <c r="AF79" s="144"/>
      <c r="AG79" s="144"/>
      <c r="AH79" s="144"/>
      <c r="AI79" s="144"/>
      <c r="AJ79" s="144"/>
      <c r="AK79" s="144"/>
      <c r="AL79" s="144"/>
      <c r="AM79" s="144"/>
      <c r="AN79" s="144"/>
      <c r="AO79" s="144"/>
      <c r="AP79" s="144"/>
      <c r="AQ79" s="144"/>
      <c r="AR79" s="144"/>
      <c r="AS79" s="144"/>
      <c r="AT79" s="144"/>
      <c r="AU79" s="144"/>
      <c r="AV79" s="144"/>
      <c r="AW79" s="144"/>
      <c r="AX79" s="144"/>
      <c r="AY79" s="144"/>
      <c r="AZ79" s="144"/>
      <c r="BA79" s="144"/>
      <c r="BB79" s="144"/>
      <c r="BC79" s="144"/>
      <c r="BD79" s="144"/>
      <c r="BE79" s="144"/>
      <c r="BF79" s="144"/>
      <c r="BG79" s="144"/>
      <c r="BH79" s="144"/>
      <c r="BI79" s="144"/>
      <c r="BJ79" s="144"/>
      <c r="BK79" s="144"/>
      <c r="BL79" s="144"/>
      <c r="BM79" s="144"/>
      <c r="BN79" s="144"/>
      <c r="BO79" s="144"/>
      <c r="BP79" s="144"/>
      <c r="BQ79" s="144"/>
      <c r="BR79" s="144"/>
      <c r="BS79" s="144"/>
      <c r="BT79" s="144"/>
      <c r="BU79" s="144"/>
      <c r="BV79" s="144"/>
      <c r="BW79" s="144"/>
      <c r="BX79" s="144"/>
      <c r="BY79" s="144"/>
      <c r="BZ79" s="144"/>
      <c r="CA79" s="144">
        <v>0.96399999999999997</v>
      </c>
      <c r="CB79" s="144">
        <v>1.891</v>
      </c>
      <c r="CC79" s="144">
        <v>2.7789999999999999</v>
      </c>
      <c r="CD79" s="144">
        <v>3.6259999999999999</v>
      </c>
      <c r="CE79" s="144">
        <v>4.4320000000000004</v>
      </c>
      <c r="CF79" s="144">
        <v>5.1959999999999997</v>
      </c>
      <c r="CG79" s="144">
        <v>5.9160000000000004</v>
      </c>
      <c r="CH79" s="144">
        <v>6.5880000000000001</v>
      </c>
      <c r="CI79" s="144">
        <v>7.2119999999999997</v>
      </c>
      <c r="CJ79" s="144">
        <v>7.7839999999999998</v>
      </c>
      <c r="CK79" s="144">
        <v>8.3040000000000003</v>
      </c>
      <c r="CL79" s="144">
        <v>8.77</v>
      </c>
      <c r="CM79" s="144">
        <v>9.1809999999999992</v>
      </c>
      <c r="CN79" s="144">
        <v>9.5359999999999996</v>
      </c>
      <c r="CO79" s="144">
        <v>9.8379999999999992</v>
      </c>
      <c r="CP79" s="144">
        <v>10.089</v>
      </c>
      <c r="CQ79" s="144">
        <v>10.292</v>
      </c>
      <c r="CR79" s="144">
        <v>10.454000000000001</v>
      </c>
      <c r="CS79" s="144">
        <v>10.581</v>
      </c>
      <c r="CT79" s="144">
        <v>10.676</v>
      </c>
      <c r="CU79" s="144">
        <v>10.746</v>
      </c>
      <c r="CV79" s="144">
        <v>10.798</v>
      </c>
      <c r="CW79" s="144">
        <v>10.834</v>
      </c>
      <c r="CX79" s="144">
        <v>10.859</v>
      </c>
      <c r="CY79" s="144">
        <v>10.875999999999999</v>
      </c>
      <c r="CZ79" s="144">
        <v>10.888</v>
      </c>
      <c r="DA79" s="144">
        <v>10.896000000000001</v>
      </c>
      <c r="DB79" s="144">
        <v>10.901</v>
      </c>
      <c r="DC79" s="144">
        <v>10.901</v>
      </c>
      <c r="DD79" s="144">
        <v>10.901</v>
      </c>
      <c r="DE79" s="144">
        <v>10.901</v>
      </c>
      <c r="DF79" s="144">
        <v>10.901</v>
      </c>
      <c r="DG79" s="144">
        <v>10.901</v>
      </c>
      <c r="DH79" s="144">
        <v>10.901</v>
      </c>
      <c r="DI79" s="144">
        <v>10.901</v>
      </c>
      <c r="DJ79" s="144">
        <v>10.901</v>
      </c>
      <c r="DK79" s="144">
        <v>10.901</v>
      </c>
      <c r="DL79" s="144">
        <v>10.901</v>
      </c>
      <c r="DM79" s="144">
        <v>10.901</v>
      </c>
      <c r="DN79" s="144">
        <v>10.901</v>
      </c>
      <c r="DO79" s="144">
        <v>10.901</v>
      </c>
      <c r="DP79" s="144">
        <v>10.901</v>
      </c>
      <c r="DQ79" s="144">
        <v>10.901</v>
      </c>
      <c r="DR79" s="144">
        <v>10.901</v>
      </c>
      <c r="DS79" s="144">
        <v>10.901</v>
      </c>
      <c r="DT79" s="144">
        <v>10.901</v>
      </c>
      <c r="DU79" s="144">
        <v>10.901</v>
      </c>
      <c r="DV79" s="144">
        <v>10.901</v>
      </c>
      <c r="DW79" s="144">
        <v>10.901</v>
      </c>
      <c r="DX79" s="144">
        <v>10.901</v>
      </c>
      <c r="DY79" s="144">
        <v>10.901</v>
      </c>
      <c r="DZ79" s="144">
        <v>10.901</v>
      </c>
      <c r="EA79" s="144">
        <v>10.901</v>
      </c>
    </row>
    <row r="80" spans="1:131" ht="15" customHeight="1" x14ac:dyDescent="0.25">
      <c r="A80" s="43">
        <v>78</v>
      </c>
      <c r="B80" s="144"/>
      <c r="C80" s="144"/>
      <c r="D80" s="144"/>
      <c r="E80" s="144"/>
      <c r="F80" s="144"/>
      <c r="G80" s="144"/>
      <c r="H80" s="144"/>
      <c r="I80" s="144"/>
      <c r="J80" s="144"/>
      <c r="K80" s="144"/>
      <c r="L80" s="144"/>
      <c r="M80" s="144"/>
      <c r="N80" s="144"/>
      <c r="O80" s="144"/>
      <c r="P80" s="144"/>
      <c r="Q80" s="144"/>
      <c r="R80" s="144"/>
      <c r="S80" s="144"/>
      <c r="T80" s="144"/>
      <c r="U80" s="144"/>
      <c r="V80" s="144"/>
      <c r="W80" s="144"/>
      <c r="X80" s="144"/>
      <c r="Y80" s="144"/>
      <c r="Z80" s="144"/>
      <c r="AA80" s="144"/>
      <c r="AB80" s="144"/>
      <c r="AC80" s="144"/>
      <c r="AD80" s="144"/>
      <c r="AE80" s="144"/>
      <c r="AF80" s="144"/>
      <c r="AG80" s="144"/>
      <c r="AH80" s="144"/>
      <c r="AI80" s="144"/>
      <c r="AJ80" s="144"/>
      <c r="AK80" s="144"/>
      <c r="AL80" s="144"/>
      <c r="AM80" s="144"/>
      <c r="AN80" s="144"/>
      <c r="AO80" s="144"/>
      <c r="AP80" s="144"/>
      <c r="AQ80" s="144"/>
      <c r="AR80" s="144"/>
      <c r="AS80" s="144"/>
      <c r="AT80" s="144"/>
      <c r="AU80" s="144"/>
      <c r="AV80" s="144"/>
      <c r="AW80" s="144"/>
      <c r="AX80" s="144"/>
      <c r="AY80" s="144"/>
      <c r="AZ80" s="144"/>
      <c r="BA80" s="144"/>
      <c r="BB80" s="144"/>
      <c r="BC80" s="144"/>
      <c r="BD80" s="144"/>
      <c r="BE80" s="144"/>
      <c r="BF80" s="144"/>
      <c r="BG80" s="144"/>
      <c r="BH80" s="144"/>
      <c r="BI80" s="144"/>
      <c r="BJ80" s="144"/>
      <c r="BK80" s="144"/>
      <c r="BL80" s="144"/>
      <c r="BM80" s="144"/>
      <c r="BN80" s="144"/>
      <c r="BO80" s="144"/>
      <c r="BP80" s="144"/>
      <c r="BQ80" s="144"/>
      <c r="BR80" s="144"/>
      <c r="BS80" s="144"/>
      <c r="BT80" s="144"/>
      <c r="BU80" s="144"/>
      <c r="BV80" s="144"/>
      <c r="BW80" s="144"/>
      <c r="BX80" s="144"/>
      <c r="BY80" s="144"/>
      <c r="BZ80" s="144"/>
      <c r="CA80" s="144"/>
      <c r="CB80" s="144">
        <v>0.96099999999999997</v>
      </c>
      <c r="CC80" s="144">
        <v>1.881</v>
      </c>
      <c r="CD80" s="144">
        <v>2.7589999999999999</v>
      </c>
      <c r="CE80" s="144">
        <v>3.5939999999999999</v>
      </c>
      <c r="CF80" s="144">
        <v>4.3849999999999998</v>
      </c>
      <c r="CG80" s="144">
        <v>5.13</v>
      </c>
      <c r="CH80" s="144">
        <v>5.8259999999999996</v>
      </c>
      <c r="CI80" s="144">
        <v>6.4710000000000001</v>
      </c>
      <c r="CJ80" s="144">
        <v>7.0620000000000003</v>
      </c>
      <c r="CK80" s="144">
        <v>7.5990000000000002</v>
      </c>
      <c r="CL80" s="144">
        <v>8.08</v>
      </c>
      <c r="CM80" s="144">
        <v>8.5039999999999996</v>
      </c>
      <c r="CN80" s="144">
        <v>8.8699999999999992</v>
      </c>
      <c r="CO80" s="144">
        <v>9.18</v>
      </c>
      <c r="CP80" s="144">
        <v>9.4380000000000006</v>
      </c>
      <c r="CQ80" s="144">
        <v>9.6470000000000002</v>
      </c>
      <c r="CR80" s="144">
        <v>9.8130000000000006</v>
      </c>
      <c r="CS80" s="144">
        <v>9.9420000000000002</v>
      </c>
      <c r="CT80" s="144">
        <v>10.039999999999999</v>
      </c>
      <c r="CU80" s="144">
        <v>10.112</v>
      </c>
      <c r="CV80" s="144">
        <v>10.164</v>
      </c>
      <c r="CW80" s="144">
        <v>10.199999999999999</v>
      </c>
      <c r="CX80" s="144">
        <v>10.226000000000001</v>
      </c>
      <c r="CY80" s="144">
        <v>10.244</v>
      </c>
      <c r="CZ80" s="144">
        <v>10.255000000000001</v>
      </c>
      <c r="DA80" s="144">
        <v>10.263</v>
      </c>
      <c r="DB80" s="144">
        <v>10.268000000000001</v>
      </c>
      <c r="DC80" s="144">
        <v>10.268000000000001</v>
      </c>
      <c r="DD80" s="144">
        <v>10.268000000000001</v>
      </c>
      <c r="DE80" s="144">
        <v>10.268000000000001</v>
      </c>
      <c r="DF80" s="144">
        <v>10.268000000000001</v>
      </c>
      <c r="DG80" s="144">
        <v>10.268000000000001</v>
      </c>
      <c r="DH80" s="144">
        <v>10.268000000000001</v>
      </c>
      <c r="DI80" s="144">
        <v>10.268000000000001</v>
      </c>
      <c r="DJ80" s="144">
        <v>10.268000000000001</v>
      </c>
      <c r="DK80" s="144">
        <v>10.268000000000001</v>
      </c>
      <c r="DL80" s="144">
        <v>10.268000000000001</v>
      </c>
      <c r="DM80" s="144">
        <v>10.268000000000001</v>
      </c>
      <c r="DN80" s="144">
        <v>10.268000000000001</v>
      </c>
      <c r="DO80" s="144">
        <v>10.268000000000001</v>
      </c>
      <c r="DP80" s="144">
        <v>10.268000000000001</v>
      </c>
      <c r="DQ80" s="144">
        <v>10.268000000000001</v>
      </c>
      <c r="DR80" s="144">
        <v>10.268000000000001</v>
      </c>
      <c r="DS80" s="144">
        <v>10.268000000000001</v>
      </c>
      <c r="DT80" s="144">
        <v>10.268000000000001</v>
      </c>
      <c r="DU80" s="144">
        <v>10.268000000000001</v>
      </c>
      <c r="DV80" s="144">
        <v>10.268000000000001</v>
      </c>
      <c r="DW80" s="144">
        <v>10.268000000000001</v>
      </c>
      <c r="DX80" s="144">
        <v>10.268000000000001</v>
      </c>
      <c r="DY80" s="144">
        <v>10.268000000000001</v>
      </c>
      <c r="DZ80" s="144">
        <v>10.268000000000001</v>
      </c>
      <c r="EA80" s="144">
        <v>10.268000000000001</v>
      </c>
    </row>
    <row r="81" spans="1:131" ht="15" customHeight="1" x14ac:dyDescent="0.25">
      <c r="A81" s="43">
        <v>79</v>
      </c>
      <c r="B81" s="144"/>
      <c r="C81" s="144"/>
      <c r="D81" s="144"/>
      <c r="E81" s="144"/>
      <c r="F81" s="144"/>
      <c r="G81" s="144"/>
      <c r="H81" s="144"/>
      <c r="I81" s="144"/>
      <c r="J81" s="144"/>
      <c r="K81" s="144"/>
      <c r="L81" s="144"/>
      <c r="M81" s="144"/>
      <c r="N81" s="144"/>
      <c r="O81" s="144"/>
      <c r="P81" s="144"/>
      <c r="Q81" s="144"/>
      <c r="R81" s="144"/>
      <c r="S81" s="144"/>
      <c r="T81" s="144"/>
      <c r="U81" s="144"/>
      <c r="V81" s="144"/>
      <c r="W81" s="144"/>
      <c r="X81" s="144"/>
      <c r="Y81" s="144"/>
      <c r="Z81" s="144"/>
      <c r="AA81" s="144"/>
      <c r="AB81" s="144"/>
      <c r="AC81" s="144"/>
      <c r="AD81" s="144"/>
      <c r="AE81" s="144"/>
      <c r="AF81" s="144"/>
      <c r="AG81" s="144"/>
      <c r="AH81" s="144"/>
      <c r="AI81" s="144"/>
      <c r="AJ81" s="144"/>
      <c r="AK81" s="144"/>
      <c r="AL81" s="144"/>
      <c r="AM81" s="144"/>
      <c r="AN81" s="144"/>
      <c r="AO81" s="144"/>
      <c r="AP81" s="144"/>
      <c r="AQ81" s="144"/>
      <c r="AR81" s="144"/>
      <c r="AS81" s="144"/>
      <c r="AT81" s="144"/>
      <c r="AU81" s="144"/>
      <c r="AV81" s="144"/>
      <c r="AW81" s="144"/>
      <c r="AX81" s="144"/>
      <c r="AY81" s="144"/>
      <c r="AZ81" s="144"/>
      <c r="BA81" s="144"/>
      <c r="BB81" s="144"/>
      <c r="BC81" s="144"/>
      <c r="BD81" s="144"/>
      <c r="BE81" s="144"/>
      <c r="BF81" s="144"/>
      <c r="BG81" s="144"/>
      <c r="BH81" s="144"/>
      <c r="BI81" s="144"/>
      <c r="BJ81" s="144"/>
      <c r="BK81" s="144"/>
      <c r="BL81" s="144"/>
      <c r="BM81" s="144"/>
      <c r="BN81" s="144"/>
      <c r="BO81" s="144"/>
      <c r="BP81" s="144"/>
      <c r="BQ81" s="144"/>
      <c r="BR81" s="144"/>
      <c r="BS81" s="144"/>
      <c r="BT81" s="144"/>
      <c r="BU81" s="144"/>
      <c r="BV81" s="144"/>
      <c r="BW81" s="144"/>
      <c r="BX81" s="144"/>
      <c r="BY81" s="144"/>
      <c r="BZ81" s="144"/>
      <c r="CA81" s="144"/>
      <c r="CB81" s="144"/>
      <c r="CC81" s="144">
        <v>0.95699999999999996</v>
      </c>
      <c r="CD81" s="144">
        <v>1.87</v>
      </c>
      <c r="CE81" s="144">
        <v>2.7389999999999999</v>
      </c>
      <c r="CF81" s="144">
        <v>3.5609999999999999</v>
      </c>
      <c r="CG81" s="144">
        <v>4.3339999999999996</v>
      </c>
      <c r="CH81" s="144">
        <v>5.0570000000000004</v>
      </c>
      <c r="CI81" s="144">
        <v>5.726</v>
      </c>
      <c r="CJ81" s="144">
        <v>6.34</v>
      </c>
      <c r="CK81" s="144">
        <v>6.8970000000000002</v>
      </c>
      <c r="CL81" s="144">
        <v>7.3949999999999996</v>
      </c>
      <c r="CM81" s="144">
        <v>7.8330000000000002</v>
      </c>
      <c r="CN81" s="144">
        <v>8.2119999999999997</v>
      </c>
      <c r="CO81" s="144">
        <v>8.532</v>
      </c>
      <c r="CP81" s="144">
        <v>8.798</v>
      </c>
      <c r="CQ81" s="144">
        <v>9.0129999999999999</v>
      </c>
      <c r="CR81" s="144">
        <v>9.1839999999999993</v>
      </c>
      <c r="CS81" s="144">
        <v>9.3170000000000002</v>
      </c>
      <c r="CT81" s="144">
        <v>9.4169999999999998</v>
      </c>
      <c r="CU81" s="144">
        <v>9.49</v>
      </c>
      <c r="CV81" s="144">
        <v>9.5440000000000005</v>
      </c>
      <c r="CW81" s="144">
        <v>9.5809999999999995</v>
      </c>
      <c r="CX81" s="144">
        <v>9.6069999999999993</v>
      </c>
      <c r="CY81" s="144">
        <v>9.625</v>
      </c>
      <c r="CZ81" s="144">
        <v>9.6370000000000005</v>
      </c>
      <c r="DA81" s="144">
        <v>9.6449999999999996</v>
      </c>
      <c r="DB81" s="144">
        <v>9.65</v>
      </c>
      <c r="DC81" s="144">
        <v>9.65</v>
      </c>
      <c r="DD81" s="144">
        <v>9.65</v>
      </c>
      <c r="DE81" s="144">
        <v>9.65</v>
      </c>
      <c r="DF81" s="144">
        <v>9.65</v>
      </c>
      <c r="DG81" s="144">
        <v>9.65</v>
      </c>
      <c r="DH81" s="144">
        <v>9.65</v>
      </c>
      <c r="DI81" s="144">
        <v>9.65</v>
      </c>
      <c r="DJ81" s="144">
        <v>9.65</v>
      </c>
      <c r="DK81" s="144">
        <v>9.65</v>
      </c>
      <c r="DL81" s="144">
        <v>9.65</v>
      </c>
      <c r="DM81" s="144">
        <v>9.65</v>
      </c>
      <c r="DN81" s="144">
        <v>9.65</v>
      </c>
      <c r="DO81" s="144">
        <v>9.65</v>
      </c>
      <c r="DP81" s="144">
        <v>9.65</v>
      </c>
      <c r="DQ81" s="144">
        <v>9.65</v>
      </c>
      <c r="DR81" s="144">
        <v>9.65</v>
      </c>
      <c r="DS81" s="144">
        <v>9.65</v>
      </c>
      <c r="DT81" s="144">
        <v>9.65</v>
      </c>
      <c r="DU81" s="144">
        <v>9.65</v>
      </c>
      <c r="DV81" s="144">
        <v>9.65</v>
      </c>
      <c r="DW81" s="144">
        <v>9.65</v>
      </c>
      <c r="DX81" s="144">
        <v>9.65</v>
      </c>
      <c r="DY81" s="144">
        <v>9.65</v>
      </c>
      <c r="DZ81" s="144">
        <v>9.65</v>
      </c>
      <c r="EA81" s="144">
        <v>9.65</v>
      </c>
    </row>
    <row r="82" spans="1:131" ht="15" customHeight="1" x14ac:dyDescent="0.25">
      <c r="A82" s="43">
        <v>80</v>
      </c>
      <c r="B82" s="144"/>
      <c r="C82" s="144"/>
      <c r="D82" s="144"/>
      <c r="E82" s="144"/>
      <c r="F82" s="144"/>
      <c r="G82" s="144"/>
      <c r="H82" s="144"/>
      <c r="I82" s="144"/>
      <c r="J82" s="144"/>
      <c r="K82" s="144"/>
      <c r="L82" s="144"/>
      <c r="M82" s="144"/>
      <c r="N82" s="144"/>
      <c r="O82" s="144"/>
      <c r="P82" s="144"/>
      <c r="Q82" s="144"/>
      <c r="R82" s="144"/>
      <c r="S82" s="144"/>
      <c r="T82" s="144"/>
      <c r="U82" s="144"/>
      <c r="V82" s="144"/>
      <c r="W82" s="144"/>
      <c r="X82" s="144"/>
      <c r="Y82" s="144"/>
      <c r="Z82" s="144"/>
      <c r="AA82" s="144"/>
      <c r="AB82" s="144"/>
      <c r="AC82" s="144"/>
      <c r="AD82" s="144"/>
      <c r="AE82" s="144"/>
      <c r="AF82" s="144"/>
      <c r="AG82" s="144"/>
      <c r="AH82" s="144"/>
      <c r="AI82" s="144"/>
      <c r="AJ82" s="144"/>
      <c r="AK82" s="144"/>
      <c r="AL82" s="144"/>
      <c r="AM82" s="144"/>
      <c r="AN82" s="144"/>
      <c r="AO82" s="144"/>
      <c r="AP82" s="144"/>
      <c r="AQ82" s="144"/>
      <c r="AR82" s="144"/>
      <c r="AS82" s="144"/>
      <c r="AT82" s="144"/>
      <c r="AU82" s="144"/>
      <c r="AV82" s="144"/>
      <c r="AW82" s="144"/>
      <c r="AX82" s="144"/>
      <c r="AY82" s="144"/>
      <c r="AZ82" s="144"/>
      <c r="BA82" s="144"/>
      <c r="BB82" s="144"/>
      <c r="BC82" s="144"/>
      <c r="BD82" s="144"/>
      <c r="BE82" s="144"/>
      <c r="BF82" s="144"/>
      <c r="BG82" s="144"/>
      <c r="BH82" s="144"/>
      <c r="BI82" s="144"/>
      <c r="BJ82" s="144"/>
      <c r="BK82" s="144"/>
      <c r="BL82" s="144"/>
      <c r="BM82" s="144"/>
      <c r="BN82" s="144"/>
      <c r="BO82" s="144"/>
      <c r="BP82" s="144"/>
      <c r="BQ82" s="144"/>
      <c r="BR82" s="144"/>
      <c r="BS82" s="144"/>
      <c r="BT82" s="144"/>
      <c r="BU82" s="144"/>
      <c r="BV82" s="144"/>
      <c r="BW82" s="144"/>
      <c r="BX82" s="144"/>
      <c r="BY82" s="144"/>
      <c r="BZ82" s="144"/>
      <c r="CA82" s="144"/>
      <c r="CB82" s="144"/>
      <c r="CC82" s="144"/>
      <c r="CD82" s="144">
        <v>0.95399999999999996</v>
      </c>
      <c r="CE82" s="144">
        <v>1.861</v>
      </c>
      <c r="CF82" s="144">
        <v>2.7189999999999999</v>
      </c>
      <c r="CG82" s="144">
        <v>3.5259999999999998</v>
      </c>
      <c r="CH82" s="144">
        <v>4.28</v>
      </c>
      <c r="CI82" s="144">
        <v>4.9779999999999998</v>
      </c>
      <c r="CJ82" s="144">
        <v>5.617</v>
      </c>
      <c r="CK82" s="144">
        <v>6.1970000000000001</v>
      </c>
      <c r="CL82" s="144">
        <v>6.7149999999999999</v>
      </c>
      <c r="CM82" s="144">
        <v>7.17</v>
      </c>
      <c r="CN82" s="144">
        <v>7.5629999999999997</v>
      </c>
      <c r="CO82" s="144">
        <v>7.8959999999999999</v>
      </c>
      <c r="CP82" s="144">
        <v>8.1709999999999994</v>
      </c>
      <c r="CQ82" s="144">
        <v>8.3940000000000001</v>
      </c>
      <c r="CR82" s="144">
        <v>8.5709999999999997</v>
      </c>
      <c r="CS82" s="144">
        <v>8.7070000000000007</v>
      </c>
      <c r="CT82" s="144">
        <v>8.8109999999999999</v>
      </c>
      <c r="CU82" s="144">
        <v>8.8859999999999992</v>
      </c>
      <c r="CV82" s="144">
        <v>8.94</v>
      </c>
      <c r="CW82" s="144">
        <v>8.9789999999999992</v>
      </c>
      <c r="CX82" s="144">
        <v>9.0050000000000008</v>
      </c>
      <c r="CY82" s="144">
        <v>9.0239999999999991</v>
      </c>
      <c r="CZ82" s="144">
        <v>9.0359999999999996</v>
      </c>
      <c r="DA82" s="144">
        <v>9.0440000000000005</v>
      </c>
      <c r="DB82" s="144">
        <v>9.0489999999999995</v>
      </c>
      <c r="DC82" s="144">
        <v>9.0489999999999995</v>
      </c>
      <c r="DD82" s="144">
        <v>9.0489999999999995</v>
      </c>
      <c r="DE82" s="144">
        <v>9.0489999999999995</v>
      </c>
      <c r="DF82" s="144">
        <v>9.0489999999999995</v>
      </c>
      <c r="DG82" s="144">
        <v>9.0489999999999995</v>
      </c>
      <c r="DH82" s="144">
        <v>9.0489999999999995</v>
      </c>
      <c r="DI82" s="144">
        <v>9.0489999999999995</v>
      </c>
      <c r="DJ82" s="144">
        <v>9.0489999999999995</v>
      </c>
      <c r="DK82" s="144">
        <v>9.0489999999999995</v>
      </c>
      <c r="DL82" s="144">
        <v>9.0489999999999995</v>
      </c>
      <c r="DM82" s="144">
        <v>9.0489999999999995</v>
      </c>
      <c r="DN82" s="144">
        <v>9.0489999999999995</v>
      </c>
      <c r="DO82" s="144">
        <v>9.0489999999999995</v>
      </c>
      <c r="DP82" s="144">
        <v>9.0489999999999995</v>
      </c>
      <c r="DQ82" s="144">
        <v>9.0489999999999995</v>
      </c>
      <c r="DR82" s="144">
        <v>9.0489999999999995</v>
      </c>
      <c r="DS82" s="144">
        <v>9.0489999999999995</v>
      </c>
      <c r="DT82" s="144">
        <v>9.0489999999999995</v>
      </c>
      <c r="DU82" s="144">
        <v>9.0489999999999995</v>
      </c>
      <c r="DV82" s="144">
        <v>9.0489999999999995</v>
      </c>
      <c r="DW82" s="144">
        <v>9.0489999999999995</v>
      </c>
      <c r="DX82" s="144">
        <v>9.0489999999999995</v>
      </c>
      <c r="DY82" s="144">
        <v>9.0489999999999995</v>
      </c>
      <c r="DZ82" s="144">
        <v>9.0489999999999995</v>
      </c>
      <c r="EA82" s="144">
        <v>9.0489999999999995</v>
      </c>
    </row>
    <row r="83" spans="1:131" ht="15" customHeight="1" x14ac:dyDescent="0.25">
      <c r="A83" s="43">
        <v>81</v>
      </c>
      <c r="B83" s="144"/>
      <c r="C83" s="144"/>
      <c r="D83" s="144"/>
      <c r="E83" s="144"/>
      <c r="F83" s="144"/>
      <c r="G83" s="144"/>
      <c r="H83" s="144"/>
      <c r="I83" s="144"/>
      <c r="J83" s="144"/>
      <c r="K83" s="144"/>
      <c r="L83" s="144"/>
      <c r="M83" s="144"/>
      <c r="N83" s="144"/>
      <c r="O83" s="144"/>
      <c r="P83" s="144"/>
      <c r="Q83" s="144"/>
      <c r="R83" s="144"/>
      <c r="S83" s="144"/>
      <c r="T83" s="144"/>
      <c r="U83" s="144"/>
      <c r="V83" s="144"/>
      <c r="W83" s="144"/>
      <c r="X83" s="144"/>
      <c r="Y83" s="144"/>
      <c r="Z83" s="144"/>
      <c r="AA83" s="144"/>
      <c r="AB83" s="144"/>
      <c r="AC83" s="144"/>
      <c r="AD83" s="144"/>
      <c r="AE83" s="144"/>
      <c r="AF83" s="144"/>
      <c r="AG83" s="144"/>
      <c r="AH83" s="144"/>
      <c r="AI83" s="144"/>
      <c r="AJ83" s="144"/>
      <c r="AK83" s="144"/>
      <c r="AL83" s="144"/>
      <c r="AM83" s="144"/>
      <c r="AN83" s="144"/>
      <c r="AO83" s="144"/>
      <c r="AP83" s="144"/>
      <c r="AQ83" s="144"/>
      <c r="AR83" s="144"/>
      <c r="AS83" s="144"/>
      <c r="AT83" s="144"/>
      <c r="AU83" s="144"/>
      <c r="AV83" s="144"/>
      <c r="AW83" s="144"/>
      <c r="AX83" s="144"/>
      <c r="AY83" s="144"/>
      <c r="AZ83" s="144"/>
      <c r="BA83" s="144"/>
      <c r="BB83" s="144"/>
      <c r="BC83" s="144"/>
      <c r="BD83" s="144"/>
      <c r="BE83" s="144"/>
      <c r="BF83" s="144"/>
      <c r="BG83" s="144"/>
      <c r="BH83" s="144"/>
      <c r="BI83" s="144"/>
      <c r="BJ83" s="144"/>
      <c r="BK83" s="144"/>
      <c r="BL83" s="144"/>
      <c r="BM83" s="144"/>
      <c r="BN83" s="144"/>
      <c r="BO83" s="144"/>
      <c r="BP83" s="144"/>
      <c r="BQ83" s="144"/>
      <c r="BR83" s="144"/>
      <c r="BS83" s="144"/>
      <c r="BT83" s="144"/>
      <c r="BU83" s="144"/>
      <c r="BV83" s="144"/>
      <c r="BW83" s="144"/>
      <c r="BX83" s="144"/>
      <c r="BY83" s="144"/>
      <c r="BZ83" s="144"/>
      <c r="CA83" s="144"/>
      <c r="CB83" s="144"/>
      <c r="CC83" s="144"/>
      <c r="CD83" s="144"/>
      <c r="CE83" s="144">
        <v>0.95</v>
      </c>
      <c r="CF83" s="144">
        <v>1.849</v>
      </c>
      <c r="CG83" s="144">
        <v>2.694</v>
      </c>
      <c r="CH83" s="144">
        <v>3.4830000000000001</v>
      </c>
      <c r="CI83" s="144">
        <v>4.2130000000000001</v>
      </c>
      <c r="CJ83" s="144">
        <v>4.8819999999999997</v>
      </c>
      <c r="CK83" s="144">
        <v>5.4870000000000001</v>
      </c>
      <c r="CL83" s="144">
        <v>6.0279999999999996</v>
      </c>
      <c r="CM83" s="144">
        <v>6.5030000000000001</v>
      </c>
      <c r="CN83" s="144">
        <v>6.9119999999999999</v>
      </c>
      <c r="CO83" s="144">
        <v>7.2590000000000003</v>
      </c>
      <c r="CP83" s="144">
        <v>7.5439999999999996</v>
      </c>
      <c r="CQ83" s="144">
        <v>7.7750000000000004</v>
      </c>
      <c r="CR83" s="144">
        <v>7.9589999999999996</v>
      </c>
      <c r="CS83" s="144">
        <v>8.1010000000000009</v>
      </c>
      <c r="CT83" s="144">
        <v>8.2070000000000007</v>
      </c>
      <c r="CU83" s="144">
        <v>8.2850000000000001</v>
      </c>
      <c r="CV83" s="144">
        <v>8.3409999999999993</v>
      </c>
      <c r="CW83" s="144">
        <v>8.3800000000000008</v>
      </c>
      <c r="CX83" s="144">
        <v>8.407</v>
      </c>
      <c r="CY83" s="144">
        <v>8.4260000000000002</v>
      </c>
      <c r="CZ83" s="144">
        <v>8.4380000000000006</v>
      </c>
      <c r="DA83" s="144">
        <v>8.4459999999999997</v>
      </c>
      <c r="DB83" s="144">
        <v>8.452</v>
      </c>
      <c r="DC83" s="144">
        <v>8.452</v>
      </c>
      <c r="DD83" s="144">
        <v>8.452</v>
      </c>
      <c r="DE83" s="144">
        <v>8.452</v>
      </c>
      <c r="DF83" s="144">
        <v>8.452</v>
      </c>
      <c r="DG83" s="144">
        <v>8.452</v>
      </c>
      <c r="DH83" s="144">
        <v>8.452</v>
      </c>
      <c r="DI83" s="144">
        <v>8.452</v>
      </c>
      <c r="DJ83" s="144">
        <v>8.452</v>
      </c>
      <c r="DK83" s="144">
        <v>8.452</v>
      </c>
      <c r="DL83" s="144">
        <v>8.452</v>
      </c>
      <c r="DM83" s="144">
        <v>8.452</v>
      </c>
      <c r="DN83" s="144">
        <v>8.452</v>
      </c>
      <c r="DO83" s="144">
        <v>8.452</v>
      </c>
      <c r="DP83" s="144">
        <v>8.452</v>
      </c>
      <c r="DQ83" s="144">
        <v>8.452</v>
      </c>
      <c r="DR83" s="144">
        <v>8.452</v>
      </c>
      <c r="DS83" s="144">
        <v>8.452</v>
      </c>
      <c r="DT83" s="144">
        <v>8.452</v>
      </c>
      <c r="DU83" s="144">
        <v>8.452</v>
      </c>
      <c r="DV83" s="144">
        <v>8.452</v>
      </c>
      <c r="DW83" s="144">
        <v>8.452</v>
      </c>
      <c r="DX83" s="144">
        <v>8.452</v>
      </c>
      <c r="DY83" s="144">
        <v>8.452</v>
      </c>
      <c r="DZ83" s="144">
        <v>8.452</v>
      </c>
      <c r="EA83" s="144">
        <v>8.452</v>
      </c>
    </row>
    <row r="84" spans="1:131" ht="15" customHeight="1" x14ac:dyDescent="0.25">
      <c r="A84" s="43">
        <v>82</v>
      </c>
      <c r="B84" s="144"/>
      <c r="C84" s="144"/>
      <c r="D84" s="144"/>
      <c r="E84" s="144"/>
      <c r="F84" s="144"/>
      <c r="G84" s="144"/>
      <c r="H84" s="144"/>
      <c r="I84" s="144"/>
      <c r="J84" s="144"/>
      <c r="K84" s="144"/>
      <c r="L84" s="144"/>
      <c r="M84" s="144"/>
      <c r="N84" s="144"/>
      <c r="O84" s="144"/>
      <c r="P84" s="144"/>
      <c r="Q84" s="144"/>
      <c r="R84" s="144"/>
      <c r="S84" s="144"/>
      <c r="T84" s="144"/>
      <c r="U84" s="144"/>
      <c r="V84" s="144"/>
      <c r="W84" s="144"/>
      <c r="X84" s="144"/>
      <c r="Y84" s="144"/>
      <c r="Z84" s="144"/>
      <c r="AA84" s="144"/>
      <c r="AB84" s="144"/>
      <c r="AC84" s="144"/>
      <c r="AD84" s="144"/>
      <c r="AE84" s="144"/>
      <c r="AF84" s="144"/>
      <c r="AG84" s="144"/>
      <c r="AH84" s="144"/>
      <c r="AI84" s="144"/>
      <c r="AJ84" s="144"/>
      <c r="AK84" s="144"/>
      <c r="AL84" s="144"/>
      <c r="AM84" s="144"/>
      <c r="AN84" s="144"/>
      <c r="AO84" s="144"/>
      <c r="AP84" s="144"/>
      <c r="AQ84" s="144"/>
      <c r="AR84" s="144"/>
      <c r="AS84" s="144"/>
      <c r="AT84" s="144"/>
      <c r="AU84" s="144"/>
      <c r="AV84" s="144"/>
      <c r="AW84" s="144"/>
      <c r="AX84" s="144"/>
      <c r="AY84" s="144"/>
      <c r="AZ84" s="144"/>
      <c r="BA84" s="144"/>
      <c r="BB84" s="144"/>
      <c r="BC84" s="144"/>
      <c r="BD84" s="144"/>
      <c r="BE84" s="144"/>
      <c r="BF84" s="144"/>
      <c r="BG84" s="144"/>
      <c r="BH84" s="144"/>
      <c r="BI84" s="144"/>
      <c r="BJ84" s="144"/>
      <c r="BK84" s="144"/>
      <c r="BL84" s="144"/>
      <c r="BM84" s="144"/>
      <c r="BN84" s="144"/>
      <c r="BO84" s="144"/>
      <c r="BP84" s="144"/>
      <c r="BQ84" s="144"/>
      <c r="BR84" s="144"/>
      <c r="BS84" s="144"/>
      <c r="BT84" s="144"/>
      <c r="BU84" s="144"/>
      <c r="BV84" s="144"/>
      <c r="BW84" s="144"/>
      <c r="BX84" s="144"/>
      <c r="BY84" s="144"/>
      <c r="BZ84" s="144"/>
      <c r="CA84" s="144"/>
      <c r="CB84" s="144"/>
      <c r="CC84" s="144"/>
      <c r="CD84" s="144"/>
      <c r="CE84" s="144"/>
      <c r="CF84" s="144">
        <v>0.94599999999999995</v>
      </c>
      <c r="CG84" s="144">
        <v>1.835</v>
      </c>
      <c r="CH84" s="144">
        <v>2.6640000000000001</v>
      </c>
      <c r="CI84" s="144">
        <v>3.431</v>
      </c>
      <c r="CJ84" s="144">
        <v>4.133</v>
      </c>
      <c r="CK84" s="144">
        <v>4.7679999999999998</v>
      </c>
      <c r="CL84" s="144">
        <v>5.335</v>
      </c>
      <c r="CM84" s="144">
        <v>5.8330000000000002</v>
      </c>
      <c r="CN84" s="144">
        <v>6.2619999999999996</v>
      </c>
      <c r="CO84" s="144">
        <v>6.6230000000000002</v>
      </c>
      <c r="CP84" s="144">
        <v>6.9219999999999997</v>
      </c>
      <c r="CQ84" s="144">
        <v>7.1630000000000003</v>
      </c>
      <c r="CR84" s="144">
        <v>7.3540000000000001</v>
      </c>
      <c r="CS84" s="144">
        <v>7.5010000000000003</v>
      </c>
      <c r="CT84" s="144">
        <v>7.6120000000000001</v>
      </c>
      <c r="CU84" s="144">
        <v>7.6920000000000002</v>
      </c>
      <c r="CV84" s="144">
        <v>7.75</v>
      </c>
      <c r="CW84" s="144">
        <v>7.79</v>
      </c>
      <c r="CX84" s="144">
        <v>7.819</v>
      </c>
      <c r="CY84" s="144">
        <v>7.8380000000000001</v>
      </c>
      <c r="CZ84" s="144">
        <v>7.85</v>
      </c>
      <c r="DA84" s="144">
        <v>7.859</v>
      </c>
      <c r="DB84" s="144">
        <v>7.8639999999999999</v>
      </c>
      <c r="DC84" s="144">
        <v>7.8639999999999999</v>
      </c>
      <c r="DD84" s="144">
        <v>7.8639999999999999</v>
      </c>
      <c r="DE84" s="144">
        <v>7.8639999999999999</v>
      </c>
      <c r="DF84" s="144">
        <v>7.8639999999999999</v>
      </c>
      <c r="DG84" s="144">
        <v>7.8639999999999999</v>
      </c>
      <c r="DH84" s="144">
        <v>7.8639999999999999</v>
      </c>
      <c r="DI84" s="144">
        <v>7.8639999999999999</v>
      </c>
      <c r="DJ84" s="144">
        <v>7.8639999999999999</v>
      </c>
      <c r="DK84" s="144">
        <v>7.8639999999999999</v>
      </c>
      <c r="DL84" s="144">
        <v>7.8639999999999999</v>
      </c>
      <c r="DM84" s="144">
        <v>7.8639999999999999</v>
      </c>
      <c r="DN84" s="144">
        <v>7.8639999999999999</v>
      </c>
      <c r="DO84" s="144">
        <v>7.8639999999999999</v>
      </c>
      <c r="DP84" s="144">
        <v>7.8639999999999999</v>
      </c>
      <c r="DQ84" s="144">
        <v>7.8639999999999999</v>
      </c>
      <c r="DR84" s="144">
        <v>7.8639999999999999</v>
      </c>
      <c r="DS84" s="144">
        <v>7.8639999999999999</v>
      </c>
      <c r="DT84" s="144">
        <v>7.8639999999999999</v>
      </c>
      <c r="DU84" s="144">
        <v>7.8639999999999999</v>
      </c>
      <c r="DV84" s="144">
        <v>7.8639999999999999</v>
      </c>
      <c r="DW84" s="144">
        <v>7.8639999999999999</v>
      </c>
      <c r="DX84" s="144">
        <v>7.8639999999999999</v>
      </c>
      <c r="DY84" s="144">
        <v>7.8639999999999999</v>
      </c>
      <c r="DZ84" s="144">
        <v>7.8639999999999999</v>
      </c>
      <c r="EA84" s="144">
        <v>7.8639999999999999</v>
      </c>
    </row>
    <row r="85" spans="1:131" ht="15" customHeight="1" x14ac:dyDescent="0.25">
      <c r="A85" s="43">
        <v>83</v>
      </c>
      <c r="B85" s="144"/>
      <c r="C85" s="144"/>
      <c r="D85" s="144"/>
      <c r="E85" s="144"/>
      <c r="F85" s="144"/>
      <c r="G85" s="144"/>
      <c r="H85" s="144"/>
      <c r="I85" s="144"/>
      <c r="J85" s="144"/>
      <c r="K85" s="144"/>
      <c r="L85" s="144"/>
      <c r="M85" s="144"/>
      <c r="N85" s="144"/>
      <c r="O85" s="144"/>
      <c r="P85" s="144"/>
      <c r="Q85" s="144"/>
      <c r="R85" s="144"/>
      <c r="S85" s="144"/>
      <c r="T85" s="144"/>
      <c r="U85" s="144"/>
      <c r="V85" s="144"/>
      <c r="W85" s="144"/>
      <c r="X85" s="144"/>
      <c r="Y85" s="144"/>
      <c r="Z85" s="144"/>
      <c r="AA85" s="144"/>
      <c r="AB85" s="144"/>
      <c r="AC85" s="144"/>
      <c r="AD85" s="144"/>
      <c r="AE85" s="144"/>
      <c r="AF85" s="144"/>
      <c r="AG85" s="144"/>
      <c r="AH85" s="144"/>
      <c r="AI85" s="144"/>
      <c r="AJ85" s="144"/>
      <c r="AK85" s="144"/>
      <c r="AL85" s="144"/>
      <c r="AM85" s="144"/>
      <c r="AN85" s="144"/>
      <c r="AO85" s="144"/>
      <c r="AP85" s="144"/>
      <c r="AQ85" s="144"/>
      <c r="AR85" s="144"/>
      <c r="AS85" s="144"/>
      <c r="AT85" s="144"/>
      <c r="AU85" s="144"/>
      <c r="AV85" s="144"/>
      <c r="AW85" s="144"/>
      <c r="AX85" s="144"/>
      <c r="AY85" s="144"/>
      <c r="AZ85" s="144"/>
      <c r="BA85" s="144"/>
      <c r="BB85" s="144"/>
      <c r="BC85" s="144"/>
      <c r="BD85" s="144"/>
      <c r="BE85" s="144"/>
      <c r="BF85" s="144"/>
      <c r="BG85" s="144"/>
      <c r="BH85" s="144"/>
      <c r="BI85" s="144"/>
      <c r="BJ85" s="144"/>
      <c r="BK85" s="144"/>
      <c r="BL85" s="144"/>
      <c r="BM85" s="144"/>
      <c r="BN85" s="144"/>
      <c r="BO85" s="144"/>
      <c r="BP85" s="144"/>
      <c r="BQ85" s="144"/>
      <c r="BR85" s="144"/>
      <c r="BS85" s="144"/>
      <c r="BT85" s="144"/>
      <c r="BU85" s="144"/>
      <c r="BV85" s="144"/>
      <c r="BW85" s="144"/>
      <c r="BX85" s="144"/>
      <c r="BY85" s="144"/>
      <c r="BZ85" s="144"/>
      <c r="CA85" s="144"/>
      <c r="CB85" s="144"/>
      <c r="CC85" s="144"/>
      <c r="CD85" s="144"/>
      <c r="CE85" s="144"/>
      <c r="CF85" s="144"/>
      <c r="CG85" s="144">
        <v>0.94</v>
      </c>
      <c r="CH85" s="144">
        <v>1.8149999999999999</v>
      </c>
      <c r="CI85" s="144">
        <v>2.625</v>
      </c>
      <c r="CJ85" s="144">
        <v>3.3660000000000001</v>
      </c>
      <c r="CK85" s="144">
        <v>4.0359999999999996</v>
      </c>
      <c r="CL85" s="144">
        <v>4.633</v>
      </c>
      <c r="CM85" s="144">
        <v>5.157</v>
      </c>
      <c r="CN85" s="144">
        <v>5.6079999999999997</v>
      </c>
      <c r="CO85" s="144">
        <v>5.9880000000000004</v>
      </c>
      <c r="CP85" s="144">
        <v>6.3010000000000002</v>
      </c>
      <c r="CQ85" s="144">
        <v>6.5529999999999999</v>
      </c>
      <c r="CR85" s="144">
        <v>6.7530000000000001</v>
      </c>
      <c r="CS85" s="144">
        <v>6.907</v>
      </c>
      <c r="CT85" s="144">
        <v>7.0220000000000002</v>
      </c>
      <c r="CU85" s="144">
        <v>7.1059999999999999</v>
      </c>
      <c r="CV85" s="144">
        <v>7.1660000000000004</v>
      </c>
      <c r="CW85" s="144">
        <v>7.2080000000000002</v>
      </c>
      <c r="CX85" s="144">
        <v>7.2370000000000001</v>
      </c>
      <c r="CY85" s="144">
        <v>7.2569999999999997</v>
      </c>
      <c r="CZ85" s="144">
        <v>7.27</v>
      </c>
      <c r="DA85" s="144">
        <v>7.2779999999999996</v>
      </c>
      <c r="DB85" s="144">
        <v>7.2839999999999998</v>
      </c>
      <c r="DC85" s="144">
        <v>7.2839999999999998</v>
      </c>
      <c r="DD85" s="144">
        <v>7.2839999999999998</v>
      </c>
      <c r="DE85" s="144">
        <v>7.2839999999999998</v>
      </c>
      <c r="DF85" s="144">
        <v>7.2839999999999998</v>
      </c>
      <c r="DG85" s="144">
        <v>7.2839999999999998</v>
      </c>
      <c r="DH85" s="144">
        <v>7.2839999999999998</v>
      </c>
      <c r="DI85" s="144">
        <v>7.2839999999999998</v>
      </c>
      <c r="DJ85" s="144">
        <v>7.2839999999999998</v>
      </c>
      <c r="DK85" s="144">
        <v>7.2839999999999998</v>
      </c>
      <c r="DL85" s="144">
        <v>7.2839999999999998</v>
      </c>
      <c r="DM85" s="144">
        <v>7.2839999999999998</v>
      </c>
      <c r="DN85" s="144">
        <v>7.2839999999999998</v>
      </c>
      <c r="DO85" s="144">
        <v>7.2839999999999998</v>
      </c>
      <c r="DP85" s="144">
        <v>7.2839999999999998</v>
      </c>
      <c r="DQ85" s="144">
        <v>7.2839999999999998</v>
      </c>
      <c r="DR85" s="144">
        <v>7.2839999999999998</v>
      </c>
      <c r="DS85" s="144">
        <v>7.2839999999999998</v>
      </c>
      <c r="DT85" s="144">
        <v>7.2839999999999998</v>
      </c>
      <c r="DU85" s="144">
        <v>7.2839999999999998</v>
      </c>
      <c r="DV85" s="144">
        <v>7.2839999999999998</v>
      </c>
      <c r="DW85" s="144">
        <v>7.2839999999999998</v>
      </c>
      <c r="DX85" s="144">
        <v>7.2839999999999998</v>
      </c>
      <c r="DY85" s="144">
        <v>7.2839999999999998</v>
      </c>
      <c r="DZ85" s="144">
        <v>7.2839999999999998</v>
      </c>
      <c r="EA85" s="144">
        <v>7.2839999999999998</v>
      </c>
    </row>
    <row r="86" spans="1:131" ht="15" customHeight="1" x14ac:dyDescent="0.25">
      <c r="A86" s="43">
        <v>84</v>
      </c>
      <c r="B86" s="144"/>
      <c r="C86" s="144"/>
      <c r="D86" s="144"/>
      <c r="E86" s="144"/>
      <c r="F86" s="144"/>
      <c r="G86" s="144"/>
      <c r="H86" s="144"/>
      <c r="I86" s="144"/>
      <c r="J86" s="144"/>
      <c r="K86" s="144"/>
      <c r="L86" s="144"/>
      <c r="M86" s="144"/>
      <c r="N86" s="144"/>
      <c r="O86" s="144"/>
      <c r="P86" s="144"/>
      <c r="Q86" s="144"/>
      <c r="R86" s="144"/>
      <c r="S86" s="144"/>
      <c r="T86" s="144"/>
      <c r="U86" s="144"/>
      <c r="V86" s="144"/>
      <c r="W86" s="144"/>
      <c r="X86" s="144"/>
      <c r="Y86" s="144"/>
      <c r="Z86" s="144"/>
      <c r="AA86" s="144"/>
      <c r="AB86" s="144"/>
      <c r="AC86" s="144"/>
      <c r="AD86" s="144"/>
      <c r="AE86" s="144"/>
      <c r="AF86" s="144"/>
      <c r="AG86" s="144"/>
      <c r="AH86" s="144"/>
      <c r="AI86" s="144"/>
      <c r="AJ86" s="144"/>
      <c r="AK86" s="144"/>
      <c r="AL86" s="144"/>
      <c r="AM86" s="144"/>
      <c r="AN86" s="144"/>
      <c r="AO86" s="144"/>
      <c r="AP86" s="144"/>
      <c r="AQ86" s="144"/>
      <c r="AR86" s="144"/>
      <c r="AS86" s="144"/>
      <c r="AT86" s="144"/>
      <c r="AU86" s="144"/>
      <c r="AV86" s="144"/>
      <c r="AW86" s="144"/>
      <c r="AX86" s="144"/>
      <c r="AY86" s="144"/>
      <c r="AZ86" s="144"/>
      <c r="BA86" s="144"/>
      <c r="BB86" s="144"/>
      <c r="BC86" s="144"/>
      <c r="BD86" s="144"/>
      <c r="BE86" s="144"/>
      <c r="BF86" s="144"/>
      <c r="BG86" s="144"/>
      <c r="BH86" s="144"/>
      <c r="BI86" s="144"/>
      <c r="BJ86" s="144"/>
      <c r="BK86" s="144"/>
      <c r="BL86" s="144"/>
      <c r="BM86" s="144"/>
      <c r="BN86" s="144"/>
      <c r="BO86" s="144"/>
      <c r="BP86" s="144"/>
      <c r="BQ86" s="144"/>
      <c r="BR86" s="144"/>
      <c r="BS86" s="144"/>
      <c r="BT86" s="144"/>
      <c r="BU86" s="144"/>
      <c r="BV86" s="144"/>
      <c r="BW86" s="144"/>
      <c r="BX86" s="144"/>
      <c r="BY86" s="144"/>
      <c r="BZ86" s="144"/>
      <c r="CA86" s="144"/>
      <c r="CB86" s="144"/>
      <c r="CC86" s="144"/>
      <c r="CD86" s="144"/>
      <c r="CE86" s="144"/>
      <c r="CF86" s="144"/>
      <c r="CG86" s="144"/>
      <c r="CH86" s="144">
        <v>0.93200000000000005</v>
      </c>
      <c r="CI86" s="144">
        <v>1.7929999999999999</v>
      </c>
      <c r="CJ86" s="144">
        <v>2.58</v>
      </c>
      <c r="CK86" s="144">
        <v>3.2909999999999999</v>
      </c>
      <c r="CL86" s="144">
        <v>3.9249999999999998</v>
      </c>
      <c r="CM86" s="144">
        <v>4.4809999999999999</v>
      </c>
      <c r="CN86" s="144">
        <v>4.9580000000000002</v>
      </c>
      <c r="CO86" s="144">
        <v>5.36</v>
      </c>
      <c r="CP86" s="144">
        <v>5.6909999999999998</v>
      </c>
      <c r="CQ86" s="144">
        <v>5.9569999999999999</v>
      </c>
      <c r="CR86" s="144">
        <v>6.1669999999999998</v>
      </c>
      <c r="CS86" s="144">
        <v>6.3289999999999997</v>
      </c>
      <c r="CT86" s="144">
        <v>6.45</v>
      </c>
      <c r="CU86" s="144">
        <v>6.5380000000000003</v>
      </c>
      <c r="CV86" s="144">
        <v>6.601</v>
      </c>
      <c r="CW86" s="144">
        <v>6.6449999999999996</v>
      </c>
      <c r="CX86" s="144">
        <v>6.6749999999999998</v>
      </c>
      <c r="CY86" s="144">
        <v>6.6950000000000003</v>
      </c>
      <c r="CZ86" s="144">
        <v>6.7089999999999996</v>
      </c>
      <c r="DA86" s="144">
        <v>6.7169999999999996</v>
      </c>
      <c r="DB86" s="144">
        <v>6.7229999999999999</v>
      </c>
      <c r="DC86" s="144">
        <v>6.7229999999999999</v>
      </c>
      <c r="DD86" s="144">
        <v>6.7229999999999999</v>
      </c>
      <c r="DE86" s="144">
        <v>6.7229999999999999</v>
      </c>
      <c r="DF86" s="144">
        <v>6.7229999999999999</v>
      </c>
      <c r="DG86" s="144">
        <v>6.7229999999999999</v>
      </c>
      <c r="DH86" s="144">
        <v>6.7229999999999999</v>
      </c>
      <c r="DI86" s="144">
        <v>6.7229999999999999</v>
      </c>
      <c r="DJ86" s="144">
        <v>6.7229999999999999</v>
      </c>
      <c r="DK86" s="144">
        <v>6.7229999999999999</v>
      </c>
      <c r="DL86" s="144">
        <v>6.7229999999999999</v>
      </c>
      <c r="DM86" s="144">
        <v>6.7229999999999999</v>
      </c>
      <c r="DN86" s="144">
        <v>6.7229999999999999</v>
      </c>
      <c r="DO86" s="144">
        <v>6.7229999999999999</v>
      </c>
      <c r="DP86" s="144">
        <v>6.7229999999999999</v>
      </c>
      <c r="DQ86" s="144">
        <v>6.7229999999999999</v>
      </c>
      <c r="DR86" s="144">
        <v>6.7229999999999999</v>
      </c>
      <c r="DS86" s="144">
        <v>6.7229999999999999</v>
      </c>
      <c r="DT86" s="144">
        <v>6.7229999999999999</v>
      </c>
      <c r="DU86" s="144">
        <v>6.7229999999999999</v>
      </c>
      <c r="DV86" s="144">
        <v>6.7229999999999999</v>
      </c>
      <c r="DW86" s="144">
        <v>6.7229999999999999</v>
      </c>
      <c r="DX86" s="144">
        <v>6.7229999999999999</v>
      </c>
      <c r="DY86" s="144">
        <v>6.7229999999999999</v>
      </c>
      <c r="DZ86" s="144">
        <v>6.7229999999999999</v>
      </c>
      <c r="EA86" s="144">
        <v>6.7229999999999999</v>
      </c>
    </row>
    <row r="87" spans="1:131" ht="15" customHeight="1" x14ac:dyDescent="0.25">
      <c r="A87" s="43">
        <v>85</v>
      </c>
      <c r="B87" s="144"/>
      <c r="C87" s="144"/>
      <c r="D87" s="144"/>
      <c r="E87" s="144"/>
      <c r="F87" s="144"/>
      <c r="G87" s="144"/>
      <c r="H87" s="144"/>
      <c r="I87" s="144"/>
      <c r="J87" s="144"/>
      <c r="K87" s="144"/>
      <c r="L87" s="144"/>
      <c r="M87" s="144"/>
      <c r="N87" s="144"/>
      <c r="O87" s="144"/>
      <c r="P87" s="144"/>
      <c r="Q87" s="144"/>
      <c r="R87" s="144"/>
      <c r="S87" s="144"/>
      <c r="T87" s="144"/>
      <c r="U87" s="144"/>
      <c r="V87" s="144"/>
      <c r="W87" s="144"/>
      <c r="X87" s="144"/>
      <c r="Y87" s="144"/>
      <c r="Z87" s="144"/>
      <c r="AA87" s="144"/>
      <c r="AB87" s="144"/>
      <c r="AC87" s="144"/>
      <c r="AD87" s="144"/>
      <c r="AE87" s="144"/>
      <c r="AF87" s="144"/>
      <c r="AG87" s="144"/>
      <c r="AH87" s="144"/>
      <c r="AI87" s="144"/>
      <c r="AJ87" s="144"/>
      <c r="AK87" s="144"/>
      <c r="AL87" s="144"/>
      <c r="AM87" s="144"/>
      <c r="AN87" s="144"/>
      <c r="AO87" s="144"/>
      <c r="AP87" s="144"/>
      <c r="AQ87" s="144"/>
      <c r="AR87" s="144"/>
      <c r="AS87" s="144"/>
      <c r="AT87" s="144"/>
      <c r="AU87" s="144"/>
      <c r="AV87" s="144"/>
      <c r="AW87" s="144"/>
      <c r="AX87" s="144"/>
      <c r="AY87" s="144"/>
      <c r="AZ87" s="144"/>
      <c r="BA87" s="144"/>
      <c r="BB87" s="144"/>
      <c r="BC87" s="144"/>
      <c r="BD87" s="144"/>
      <c r="BE87" s="144"/>
      <c r="BF87" s="144"/>
      <c r="BG87" s="144"/>
      <c r="BH87" s="144"/>
      <c r="BI87" s="144"/>
      <c r="BJ87" s="144"/>
      <c r="BK87" s="144"/>
      <c r="BL87" s="144"/>
      <c r="BM87" s="144"/>
      <c r="BN87" s="144"/>
      <c r="BO87" s="144"/>
      <c r="BP87" s="144"/>
      <c r="BQ87" s="144"/>
      <c r="BR87" s="144"/>
      <c r="BS87" s="144"/>
      <c r="BT87" s="144"/>
      <c r="BU87" s="144"/>
      <c r="BV87" s="144"/>
      <c r="BW87" s="144"/>
      <c r="BX87" s="144"/>
      <c r="BY87" s="144"/>
      <c r="BZ87" s="144"/>
      <c r="CA87" s="144"/>
      <c r="CB87" s="144"/>
      <c r="CC87" s="144"/>
      <c r="CD87" s="144"/>
      <c r="CE87" s="144"/>
      <c r="CF87" s="144"/>
      <c r="CG87" s="144"/>
      <c r="CH87" s="144"/>
      <c r="CI87" s="144">
        <v>0.92300000000000004</v>
      </c>
      <c r="CJ87" s="144">
        <v>1.766</v>
      </c>
      <c r="CK87" s="144">
        <v>2.5259999999999998</v>
      </c>
      <c r="CL87" s="144">
        <v>3.2029999999999998</v>
      </c>
      <c r="CM87" s="144">
        <v>3.7949999999999999</v>
      </c>
      <c r="CN87" s="144">
        <v>4.3040000000000003</v>
      </c>
      <c r="CO87" s="144">
        <v>4.7309999999999999</v>
      </c>
      <c r="CP87" s="144">
        <v>5.0819999999999999</v>
      </c>
      <c r="CQ87" s="144">
        <v>5.3650000000000002</v>
      </c>
      <c r="CR87" s="144">
        <v>5.5880000000000001</v>
      </c>
      <c r="CS87" s="144">
        <v>5.7590000000000003</v>
      </c>
      <c r="CT87" s="144">
        <v>5.8869999999999996</v>
      </c>
      <c r="CU87" s="144">
        <v>5.9790000000000001</v>
      </c>
      <c r="CV87" s="144">
        <v>6.0449999999999999</v>
      </c>
      <c r="CW87" s="144">
        <v>6.0910000000000002</v>
      </c>
      <c r="CX87" s="144">
        <v>6.1230000000000002</v>
      </c>
      <c r="CY87" s="144">
        <v>6.1440000000000001</v>
      </c>
      <c r="CZ87" s="144">
        <v>6.1580000000000004</v>
      </c>
      <c r="DA87" s="144">
        <v>6.1669999999999998</v>
      </c>
      <c r="DB87" s="144">
        <v>6.173</v>
      </c>
      <c r="DC87" s="144">
        <v>6.173</v>
      </c>
      <c r="DD87" s="144">
        <v>6.173</v>
      </c>
      <c r="DE87" s="144">
        <v>6.173</v>
      </c>
      <c r="DF87" s="144">
        <v>6.173</v>
      </c>
      <c r="DG87" s="144">
        <v>6.173</v>
      </c>
      <c r="DH87" s="144">
        <v>6.173</v>
      </c>
      <c r="DI87" s="144">
        <v>6.173</v>
      </c>
      <c r="DJ87" s="144">
        <v>6.173</v>
      </c>
      <c r="DK87" s="144">
        <v>6.173</v>
      </c>
      <c r="DL87" s="144">
        <v>6.173</v>
      </c>
      <c r="DM87" s="144">
        <v>6.173</v>
      </c>
      <c r="DN87" s="144">
        <v>6.173</v>
      </c>
      <c r="DO87" s="144">
        <v>6.173</v>
      </c>
      <c r="DP87" s="144">
        <v>6.173</v>
      </c>
      <c r="DQ87" s="144">
        <v>6.173</v>
      </c>
      <c r="DR87" s="144">
        <v>6.173</v>
      </c>
      <c r="DS87" s="144">
        <v>6.173</v>
      </c>
      <c r="DT87" s="144">
        <v>6.173</v>
      </c>
      <c r="DU87" s="144">
        <v>6.173</v>
      </c>
      <c r="DV87" s="144">
        <v>6.173</v>
      </c>
      <c r="DW87" s="144">
        <v>6.173</v>
      </c>
      <c r="DX87" s="144">
        <v>6.173</v>
      </c>
      <c r="DY87" s="144">
        <v>6.173</v>
      </c>
      <c r="DZ87" s="144">
        <v>6.173</v>
      </c>
      <c r="EA87" s="144">
        <v>6.173</v>
      </c>
    </row>
    <row r="88" spans="1:131" ht="15" customHeight="1" x14ac:dyDescent="0.25">
      <c r="A88" s="43">
        <v>86</v>
      </c>
      <c r="B88" s="144"/>
      <c r="C88" s="144"/>
      <c r="D88" s="144"/>
      <c r="E88" s="144"/>
      <c r="F88" s="144"/>
      <c r="G88" s="144"/>
      <c r="H88" s="144"/>
      <c r="I88" s="144"/>
      <c r="J88" s="144"/>
      <c r="K88" s="144"/>
      <c r="L88" s="144"/>
      <c r="M88" s="144"/>
      <c r="N88" s="144"/>
      <c r="O88" s="144"/>
      <c r="P88" s="144"/>
      <c r="Q88" s="144"/>
      <c r="R88" s="144"/>
      <c r="S88" s="144"/>
      <c r="T88" s="144"/>
      <c r="U88" s="144"/>
      <c r="V88" s="144"/>
      <c r="W88" s="144"/>
      <c r="X88" s="144"/>
      <c r="Y88" s="144"/>
      <c r="Z88" s="144"/>
      <c r="AA88" s="144"/>
      <c r="AB88" s="144"/>
      <c r="AC88" s="144"/>
      <c r="AD88" s="144"/>
      <c r="AE88" s="144"/>
      <c r="AF88" s="144"/>
      <c r="AG88" s="144"/>
      <c r="AH88" s="144"/>
      <c r="AI88" s="144"/>
      <c r="AJ88" s="144"/>
      <c r="AK88" s="144"/>
      <c r="AL88" s="144"/>
      <c r="AM88" s="144"/>
      <c r="AN88" s="144"/>
      <c r="AO88" s="144"/>
      <c r="AP88" s="144"/>
      <c r="AQ88" s="144"/>
      <c r="AR88" s="144"/>
      <c r="AS88" s="144"/>
      <c r="AT88" s="144"/>
      <c r="AU88" s="144"/>
      <c r="AV88" s="144"/>
      <c r="AW88" s="144"/>
      <c r="AX88" s="144"/>
      <c r="AY88" s="144"/>
      <c r="AZ88" s="144"/>
      <c r="BA88" s="144"/>
      <c r="BB88" s="144"/>
      <c r="BC88" s="144"/>
      <c r="BD88" s="144"/>
      <c r="BE88" s="144"/>
      <c r="BF88" s="144"/>
      <c r="BG88" s="144"/>
      <c r="BH88" s="144"/>
      <c r="BI88" s="144"/>
      <c r="BJ88" s="144"/>
      <c r="BK88" s="144"/>
      <c r="BL88" s="144"/>
      <c r="BM88" s="144"/>
      <c r="BN88" s="144"/>
      <c r="BO88" s="144"/>
      <c r="BP88" s="144"/>
      <c r="BQ88" s="144"/>
      <c r="BR88" s="144"/>
      <c r="BS88" s="144"/>
      <c r="BT88" s="144"/>
      <c r="BU88" s="144"/>
      <c r="BV88" s="144"/>
      <c r="BW88" s="144"/>
      <c r="BX88" s="144"/>
      <c r="BY88" s="144"/>
      <c r="BZ88" s="144"/>
      <c r="CA88" s="144"/>
      <c r="CB88" s="144"/>
      <c r="CC88" s="144"/>
      <c r="CD88" s="144"/>
      <c r="CE88" s="144"/>
      <c r="CF88" s="144"/>
      <c r="CG88" s="144"/>
      <c r="CH88" s="144"/>
      <c r="CI88" s="144"/>
      <c r="CJ88" s="144">
        <v>0.91200000000000003</v>
      </c>
      <c r="CK88" s="144">
        <v>1.734</v>
      </c>
      <c r="CL88" s="144">
        <v>2.464</v>
      </c>
      <c r="CM88" s="144">
        <v>3.1030000000000002</v>
      </c>
      <c r="CN88" s="144">
        <v>3.65</v>
      </c>
      <c r="CO88" s="144">
        <v>4.109</v>
      </c>
      <c r="CP88" s="144">
        <v>4.4870000000000001</v>
      </c>
      <c r="CQ88" s="144">
        <v>4.79</v>
      </c>
      <c r="CR88" s="144">
        <v>5.0279999999999996</v>
      </c>
      <c r="CS88" s="144">
        <v>5.2110000000000003</v>
      </c>
      <c r="CT88" s="144">
        <v>5.3479999999999999</v>
      </c>
      <c r="CU88" s="144">
        <v>5.4459999999999997</v>
      </c>
      <c r="CV88" s="144">
        <v>5.5170000000000003</v>
      </c>
      <c r="CW88" s="144">
        <v>5.5650000000000004</v>
      </c>
      <c r="CX88" s="144">
        <v>5.5990000000000002</v>
      </c>
      <c r="CY88" s="144">
        <v>5.6210000000000004</v>
      </c>
      <c r="CZ88" s="144">
        <v>5.6360000000000001</v>
      </c>
      <c r="DA88" s="144">
        <v>5.6449999999999996</v>
      </c>
      <c r="DB88" s="144">
        <v>5.6509999999999998</v>
      </c>
      <c r="DC88" s="144">
        <v>5.6509999999999998</v>
      </c>
      <c r="DD88" s="144">
        <v>5.6509999999999998</v>
      </c>
      <c r="DE88" s="144">
        <v>5.6509999999999998</v>
      </c>
      <c r="DF88" s="144">
        <v>5.6509999999999998</v>
      </c>
      <c r="DG88" s="144">
        <v>5.6509999999999998</v>
      </c>
      <c r="DH88" s="144">
        <v>5.6509999999999998</v>
      </c>
      <c r="DI88" s="144">
        <v>5.6509999999999998</v>
      </c>
      <c r="DJ88" s="144">
        <v>5.6509999999999998</v>
      </c>
      <c r="DK88" s="144">
        <v>5.6509999999999998</v>
      </c>
      <c r="DL88" s="144">
        <v>5.6509999999999998</v>
      </c>
      <c r="DM88" s="144">
        <v>5.6509999999999998</v>
      </c>
      <c r="DN88" s="144">
        <v>5.6509999999999998</v>
      </c>
      <c r="DO88" s="144">
        <v>5.6509999999999998</v>
      </c>
      <c r="DP88" s="144">
        <v>5.6509999999999998</v>
      </c>
      <c r="DQ88" s="144">
        <v>5.6509999999999998</v>
      </c>
      <c r="DR88" s="144">
        <v>5.6509999999999998</v>
      </c>
      <c r="DS88" s="144">
        <v>5.6509999999999998</v>
      </c>
      <c r="DT88" s="144">
        <v>5.6509999999999998</v>
      </c>
      <c r="DU88" s="144">
        <v>5.6509999999999998</v>
      </c>
      <c r="DV88" s="144">
        <v>5.6509999999999998</v>
      </c>
      <c r="DW88" s="144">
        <v>5.6509999999999998</v>
      </c>
      <c r="DX88" s="144">
        <v>5.6509999999999998</v>
      </c>
      <c r="DY88" s="144">
        <v>5.6509999999999998</v>
      </c>
      <c r="DZ88" s="144">
        <v>5.6509999999999998</v>
      </c>
      <c r="EA88" s="144">
        <v>5.6509999999999998</v>
      </c>
    </row>
    <row r="89" spans="1:131" ht="15" customHeight="1" x14ac:dyDescent="0.25">
      <c r="A89" s="43">
        <v>87</v>
      </c>
      <c r="B89" s="144"/>
      <c r="C89" s="144"/>
      <c r="D89" s="144"/>
      <c r="E89" s="144"/>
      <c r="F89" s="144"/>
      <c r="G89" s="144"/>
      <c r="H89" s="144"/>
      <c r="I89" s="144"/>
      <c r="J89" s="144"/>
      <c r="K89" s="144"/>
      <c r="L89" s="144"/>
      <c r="M89" s="144"/>
      <c r="N89" s="144"/>
      <c r="O89" s="144"/>
      <c r="P89" s="144"/>
      <c r="Q89" s="144"/>
      <c r="R89" s="144"/>
      <c r="S89" s="144"/>
      <c r="T89" s="144"/>
      <c r="U89" s="144"/>
      <c r="V89" s="144"/>
      <c r="W89" s="144"/>
      <c r="X89" s="144"/>
      <c r="Y89" s="144"/>
      <c r="Z89" s="144"/>
      <c r="AA89" s="144"/>
      <c r="AB89" s="144"/>
      <c r="AC89" s="144"/>
      <c r="AD89" s="144"/>
      <c r="AE89" s="144"/>
      <c r="AF89" s="144"/>
      <c r="AG89" s="144"/>
      <c r="AH89" s="144"/>
      <c r="AI89" s="144"/>
      <c r="AJ89" s="144"/>
      <c r="AK89" s="144"/>
      <c r="AL89" s="144"/>
      <c r="AM89" s="144"/>
      <c r="AN89" s="144"/>
      <c r="AO89" s="144"/>
      <c r="AP89" s="144"/>
      <c r="AQ89" s="144"/>
      <c r="AR89" s="144"/>
      <c r="AS89" s="144"/>
      <c r="AT89" s="144"/>
      <c r="AU89" s="144"/>
      <c r="AV89" s="144"/>
      <c r="AW89" s="144"/>
      <c r="AX89" s="144"/>
      <c r="AY89" s="144"/>
      <c r="AZ89" s="144"/>
      <c r="BA89" s="144"/>
      <c r="BB89" s="144"/>
      <c r="BC89" s="144"/>
      <c r="BD89" s="144"/>
      <c r="BE89" s="144"/>
      <c r="BF89" s="144"/>
      <c r="BG89" s="144"/>
      <c r="BH89" s="144"/>
      <c r="BI89" s="144"/>
      <c r="BJ89" s="144"/>
      <c r="BK89" s="144"/>
      <c r="BL89" s="144"/>
      <c r="BM89" s="144"/>
      <c r="BN89" s="144"/>
      <c r="BO89" s="144"/>
      <c r="BP89" s="144"/>
      <c r="BQ89" s="144"/>
      <c r="BR89" s="144"/>
      <c r="BS89" s="144"/>
      <c r="BT89" s="144"/>
      <c r="BU89" s="144"/>
      <c r="BV89" s="144"/>
      <c r="BW89" s="144"/>
      <c r="BX89" s="144"/>
      <c r="BY89" s="144"/>
      <c r="BZ89" s="144"/>
      <c r="CA89" s="144"/>
      <c r="CB89" s="144"/>
      <c r="CC89" s="144"/>
      <c r="CD89" s="144"/>
      <c r="CE89" s="144"/>
      <c r="CF89" s="144"/>
      <c r="CG89" s="144"/>
      <c r="CH89" s="144"/>
      <c r="CI89" s="144"/>
      <c r="CJ89" s="144"/>
      <c r="CK89" s="144">
        <v>0.9</v>
      </c>
      <c r="CL89" s="144">
        <v>1.6990000000000001</v>
      </c>
      <c r="CM89" s="144">
        <v>2.3959999999999999</v>
      </c>
      <c r="CN89" s="144">
        <v>2.992</v>
      </c>
      <c r="CO89" s="144">
        <v>3.4929999999999999</v>
      </c>
      <c r="CP89" s="144">
        <v>3.903</v>
      </c>
      <c r="CQ89" s="144">
        <v>4.2320000000000002</v>
      </c>
      <c r="CR89" s="144">
        <v>4.4909999999999997</v>
      </c>
      <c r="CS89" s="144">
        <v>4.6900000000000004</v>
      </c>
      <c r="CT89" s="144">
        <v>4.8369999999999997</v>
      </c>
      <c r="CU89" s="144">
        <v>4.9429999999999996</v>
      </c>
      <c r="CV89" s="144">
        <v>5.0190000000000001</v>
      </c>
      <c r="CW89" s="144">
        <v>5.0709999999999997</v>
      </c>
      <c r="CX89" s="144">
        <v>5.1070000000000002</v>
      </c>
      <c r="CY89" s="144">
        <v>5.1310000000000002</v>
      </c>
      <c r="CZ89" s="144">
        <v>5.1470000000000002</v>
      </c>
      <c r="DA89" s="144">
        <v>5.157</v>
      </c>
      <c r="DB89" s="144">
        <v>5.1630000000000003</v>
      </c>
      <c r="DC89" s="144">
        <v>5.1630000000000003</v>
      </c>
      <c r="DD89" s="144">
        <v>5.1630000000000003</v>
      </c>
      <c r="DE89" s="144">
        <v>5.1630000000000003</v>
      </c>
      <c r="DF89" s="144">
        <v>5.1630000000000003</v>
      </c>
      <c r="DG89" s="144">
        <v>5.1630000000000003</v>
      </c>
      <c r="DH89" s="144">
        <v>5.1630000000000003</v>
      </c>
      <c r="DI89" s="144">
        <v>5.1630000000000003</v>
      </c>
      <c r="DJ89" s="144">
        <v>5.1630000000000003</v>
      </c>
      <c r="DK89" s="144">
        <v>5.1630000000000003</v>
      </c>
      <c r="DL89" s="144">
        <v>5.1630000000000003</v>
      </c>
      <c r="DM89" s="144">
        <v>5.1630000000000003</v>
      </c>
      <c r="DN89" s="144">
        <v>5.1630000000000003</v>
      </c>
      <c r="DO89" s="144">
        <v>5.1630000000000003</v>
      </c>
      <c r="DP89" s="144">
        <v>5.1630000000000003</v>
      </c>
      <c r="DQ89" s="144">
        <v>5.1630000000000003</v>
      </c>
      <c r="DR89" s="144">
        <v>5.1630000000000003</v>
      </c>
      <c r="DS89" s="144">
        <v>5.1630000000000003</v>
      </c>
      <c r="DT89" s="144">
        <v>5.1630000000000003</v>
      </c>
      <c r="DU89" s="144">
        <v>5.1630000000000003</v>
      </c>
      <c r="DV89" s="144">
        <v>5.1630000000000003</v>
      </c>
      <c r="DW89" s="144">
        <v>5.1630000000000003</v>
      </c>
      <c r="DX89" s="144">
        <v>5.1630000000000003</v>
      </c>
      <c r="DY89" s="144">
        <v>5.1630000000000003</v>
      </c>
      <c r="DZ89" s="144">
        <v>5.1630000000000003</v>
      </c>
      <c r="EA89" s="144">
        <v>5.1630000000000003</v>
      </c>
    </row>
    <row r="90" spans="1:131" ht="15" customHeight="1" x14ac:dyDescent="0.25">
      <c r="A90" s="43">
        <v>88</v>
      </c>
      <c r="B90" s="144"/>
      <c r="C90" s="144"/>
      <c r="D90" s="144"/>
      <c r="E90" s="144"/>
      <c r="F90" s="144"/>
      <c r="G90" s="144"/>
      <c r="H90" s="144"/>
      <c r="I90" s="144"/>
      <c r="J90" s="144"/>
      <c r="K90" s="144"/>
      <c r="L90" s="144"/>
      <c r="M90" s="144"/>
      <c r="N90" s="144"/>
      <c r="O90" s="144"/>
      <c r="P90" s="144"/>
      <c r="Q90" s="144"/>
      <c r="R90" s="144"/>
      <c r="S90" s="144"/>
      <c r="T90" s="144"/>
      <c r="U90" s="144"/>
      <c r="V90" s="144"/>
      <c r="W90" s="144"/>
      <c r="X90" s="144"/>
      <c r="Y90" s="144"/>
      <c r="Z90" s="144"/>
      <c r="AA90" s="144"/>
      <c r="AB90" s="144"/>
      <c r="AC90" s="144"/>
      <c r="AD90" s="144"/>
      <c r="AE90" s="144"/>
      <c r="AF90" s="144"/>
      <c r="AG90" s="144"/>
      <c r="AH90" s="144"/>
      <c r="AI90" s="144"/>
      <c r="AJ90" s="144"/>
      <c r="AK90" s="144"/>
      <c r="AL90" s="144"/>
      <c r="AM90" s="144"/>
      <c r="AN90" s="144"/>
      <c r="AO90" s="144"/>
      <c r="AP90" s="144"/>
      <c r="AQ90" s="144"/>
      <c r="AR90" s="144"/>
      <c r="AS90" s="144"/>
      <c r="AT90" s="144"/>
      <c r="AU90" s="144"/>
      <c r="AV90" s="144"/>
      <c r="AW90" s="144"/>
      <c r="AX90" s="144"/>
      <c r="AY90" s="144"/>
      <c r="AZ90" s="144"/>
      <c r="BA90" s="144"/>
      <c r="BB90" s="144"/>
      <c r="BC90" s="144"/>
      <c r="BD90" s="144"/>
      <c r="BE90" s="144"/>
      <c r="BF90" s="144"/>
      <c r="BG90" s="144"/>
      <c r="BH90" s="144"/>
      <c r="BI90" s="144"/>
      <c r="BJ90" s="144"/>
      <c r="BK90" s="144"/>
      <c r="BL90" s="144"/>
      <c r="BM90" s="144"/>
      <c r="BN90" s="144"/>
      <c r="BO90" s="144"/>
      <c r="BP90" s="144"/>
      <c r="BQ90" s="144"/>
      <c r="BR90" s="144"/>
      <c r="BS90" s="144"/>
      <c r="BT90" s="144"/>
      <c r="BU90" s="144"/>
      <c r="BV90" s="144"/>
      <c r="BW90" s="144"/>
      <c r="BX90" s="144"/>
      <c r="BY90" s="144"/>
      <c r="BZ90" s="144"/>
      <c r="CA90" s="144"/>
      <c r="CB90" s="144"/>
      <c r="CC90" s="144"/>
      <c r="CD90" s="144"/>
      <c r="CE90" s="144"/>
      <c r="CF90" s="144"/>
      <c r="CG90" s="144"/>
      <c r="CH90" s="144"/>
      <c r="CI90" s="144"/>
      <c r="CJ90" s="144"/>
      <c r="CK90" s="144"/>
      <c r="CL90" s="144">
        <v>0.88600000000000001</v>
      </c>
      <c r="CM90" s="144">
        <v>1.659</v>
      </c>
      <c r="CN90" s="144">
        <v>2.3199999999999998</v>
      </c>
      <c r="CO90" s="144">
        <v>2.8730000000000002</v>
      </c>
      <c r="CP90" s="144">
        <v>3.3260000000000001</v>
      </c>
      <c r="CQ90" s="144">
        <v>3.6890000000000001</v>
      </c>
      <c r="CR90" s="144">
        <v>3.9740000000000002</v>
      </c>
      <c r="CS90" s="144">
        <v>4.1920000000000002</v>
      </c>
      <c r="CT90" s="144">
        <v>4.3540000000000001</v>
      </c>
      <c r="CU90" s="144">
        <v>4.47</v>
      </c>
      <c r="CV90" s="144">
        <v>4.5529999999999999</v>
      </c>
      <c r="CW90" s="144">
        <v>4.6100000000000003</v>
      </c>
      <c r="CX90" s="144">
        <v>4.649</v>
      </c>
      <c r="CY90" s="144">
        <v>4.6749999999999998</v>
      </c>
      <c r="CZ90" s="144">
        <v>4.6920000000000002</v>
      </c>
      <c r="DA90" s="144">
        <v>4.7030000000000003</v>
      </c>
      <c r="DB90" s="144">
        <v>4.7089999999999996</v>
      </c>
      <c r="DC90" s="144">
        <v>4.7089999999999996</v>
      </c>
      <c r="DD90" s="144">
        <v>4.7089999999999996</v>
      </c>
      <c r="DE90" s="144">
        <v>4.7089999999999996</v>
      </c>
      <c r="DF90" s="144">
        <v>4.7089999999999996</v>
      </c>
      <c r="DG90" s="144">
        <v>4.7089999999999996</v>
      </c>
      <c r="DH90" s="144">
        <v>4.7089999999999996</v>
      </c>
      <c r="DI90" s="144">
        <v>4.7089999999999996</v>
      </c>
      <c r="DJ90" s="144">
        <v>4.7089999999999996</v>
      </c>
      <c r="DK90" s="144">
        <v>4.7089999999999996</v>
      </c>
      <c r="DL90" s="144">
        <v>4.7089999999999996</v>
      </c>
      <c r="DM90" s="144">
        <v>4.7089999999999996</v>
      </c>
      <c r="DN90" s="144">
        <v>4.7089999999999996</v>
      </c>
      <c r="DO90" s="144">
        <v>4.7089999999999996</v>
      </c>
      <c r="DP90" s="144">
        <v>4.7089999999999996</v>
      </c>
      <c r="DQ90" s="144">
        <v>4.7089999999999996</v>
      </c>
      <c r="DR90" s="144">
        <v>4.7089999999999996</v>
      </c>
      <c r="DS90" s="144">
        <v>4.7089999999999996</v>
      </c>
      <c r="DT90" s="144">
        <v>4.7089999999999996</v>
      </c>
      <c r="DU90" s="144">
        <v>4.7089999999999996</v>
      </c>
      <c r="DV90" s="144">
        <v>4.7089999999999996</v>
      </c>
      <c r="DW90" s="144">
        <v>4.7089999999999996</v>
      </c>
      <c r="DX90" s="144">
        <v>4.7089999999999996</v>
      </c>
      <c r="DY90" s="144">
        <v>4.7089999999999996</v>
      </c>
      <c r="DZ90" s="144">
        <v>4.7089999999999996</v>
      </c>
      <c r="EA90" s="144">
        <v>4.7089999999999996</v>
      </c>
    </row>
    <row r="91" spans="1:131" ht="15" customHeight="1" x14ac:dyDescent="0.25">
      <c r="A91" s="43">
        <v>89</v>
      </c>
      <c r="B91" s="144"/>
      <c r="C91" s="144"/>
      <c r="D91" s="144"/>
      <c r="E91" s="144"/>
      <c r="F91" s="144"/>
      <c r="G91" s="144"/>
      <c r="H91" s="144"/>
      <c r="I91" s="144"/>
      <c r="J91" s="144"/>
      <c r="K91" s="144"/>
      <c r="L91" s="144"/>
      <c r="M91" s="144"/>
      <c r="N91" s="144"/>
      <c r="O91" s="144"/>
      <c r="P91" s="144"/>
      <c r="Q91" s="144"/>
      <c r="R91" s="144"/>
      <c r="S91" s="144"/>
      <c r="T91" s="144"/>
      <c r="U91" s="144"/>
      <c r="V91" s="144"/>
      <c r="W91" s="144"/>
      <c r="X91" s="144"/>
      <c r="Y91" s="144"/>
      <c r="Z91" s="144"/>
      <c r="AA91" s="144"/>
      <c r="AB91" s="144"/>
      <c r="AC91" s="144"/>
      <c r="AD91" s="144"/>
      <c r="AE91" s="144"/>
      <c r="AF91" s="144"/>
      <c r="AG91" s="144"/>
      <c r="AH91" s="144"/>
      <c r="AI91" s="144"/>
      <c r="AJ91" s="144"/>
      <c r="AK91" s="144"/>
      <c r="AL91" s="144"/>
      <c r="AM91" s="144"/>
      <c r="AN91" s="144"/>
      <c r="AO91" s="144"/>
      <c r="AP91" s="144"/>
      <c r="AQ91" s="144"/>
      <c r="AR91" s="144"/>
      <c r="AS91" s="144"/>
      <c r="AT91" s="144"/>
      <c r="AU91" s="144"/>
      <c r="AV91" s="144"/>
      <c r="AW91" s="144"/>
      <c r="AX91" s="144"/>
      <c r="AY91" s="144"/>
      <c r="AZ91" s="144"/>
      <c r="BA91" s="144"/>
      <c r="BB91" s="144"/>
      <c r="BC91" s="144"/>
      <c r="BD91" s="144"/>
      <c r="BE91" s="144"/>
      <c r="BF91" s="144"/>
      <c r="BG91" s="144"/>
      <c r="BH91" s="144"/>
      <c r="BI91" s="144"/>
      <c r="BJ91" s="144"/>
      <c r="BK91" s="144"/>
      <c r="BL91" s="144"/>
      <c r="BM91" s="144"/>
      <c r="BN91" s="144"/>
      <c r="BO91" s="144"/>
      <c r="BP91" s="144"/>
      <c r="BQ91" s="144"/>
      <c r="BR91" s="144"/>
      <c r="BS91" s="144"/>
      <c r="BT91" s="144"/>
      <c r="BU91" s="144"/>
      <c r="BV91" s="144"/>
      <c r="BW91" s="144"/>
      <c r="BX91" s="144"/>
      <c r="BY91" s="144"/>
      <c r="BZ91" s="144"/>
      <c r="CA91" s="144"/>
      <c r="CB91" s="144"/>
      <c r="CC91" s="144"/>
      <c r="CD91" s="144"/>
      <c r="CE91" s="144"/>
      <c r="CF91" s="144"/>
      <c r="CG91" s="144"/>
      <c r="CH91" s="144"/>
      <c r="CI91" s="144"/>
      <c r="CJ91" s="144"/>
      <c r="CK91" s="144"/>
      <c r="CL91" s="144"/>
      <c r="CM91" s="144">
        <v>0.871</v>
      </c>
      <c r="CN91" s="144">
        <v>1.6140000000000001</v>
      </c>
      <c r="CO91" s="144">
        <v>2.2349999999999999</v>
      </c>
      <c r="CP91" s="144">
        <v>2.7440000000000002</v>
      </c>
      <c r="CQ91" s="144">
        <v>3.1509999999999998</v>
      </c>
      <c r="CR91" s="144">
        <v>3.47</v>
      </c>
      <c r="CS91" s="144">
        <v>3.7130000000000001</v>
      </c>
      <c r="CT91" s="144">
        <v>3.8929999999999998</v>
      </c>
      <c r="CU91" s="144">
        <v>4.0229999999999997</v>
      </c>
      <c r="CV91" s="144">
        <v>4.1150000000000002</v>
      </c>
      <c r="CW91" s="144">
        <v>4.1779999999999999</v>
      </c>
      <c r="CX91" s="144">
        <v>4.2210000000000001</v>
      </c>
      <c r="CY91" s="144">
        <v>4.25</v>
      </c>
      <c r="CZ91" s="144">
        <v>4.2679999999999998</v>
      </c>
      <c r="DA91" s="144">
        <v>4.28</v>
      </c>
      <c r="DB91" s="144">
        <v>4.2880000000000003</v>
      </c>
      <c r="DC91" s="144">
        <v>4.2880000000000003</v>
      </c>
      <c r="DD91" s="144">
        <v>4.2880000000000003</v>
      </c>
      <c r="DE91" s="144">
        <v>4.2880000000000003</v>
      </c>
      <c r="DF91" s="144">
        <v>4.2880000000000003</v>
      </c>
      <c r="DG91" s="144">
        <v>4.2880000000000003</v>
      </c>
      <c r="DH91" s="144">
        <v>4.2880000000000003</v>
      </c>
      <c r="DI91" s="144">
        <v>4.2880000000000003</v>
      </c>
      <c r="DJ91" s="144">
        <v>4.2880000000000003</v>
      </c>
      <c r="DK91" s="144">
        <v>4.2880000000000003</v>
      </c>
      <c r="DL91" s="144">
        <v>4.2880000000000003</v>
      </c>
      <c r="DM91" s="144">
        <v>4.2880000000000003</v>
      </c>
      <c r="DN91" s="144">
        <v>4.2880000000000003</v>
      </c>
      <c r="DO91" s="144">
        <v>4.2880000000000003</v>
      </c>
      <c r="DP91" s="144">
        <v>4.2880000000000003</v>
      </c>
      <c r="DQ91" s="144">
        <v>4.2880000000000003</v>
      </c>
      <c r="DR91" s="144">
        <v>4.2880000000000003</v>
      </c>
      <c r="DS91" s="144">
        <v>4.2880000000000003</v>
      </c>
      <c r="DT91" s="144">
        <v>4.2880000000000003</v>
      </c>
      <c r="DU91" s="144">
        <v>4.2880000000000003</v>
      </c>
      <c r="DV91" s="144">
        <v>4.2880000000000003</v>
      </c>
      <c r="DW91" s="144">
        <v>4.2880000000000003</v>
      </c>
      <c r="DX91" s="144">
        <v>4.2880000000000003</v>
      </c>
      <c r="DY91" s="144">
        <v>4.2880000000000003</v>
      </c>
      <c r="DZ91" s="144">
        <v>4.2880000000000003</v>
      </c>
      <c r="EA91" s="144">
        <v>4.2880000000000003</v>
      </c>
    </row>
    <row r="92" spans="1:131" ht="15" customHeight="1" x14ac:dyDescent="0.25">
      <c r="A92" s="43">
        <v>90</v>
      </c>
      <c r="B92" s="144"/>
      <c r="C92" s="144"/>
      <c r="D92" s="144"/>
      <c r="E92" s="144"/>
      <c r="F92" s="144"/>
      <c r="G92" s="144"/>
      <c r="H92" s="144"/>
      <c r="I92" s="144"/>
      <c r="J92" s="144"/>
      <c r="K92" s="144"/>
      <c r="L92" s="144"/>
      <c r="M92" s="144"/>
      <c r="N92" s="144"/>
      <c r="O92" s="144"/>
      <c r="P92" s="144"/>
      <c r="Q92" s="144"/>
      <c r="R92" s="144"/>
      <c r="S92" s="144"/>
      <c r="T92" s="144"/>
      <c r="U92" s="144"/>
      <c r="V92" s="144"/>
      <c r="W92" s="144"/>
      <c r="X92" s="144"/>
      <c r="Y92" s="144"/>
      <c r="Z92" s="144"/>
      <c r="AA92" s="144"/>
      <c r="AB92" s="144"/>
      <c r="AC92" s="144"/>
      <c r="AD92" s="144"/>
      <c r="AE92" s="144"/>
      <c r="AF92" s="144"/>
      <c r="AG92" s="144"/>
      <c r="AH92" s="144"/>
      <c r="AI92" s="144"/>
      <c r="AJ92" s="144"/>
      <c r="AK92" s="144"/>
      <c r="AL92" s="144"/>
      <c r="AM92" s="144"/>
      <c r="AN92" s="144"/>
      <c r="AO92" s="144"/>
      <c r="AP92" s="144"/>
      <c r="AQ92" s="144"/>
      <c r="AR92" s="144"/>
      <c r="AS92" s="144"/>
      <c r="AT92" s="144"/>
      <c r="AU92" s="144"/>
      <c r="AV92" s="144"/>
      <c r="AW92" s="144"/>
      <c r="AX92" s="144"/>
      <c r="AY92" s="144"/>
      <c r="AZ92" s="144"/>
      <c r="BA92" s="144"/>
      <c r="BB92" s="144"/>
      <c r="BC92" s="144"/>
      <c r="BD92" s="144"/>
      <c r="BE92" s="144"/>
      <c r="BF92" s="144"/>
      <c r="BG92" s="144"/>
      <c r="BH92" s="144"/>
      <c r="BI92" s="144"/>
      <c r="BJ92" s="144"/>
      <c r="BK92" s="144"/>
      <c r="BL92" s="144"/>
      <c r="BM92" s="144"/>
      <c r="BN92" s="144"/>
      <c r="BO92" s="144"/>
      <c r="BP92" s="144"/>
      <c r="BQ92" s="144"/>
      <c r="BR92" s="144"/>
      <c r="BS92" s="144"/>
      <c r="BT92" s="144"/>
      <c r="BU92" s="144"/>
      <c r="BV92" s="144"/>
      <c r="BW92" s="144"/>
      <c r="BX92" s="144"/>
      <c r="BY92" s="144"/>
      <c r="BZ92" s="144"/>
      <c r="CA92" s="144"/>
      <c r="CB92" s="144"/>
      <c r="CC92" s="144"/>
      <c r="CD92" s="144"/>
      <c r="CE92" s="144"/>
      <c r="CF92" s="144"/>
      <c r="CG92" s="144"/>
      <c r="CH92" s="144"/>
      <c r="CI92" s="144"/>
      <c r="CJ92" s="144"/>
      <c r="CK92" s="144"/>
      <c r="CL92" s="144"/>
      <c r="CM92" s="144"/>
      <c r="CN92" s="144">
        <v>0.85299999999999998</v>
      </c>
      <c r="CO92" s="144">
        <v>1.5649999999999999</v>
      </c>
      <c r="CP92" s="144">
        <v>2.1469999999999998</v>
      </c>
      <c r="CQ92" s="144">
        <v>2.6110000000000002</v>
      </c>
      <c r="CR92" s="144">
        <v>2.9750000000000001</v>
      </c>
      <c r="CS92" s="144">
        <v>3.2530000000000001</v>
      </c>
      <c r="CT92" s="144">
        <v>3.4580000000000002</v>
      </c>
      <c r="CU92" s="144">
        <v>3.605</v>
      </c>
      <c r="CV92" s="144">
        <v>3.7090000000000001</v>
      </c>
      <c r="CW92" s="144">
        <v>3.78</v>
      </c>
      <c r="CX92" s="144">
        <v>3.8290000000000002</v>
      </c>
      <c r="CY92" s="144">
        <v>3.8610000000000002</v>
      </c>
      <c r="CZ92" s="144">
        <v>3.8820000000000001</v>
      </c>
      <c r="DA92" s="144">
        <v>3.895</v>
      </c>
      <c r="DB92" s="144">
        <v>3.9039999999999999</v>
      </c>
      <c r="DC92" s="144">
        <v>3.9039999999999999</v>
      </c>
      <c r="DD92" s="144">
        <v>3.9039999999999999</v>
      </c>
      <c r="DE92" s="144">
        <v>3.9039999999999999</v>
      </c>
      <c r="DF92" s="144">
        <v>3.9039999999999999</v>
      </c>
      <c r="DG92" s="144">
        <v>3.9039999999999999</v>
      </c>
      <c r="DH92" s="144">
        <v>3.9039999999999999</v>
      </c>
      <c r="DI92" s="144">
        <v>3.9039999999999999</v>
      </c>
      <c r="DJ92" s="144">
        <v>3.9039999999999999</v>
      </c>
      <c r="DK92" s="144">
        <v>3.9039999999999999</v>
      </c>
      <c r="DL92" s="144">
        <v>3.9039999999999999</v>
      </c>
      <c r="DM92" s="144">
        <v>3.9039999999999999</v>
      </c>
      <c r="DN92" s="144">
        <v>3.9039999999999999</v>
      </c>
      <c r="DO92" s="144">
        <v>3.9039999999999999</v>
      </c>
      <c r="DP92" s="144">
        <v>3.9039999999999999</v>
      </c>
      <c r="DQ92" s="144">
        <v>3.9039999999999999</v>
      </c>
      <c r="DR92" s="144">
        <v>3.9039999999999999</v>
      </c>
      <c r="DS92" s="144">
        <v>3.9039999999999999</v>
      </c>
      <c r="DT92" s="144">
        <v>3.9039999999999999</v>
      </c>
      <c r="DU92" s="144">
        <v>3.9039999999999999</v>
      </c>
      <c r="DV92" s="144">
        <v>3.9039999999999999</v>
      </c>
      <c r="DW92" s="144">
        <v>3.9039999999999999</v>
      </c>
      <c r="DX92" s="144">
        <v>3.9039999999999999</v>
      </c>
      <c r="DY92" s="144">
        <v>3.9039999999999999</v>
      </c>
      <c r="DZ92" s="144">
        <v>3.9039999999999999</v>
      </c>
      <c r="EA92" s="144">
        <v>3.9039999999999999</v>
      </c>
    </row>
    <row r="93" spans="1:131" ht="15" customHeight="1" x14ac:dyDescent="0.25">
      <c r="A93" s="43">
        <v>91</v>
      </c>
      <c r="B93" s="144"/>
      <c r="C93" s="144"/>
      <c r="D93" s="144"/>
      <c r="E93" s="144"/>
      <c r="F93" s="144"/>
      <c r="G93" s="144"/>
      <c r="H93" s="144"/>
      <c r="I93" s="144"/>
      <c r="J93" s="144"/>
      <c r="K93" s="144"/>
      <c r="L93" s="144"/>
      <c r="M93" s="144"/>
      <c r="N93" s="144"/>
      <c r="O93" s="144"/>
      <c r="P93" s="144"/>
      <c r="Q93" s="144"/>
      <c r="R93" s="144"/>
      <c r="S93" s="144"/>
      <c r="T93" s="144"/>
      <c r="U93" s="144"/>
      <c r="V93" s="144"/>
      <c r="W93" s="144"/>
      <c r="X93" s="144"/>
      <c r="Y93" s="144"/>
      <c r="Z93" s="144"/>
      <c r="AA93" s="144"/>
      <c r="AB93" s="144"/>
      <c r="AC93" s="144"/>
      <c r="AD93" s="144"/>
      <c r="AE93" s="144"/>
      <c r="AF93" s="144"/>
      <c r="AG93" s="144"/>
      <c r="AH93" s="144"/>
      <c r="AI93" s="144"/>
      <c r="AJ93" s="144"/>
      <c r="AK93" s="144"/>
      <c r="AL93" s="144"/>
      <c r="AM93" s="144"/>
      <c r="AN93" s="144"/>
      <c r="AO93" s="144"/>
      <c r="AP93" s="144"/>
      <c r="AQ93" s="144"/>
      <c r="AR93" s="144"/>
      <c r="AS93" s="144"/>
      <c r="AT93" s="144"/>
      <c r="AU93" s="144"/>
      <c r="AV93" s="144"/>
      <c r="AW93" s="144"/>
      <c r="AX93" s="144"/>
      <c r="AY93" s="144"/>
      <c r="AZ93" s="144"/>
      <c r="BA93" s="144"/>
      <c r="BB93" s="144"/>
      <c r="BC93" s="144"/>
      <c r="BD93" s="144"/>
      <c r="BE93" s="144"/>
      <c r="BF93" s="144"/>
      <c r="BG93" s="144"/>
      <c r="BH93" s="144"/>
      <c r="BI93" s="144"/>
      <c r="BJ93" s="144"/>
      <c r="BK93" s="144"/>
      <c r="BL93" s="144"/>
      <c r="BM93" s="144"/>
      <c r="BN93" s="144"/>
      <c r="BO93" s="144"/>
      <c r="BP93" s="144"/>
      <c r="BQ93" s="144"/>
      <c r="BR93" s="144"/>
      <c r="BS93" s="144"/>
      <c r="BT93" s="144"/>
      <c r="BU93" s="144"/>
      <c r="BV93" s="144"/>
      <c r="BW93" s="144"/>
      <c r="BX93" s="144"/>
      <c r="BY93" s="144"/>
      <c r="BZ93" s="144"/>
      <c r="CA93" s="144"/>
      <c r="CB93" s="144"/>
      <c r="CC93" s="144"/>
      <c r="CD93" s="144"/>
      <c r="CE93" s="144"/>
      <c r="CF93" s="144"/>
      <c r="CG93" s="144"/>
      <c r="CH93" s="144"/>
      <c r="CI93" s="144"/>
      <c r="CJ93" s="144"/>
      <c r="CK93" s="144"/>
      <c r="CL93" s="144"/>
      <c r="CM93" s="144"/>
      <c r="CN93" s="144"/>
      <c r="CO93" s="144">
        <v>0.83399999999999996</v>
      </c>
      <c r="CP93" s="144">
        <v>1.5149999999999999</v>
      </c>
      <c r="CQ93" s="144">
        <v>2.0579999999999998</v>
      </c>
      <c r="CR93" s="144">
        <v>2.4820000000000002</v>
      </c>
      <c r="CS93" s="144">
        <v>2.8050000000000002</v>
      </c>
      <c r="CT93" s="144">
        <v>3.044</v>
      </c>
      <c r="CU93" s="144">
        <v>3.214</v>
      </c>
      <c r="CV93" s="144">
        <v>3.335</v>
      </c>
      <c r="CW93" s="144">
        <v>3.4169999999999998</v>
      </c>
      <c r="CX93" s="144">
        <v>3.4729999999999999</v>
      </c>
      <c r="CY93" s="144">
        <v>3.51</v>
      </c>
      <c r="CZ93" s="144">
        <v>3.5339999999999998</v>
      </c>
      <c r="DA93" s="144">
        <v>3.5489999999999999</v>
      </c>
      <c r="DB93" s="144">
        <v>3.5579999999999998</v>
      </c>
      <c r="DC93" s="144">
        <v>3.5579999999999998</v>
      </c>
      <c r="DD93" s="144">
        <v>3.5579999999999998</v>
      </c>
      <c r="DE93" s="144">
        <v>3.5579999999999998</v>
      </c>
      <c r="DF93" s="144">
        <v>3.5579999999999998</v>
      </c>
      <c r="DG93" s="144">
        <v>3.5579999999999998</v>
      </c>
      <c r="DH93" s="144">
        <v>3.5579999999999998</v>
      </c>
      <c r="DI93" s="144">
        <v>3.5579999999999998</v>
      </c>
      <c r="DJ93" s="144">
        <v>3.5579999999999998</v>
      </c>
      <c r="DK93" s="144">
        <v>3.5579999999999998</v>
      </c>
      <c r="DL93" s="144">
        <v>3.5579999999999998</v>
      </c>
      <c r="DM93" s="144">
        <v>3.5579999999999998</v>
      </c>
      <c r="DN93" s="144">
        <v>3.5579999999999998</v>
      </c>
      <c r="DO93" s="144">
        <v>3.5579999999999998</v>
      </c>
      <c r="DP93" s="144">
        <v>3.5579999999999998</v>
      </c>
      <c r="DQ93" s="144">
        <v>3.5579999999999998</v>
      </c>
      <c r="DR93" s="144">
        <v>3.5579999999999998</v>
      </c>
      <c r="DS93" s="144">
        <v>3.5579999999999998</v>
      </c>
      <c r="DT93" s="144">
        <v>3.5579999999999998</v>
      </c>
      <c r="DU93" s="144">
        <v>3.5579999999999998</v>
      </c>
      <c r="DV93" s="144">
        <v>3.5579999999999998</v>
      </c>
      <c r="DW93" s="144">
        <v>3.5579999999999998</v>
      </c>
      <c r="DX93" s="144">
        <v>3.5579999999999998</v>
      </c>
      <c r="DY93" s="144">
        <v>3.5579999999999998</v>
      </c>
      <c r="DZ93" s="144">
        <v>3.5579999999999998</v>
      </c>
      <c r="EA93" s="144">
        <v>3.5579999999999998</v>
      </c>
    </row>
    <row r="94" spans="1:131" ht="15" customHeight="1" x14ac:dyDescent="0.25">
      <c r="A94" s="43">
        <v>92</v>
      </c>
      <c r="B94" s="144"/>
      <c r="C94" s="144"/>
      <c r="D94" s="144"/>
      <c r="E94" s="144"/>
      <c r="F94" s="144"/>
      <c r="G94" s="144"/>
      <c r="H94" s="144"/>
      <c r="I94" s="144"/>
      <c r="J94" s="144"/>
      <c r="K94" s="144"/>
      <c r="L94" s="144"/>
      <c r="M94" s="144"/>
      <c r="N94" s="144"/>
      <c r="O94" s="144"/>
      <c r="P94" s="144"/>
      <c r="Q94" s="144"/>
      <c r="R94" s="144"/>
      <c r="S94" s="144"/>
      <c r="T94" s="144"/>
      <c r="U94" s="144"/>
      <c r="V94" s="144"/>
      <c r="W94" s="144"/>
      <c r="X94" s="144"/>
      <c r="Y94" s="144"/>
      <c r="Z94" s="144"/>
      <c r="AA94" s="144"/>
      <c r="AB94" s="144"/>
      <c r="AC94" s="144"/>
      <c r="AD94" s="144"/>
      <c r="AE94" s="144"/>
      <c r="AF94" s="144"/>
      <c r="AG94" s="144"/>
      <c r="AH94" s="144"/>
      <c r="AI94" s="144"/>
      <c r="AJ94" s="144"/>
      <c r="AK94" s="144"/>
      <c r="AL94" s="144"/>
      <c r="AM94" s="144"/>
      <c r="AN94" s="144"/>
      <c r="AO94" s="144"/>
      <c r="AP94" s="144"/>
      <c r="AQ94" s="144"/>
      <c r="AR94" s="144"/>
      <c r="AS94" s="144"/>
      <c r="AT94" s="144"/>
      <c r="AU94" s="144"/>
      <c r="AV94" s="144"/>
      <c r="AW94" s="144"/>
      <c r="AX94" s="144"/>
      <c r="AY94" s="144"/>
      <c r="AZ94" s="144"/>
      <c r="BA94" s="144"/>
      <c r="BB94" s="144"/>
      <c r="BC94" s="144"/>
      <c r="BD94" s="144"/>
      <c r="BE94" s="144"/>
      <c r="BF94" s="144"/>
      <c r="BG94" s="144"/>
      <c r="BH94" s="144"/>
      <c r="BI94" s="144"/>
      <c r="BJ94" s="144"/>
      <c r="BK94" s="144"/>
      <c r="BL94" s="144"/>
      <c r="BM94" s="144"/>
      <c r="BN94" s="144"/>
      <c r="BO94" s="144"/>
      <c r="BP94" s="144"/>
      <c r="BQ94" s="144"/>
      <c r="BR94" s="144"/>
      <c r="BS94" s="144"/>
      <c r="BT94" s="144"/>
      <c r="BU94" s="144"/>
      <c r="BV94" s="144"/>
      <c r="BW94" s="144"/>
      <c r="BX94" s="144"/>
      <c r="BY94" s="144"/>
      <c r="BZ94" s="144"/>
      <c r="CA94" s="144"/>
      <c r="CB94" s="144"/>
      <c r="CC94" s="144"/>
      <c r="CD94" s="144"/>
      <c r="CE94" s="144"/>
      <c r="CF94" s="144"/>
      <c r="CG94" s="144"/>
      <c r="CH94" s="144"/>
      <c r="CI94" s="144"/>
      <c r="CJ94" s="144"/>
      <c r="CK94" s="144"/>
      <c r="CL94" s="144"/>
      <c r="CM94" s="144"/>
      <c r="CN94" s="144"/>
      <c r="CO94" s="144"/>
      <c r="CP94" s="144">
        <v>0.81399999999999995</v>
      </c>
      <c r="CQ94" s="144">
        <v>1.4630000000000001</v>
      </c>
      <c r="CR94" s="144">
        <v>1.97</v>
      </c>
      <c r="CS94" s="144">
        <v>2.355</v>
      </c>
      <c r="CT94" s="144">
        <v>2.6389999999999998</v>
      </c>
      <c r="CU94" s="144">
        <v>2.8410000000000002</v>
      </c>
      <c r="CV94" s="144">
        <v>2.9830000000000001</v>
      </c>
      <c r="CW94" s="144">
        <v>3.081</v>
      </c>
      <c r="CX94" s="144">
        <v>3.1459999999999999</v>
      </c>
      <c r="CY94" s="144">
        <v>3.19</v>
      </c>
      <c r="CZ94" s="144">
        <v>3.218</v>
      </c>
      <c r="DA94" s="144">
        <v>3.2360000000000002</v>
      </c>
      <c r="DB94" s="144">
        <v>3.2469999999999999</v>
      </c>
      <c r="DC94" s="144">
        <v>3.2469999999999999</v>
      </c>
      <c r="DD94" s="144">
        <v>3.2469999999999999</v>
      </c>
      <c r="DE94" s="144">
        <v>3.2469999999999999</v>
      </c>
      <c r="DF94" s="144">
        <v>3.2469999999999999</v>
      </c>
      <c r="DG94" s="144">
        <v>3.2469999999999999</v>
      </c>
      <c r="DH94" s="144">
        <v>3.2469999999999999</v>
      </c>
      <c r="DI94" s="144">
        <v>3.2469999999999999</v>
      </c>
      <c r="DJ94" s="144">
        <v>3.2469999999999999</v>
      </c>
      <c r="DK94" s="144">
        <v>3.2469999999999999</v>
      </c>
      <c r="DL94" s="144">
        <v>3.2469999999999999</v>
      </c>
      <c r="DM94" s="144">
        <v>3.2469999999999999</v>
      </c>
      <c r="DN94" s="144">
        <v>3.2469999999999999</v>
      </c>
      <c r="DO94" s="144">
        <v>3.2469999999999999</v>
      </c>
      <c r="DP94" s="144">
        <v>3.2469999999999999</v>
      </c>
      <c r="DQ94" s="144">
        <v>3.2469999999999999</v>
      </c>
      <c r="DR94" s="144">
        <v>3.2469999999999999</v>
      </c>
      <c r="DS94" s="144">
        <v>3.2469999999999999</v>
      </c>
      <c r="DT94" s="144">
        <v>3.2469999999999999</v>
      </c>
      <c r="DU94" s="144">
        <v>3.2469999999999999</v>
      </c>
      <c r="DV94" s="144">
        <v>3.2469999999999999</v>
      </c>
      <c r="DW94" s="144">
        <v>3.2469999999999999</v>
      </c>
      <c r="DX94" s="144">
        <v>3.2469999999999999</v>
      </c>
      <c r="DY94" s="144">
        <v>3.2469999999999999</v>
      </c>
      <c r="DZ94" s="144">
        <v>3.2469999999999999</v>
      </c>
      <c r="EA94" s="144">
        <v>3.2469999999999999</v>
      </c>
    </row>
    <row r="95" spans="1:131" ht="15" customHeight="1" x14ac:dyDescent="0.25">
      <c r="A95" s="43">
        <v>93</v>
      </c>
      <c r="B95" s="144"/>
      <c r="C95" s="144"/>
      <c r="D95" s="144"/>
      <c r="E95" s="144"/>
      <c r="F95" s="144"/>
      <c r="G95" s="144"/>
      <c r="H95" s="144"/>
      <c r="I95" s="144"/>
      <c r="J95" s="144"/>
      <c r="K95" s="144"/>
      <c r="L95" s="144"/>
      <c r="M95" s="144"/>
      <c r="N95" s="144"/>
      <c r="O95" s="144"/>
      <c r="P95" s="144"/>
      <c r="Q95" s="144"/>
      <c r="R95" s="144"/>
      <c r="S95" s="144"/>
      <c r="T95" s="144"/>
      <c r="U95" s="144"/>
      <c r="V95" s="144"/>
      <c r="W95" s="144"/>
      <c r="X95" s="144"/>
      <c r="Y95" s="144"/>
      <c r="Z95" s="144"/>
      <c r="AA95" s="144"/>
      <c r="AB95" s="144"/>
      <c r="AC95" s="144"/>
      <c r="AD95" s="144"/>
      <c r="AE95" s="144"/>
      <c r="AF95" s="144"/>
      <c r="AG95" s="144"/>
      <c r="AH95" s="144"/>
      <c r="AI95" s="144"/>
      <c r="AJ95" s="144"/>
      <c r="AK95" s="144"/>
      <c r="AL95" s="144"/>
      <c r="AM95" s="144"/>
      <c r="AN95" s="144"/>
      <c r="AO95" s="144"/>
      <c r="AP95" s="144"/>
      <c r="AQ95" s="144"/>
      <c r="AR95" s="144"/>
      <c r="AS95" s="144"/>
      <c r="AT95" s="144"/>
      <c r="AU95" s="144"/>
      <c r="AV95" s="144"/>
      <c r="AW95" s="144"/>
      <c r="AX95" s="144"/>
      <c r="AY95" s="144"/>
      <c r="AZ95" s="144"/>
      <c r="BA95" s="144"/>
      <c r="BB95" s="144"/>
      <c r="BC95" s="144"/>
      <c r="BD95" s="144"/>
      <c r="BE95" s="144"/>
      <c r="BF95" s="144"/>
      <c r="BG95" s="144"/>
      <c r="BH95" s="144"/>
      <c r="BI95" s="144"/>
      <c r="BJ95" s="144"/>
      <c r="BK95" s="144"/>
      <c r="BL95" s="144"/>
      <c r="BM95" s="144"/>
      <c r="BN95" s="144"/>
      <c r="BO95" s="144"/>
      <c r="BP95" s="144"/>
      <c r="BQ95" s="144"/>
      <c r="BR95" s="144"/>
      <c r="BS95" s="144"/>
      <c r="BT95" s="144"/>
      <c r="BU95" s="144"/>
      <c r="BV95" s="144"/>
      <c r="BW95" s="144"/>
      <c r="BX95" s="144"/>
      <c r="BY95" s="144"/>
      <c r="BZ95" s="144"/>
      <c r="CA95" s="144"/>
      <c r="CB95" s="144"/>
      <c r="CC95" s="144"/>
      <c r="CD95" s="144"/>
      <c r="CE95" s="144"/>
      <c r="CF95" s="144"/>
      <c r="CG95" s="144"/>
      <c r="CH95" s="144"/>
      <c r="CI95" s="144"/>
      <c r="CJ95" s="144"/>
      <c r="CK95" s="144"/>
      <c r="CL95" s="144"/>
      <c r="CM95" s="144"/>
      <c r="CN95" s="144"/>
      <c r="CO95" s="144"/>
      <c r="CP95" s="144"/>
      <c r="CQ95" s="144">
        <v>0.79600000000000004</v>
      </c>
      <c r="CR95" s="144">
        <v>1.4159999999999999</v>
      </c>
      <c r="CS95" s="144">
        <v>1.887</v>
      </c>
      <c r="CT95" s="144">
        <v>2.2330000000000001</v>
      </c>
      <c r="CU95" s="144">
        <v>2.4790000000000001</v>
      </c>
      <c r="CV95" s="144">
        <v>2.653</v>
      </c>
      <c r="CW95" s="144">
        <v>2.77</v>
      </c>
      <c r="CX95" s="144">
        <v>2.85</v>
      </c>
      <c r="CY95" s="144">
        <v>2.903</v>
      </c>
      <c r="CZ95" s="144">
        <v>2.9359999999999999</v>
      </c>
      <c r="DA95" s="144">
        <v>2.9569999999999999</v>
      </c>
      <c r="DB95" s="144">
        <v>2.97</v>
      </c>
      <c r="DC95" s="144">
        <v>2.97</v>
      </c>
      <c r="DD95" s="144">
        <v>2.97</v>
      </c>
      <c r="DE95" s="144">
        <v>2.97</v>
      </c>
      <c r="DF95" s="144">
        <v>2.97</v>
      </c>
      <c r="DG95" s="144">
        <v>2.97</v>
      </c>
      <c r="DH95" s="144">
        <v>2.97</v>
      </c>
      <c r="DI95" s="144">
        <v>2.97</v>
      </c>
      <c r="DJ95" s="144">
        <v>2.97</v>
      </c>
      <c r="DK95" s="144">
        <v>2.97</v>
      </c>
      <c r="DL95" s="144">
        <v>2.97</v>
      </c>
      <c r="DM95" s="144">
        <v>2.97</v>
      </c>
      <c r="DN95" s="144">
        <v>2.97</v>
      </c>
      <c r="DO95" s="144">
        <v>2.97</v>
      </c>
      <c r="DP95" s="144">
        <v>2.97</v>
      </c>
      <c r="DQ95" s="144">
        <v>2.97</v>
      </c>
      <c r="DR95" s="144">
        <v>2.97</v>
      </c>
      <c r="DS95" s="144">
        <v>2.97</v>
      </c>
      <c r="DT95" s="144">
        <v>2.97</v>
      </c>
      <c r="DU95" s="144">
        <v>2.97</v>
      </c>
      <c r="DV95" s="144">
        <v>2.97</v>
      </c>
      <c r="DW95" s="144">
        <v>2.97</v>
      </c>
      <c r="DX95" s="144">
        <v>2.97</v>
      </c>
      <c r="DY95" s="144">
        <v>2.97</v>
      </c>
      <c r="DZ95" s="144">
        <v>2.97</v>
      </c>
      <c r="EA95" s="144">
        <v>2.97</v>
      </c>
    </row>
    <row r="96" spans="1:131" ht="15" customHeight="1" x14ac:dyDescent="0.25">
      <c r="A96" s="43">
        <v>94</v>
      </c>
      <c r="B96" s="144"/>
      <c r="C96" s="144"/>
      <c r="D96" s="144"/>
      <c r="E96" s="144"/>
      <c r="F96" s="144"/>
      <c r="G96" s="144"/>
      <c r="H96" s="144"/>
      <c r="I96" s="144"/>
      <c r="J96" s="144"/>
      <c r="K96" s="144"/>
      <c r="L96" s="144"/>
      <c r="M96" s="144"/>
      <c r="N96" s="144"/>
      <c r="O96" s="144"/>
      <c r="P96" s="144"/>
      <c r="Q96" s="144"/>
      <c r="R96" s="144"/>
      <c r="S96" s="144"/>
      <c r="T96" s="144"/>
      <c r="U96" s="144"/>
      <c r="V96" s="144"/>
      <c r="W96" s="144"/>
      <c r="X96" s="144"/>
      <c r="Y96" s="144"/>
      <c r="Z96" s="144"/>
      <c r="AA96" s="144"/>
      <c r="AB96" s="144"/>
      <c r="AC96" s="144"/>
      <c r="AD96" s="144"/>
      <c r="AE96" s="144"/>
      <c r="AF96" s="144"/>
      <c r="AG96" s="144"/>
      <c r="AH96" s="144"/>
      <c r="AI96" s="144"/>
      <c r="AJ96" s="144"/>
      <c r="AK96" s="144"/>
      <c r="AL96" s="144"/>
      <c r="AM96" s="144"/>
      <c r="AN96" s="144"/>
      <c r="AO96" s="144"/>
      <c r="AP96" s="144"/>
      <c r="AQ96" s="144"/>
      <c r="AR96" s="144"/>
      <c r="AS96" s="144"/>
      <c r="AT96" s="144"/>
      <c r="AU96" s="144"/>
      <c r="AV96" s="144"/>
      <c r="AW96" s="144"/>
      <c r="AX96" s="144"/>
      <c r="AY96" s="144"/>
      <c r="AZ96" s="144"/>
      <c r="BA96" s="144"/>
      <c r="BB96" s="144"/>
      <c r="BC96" s="144"/>
      <c r="BD96" s="144"/>
      <c r="BE96" s="144"/>
      <c r="BF96" s="144"/>
      <c r="BG96" s="144"/>
      <c r="BH96" s="144"/>
      <c r="BI96" s="144"/>
      <c r="BJ96" s="144"/>
      <c r="BK96" s="144"/>
      <c r="BL96" s="144"/>
      <c r="BM96" s="144"/>
      <c r="BN96" s="144"/>
      <c r="BO96" s="144"/>
      <c r="BP96" s="144"/>
      <c r="BQ96" s="144"/>
      <c r="BR96" s="144"/>
      <c r="BS96" s="144"/>
      <c r="BT96" s="144"/>
      <c r="BU96" s="144"/>
      <c r="BV96" s="144"/>
      <c r="BW96" s="144"/>
      <c r="BX96" s="144"/>
      <c r="BY96" s="144"/>
      <c r="BZ96" s="144"/>
      <c r="CA96" s="144"/>
      <c r="CB96" s="144"/>
      <c r="CC96" s="144"/>
      <c r="CD96" s="144"/>
      <c r="CE96" s="144"/>
      <c r="CF96" s="144"/>
      <c r="CG96" s="144"/>
      <c r="CH96" s="144"/>
      <c r="CI96" s="144"/>
      <c r="CJ96" s="144"/>
      <c r="CK96" s="144"/>
      <c r="CL96" s="144"/>
      <c r="CM96" s="144"/>
      <c r="CN96" s="144"/>
      <c r="CO96" s="144"/>
      <c r="CP96" s="144"/>
      <c r="CQ96" s="144"/>
      <c r="CR96" s="144">
        <v>0.77800000000000002</v>
      </c>
      <c r="CS96" s="144">
        <v>1.3680000000000001</v>
      </c>
      <c r="CT96" s="144">
        <v>1.8</v>
      </c>
      <c r="CU96" s="144">
        <v>2.1080000000000001</v>
      </c>
      <c r="CV96" s="144">
        <v>2.323</v>
      </c>
      <c r="CW96" s="144">
        <v>2.4689999999999999</v>
      </c>
      <c r="CX96" s="144">
        <v>2.5670000000000002</v>
      </c>
      <c r="CY96" s="144">
        <v>2.633</v>
      </c>
      <c r="CZ96" s="144">
        <v>2.6739999999999999</v>
      </c>
      <c r="DA96" s="144">
        <v>2.7</v>
      </c>
      <c r="DB96" s="144">
        <v>2.7160000000000002</v>
      </c>
      <c r="DC96" s="144">
        <v>2.7160000000000002</v>
      </c>
      <c r="DD96" s="144">
        <v>2.7160000000000002</v>
      </c>
      <c r="DE96" s="144">
        <v>2.7160000000000002</v>
      </c>
      <c r="DF96" s="144">
        <v>2.7160000000000002</v>
      </c>
      <c r="DG96" s="144">
        <v>2.7160000000000002</v>
      </c>
      <c r="DH96" s="144">
        <v>2.7160000000000002</v>
      </c>
      <c r="DI96" s="144">
        <v>2.7160000000000002</v>
      </c>
      <c r="DJ96" s="144">
        <v>2.7160000000000002</v>
      </c>
      <c r="DK96" s="144">
        <v>2.7160000000000002</v>
      </c>
      <c r="DL96" s="144">
        <v>2.7160000000000002</v>
      </c>
      <c r="DM96" s="144">
        <v>2.7160000000000002</v>
      </c>
      <c r="DN96" s="144">
        <v>2.7160000000000002</v>
      </c>
      <c r="DO96" s="144">
        <v>2.7160000000000002</v>
      </c>
      <c r="DP96" s="144">
        <v>2.7160000000000002</v>
      </c>
      <c r="DQ96" s="144">
        <v>2.7160000000000002</v>
      </c>
      <c r="DR96" s="144">
        <v>2.7160000000000002</v>
      </c>
      <c r="DS96" s="144">
        <v>2.7160000000000002</v>
      </c>
      <c r="DT96" s="144">
        <v>2.7160000000000002</v>
      </c>
      <c r="DU96" s="144">
        <v>2.7160000000000002</v>
      </c>
      <c r="DV96" s="144">
        <v>2.7160000000000002</v>
      </c>
      <c r="DW96" s="144">
        <v>2.7160000000000002</v>
      </c>
      <c r="DX96" s="144">
        <v>2.7160000000000002</v>
      </c>
      <c r="DY96" s="144">
        <v>2.7160000000000002</v>
      </c>
      <c r="DZ96" s="144">
        <v>2.7160000000000002</v>
      </c>
      <c r="EA96" s="144">
        <v>2.7160000000000002</v>
      </c>
    </row>
    <row r="97" spans="1:131" ht="15" customHeight="1" x14ac:dyDescent="0.25">
      <c r="A97" s="43">
        <v>95</v>
      </c>
      <c r="B97" s="144"/>
      <c r="C97" s="144"/>
      <c r="D97" s="144"/>
      <c r="E97" s="144"/>
      <c r="F97" s="144"/>
      <c r="G97" s="144"/>
      <c r="H97" s="144"/>
      <c r="I97" s="144"/>
      <c r="J97" s="144"/>
      <c r="K97" s="144"/>
      <c r="L97" s="144"/>
      <c r="M97" s="144"/>
      <c r="N97" s="144"/>
      <c r="O97" s="144"/>
      <c r="P97" s="144"/>
      <c r="Q97" s="144"/>
      <c r="R97" s="144"/>
      <c r="S97" s="144"/>
      <c r="T97" s="144"/>
      <c r="U97" s="144"/>
      <c r="V97" s="144"/>
      <c r="W97" s="144"/>
      <c r="X97" s="144"/>
      <c r="Y97" s="144"/>
      <c r="Z97" s="144"/>
      <c r="AA97" s="144"/>
      <c r="AB97" s="144"/>
      <c r="AC97" s="144"/>
      <c r="AD97" s="144"/>
      <c r="AE97" s="144"/>
      <c r="AF97" s="144"/>
      <c r="AG97" s="144"/>
      <c r="AH97" s="144"/>
      <c r="AI97" s="144"/>
      <c r="AJ97" s="144"/>
      <c r="AK97" s="144"/>
      <c r="AL97" s="144"/>
      <c r="AM97" s="144"/>
      <c r="AN97" s="144"/>
      <c r="AO97" s="144"/>
      <c r="AP97" s="144"/>
      <c r="AQ97" s="144"/>
      <c r="AR97" s="144"/>
      <c r="AS97" s="144"/>
      <c r="AT97" s="144"/>
      <c r="AU97" s="144"/>
      <c r="AV97" s="144"/>
      <c r="AW97" s="144"/>
      <c r="AX97" s="144"/>
      <c r="AY97" s="144"/>
      <c r="AZ97" s="144"/>
      <c r="BA97" s="144"/>
      <c r="BB97" s="144"/>
      <c r="BC97" s="144"/>
      <c r="BD97" s="144"/>
      <c r="BE97" s="144"/>
      <c r="BF97" s="144"/>
      <c r="BG97" s="144"/>
      <c r="BH97" s="144"/>
      <c r="BI97" s="144"/>
      <c r="BJ97" s="144"/>
      <c r="BK97" s="144"/>
      <c r="BL97" s="144"/>
      <c r="BM97" s="144"/>
      <c r="BN97" s="144"/>
      <c r="BO97" s="144"/>
      <c r="BP97" s="144"/>
      <c r="BQ97" s="144"/>
      <c r="BR97" s="144"/>
      <c r="BS97" s="144"/>
      <c r="BT97" s="144"/>
      <c r="BU97" s="144"/>
      <c r="BV97" s="144"/>
      <c r="BW97" s="144"/>
      <c r="BX97" s="144"/>
      <c r="BY97" s="144"/>
      <c r="BZ97" s="144"/>
      <c r="CA97" s="144"/>
      <c r="CB97" s="144"/>
      <c r="CC97" s="144"/>
      <c r="CD97" s="144"/>
      <c r="CE97" s="144"/>
      <c r="CF97" s="144"/>
      <c r="CG97" s="144"/>
      <c r="CH97" s="144"/>
      <c r="CI97" s="144"/>
      <c r="CJ97" s="144"/>
      <c r="CK97" s="144"/>
      <c r="CL97" s="144"/>
      <c r="CM97" s="144"/>
      <c r="CN97" s="144"/>
      <c r="CO97" s="144"/>
      <c r="CP97" s="144"/>
      <c r="CQ97" s="144"/>
      <c r="CR97" s="144"/>
      <c r="CS97" s="144">
        <v>0.75600000000000001</v>
      </c>
      <c r="CT97" s="144">
        <v>1.31</v>
      </c>
      <c r="CU97" s="144">
        <v>1.702</v>
      </c>
      <c r="CV97" s="144">
        <v>1.9770000000000001</v>
      </c>
      <c r="CW97" s="144">
        <v>2.1619999999999999</v>
      </c>
      <c r="CX97" s="144">
        <v>2.2869999999999999</v>
      </c>
      <c r="CY97" s="144">
        <v>2.37</v>
      </c>
      <c r="CZ97" s="144">
        <v>2.4209999999999998</v>
      </c>
      <c r="DA97" s="144">
        <v>2.4540000000000002</v>
      </c>
      <c r="DB97" s="144">
        <v>2.4740000000000002</v>
      </c>
      <c r="DC97" s="144">
        <v>2.4740000000000002</v>
      </c>
      <c r="DD97" s="144">
        <v>2.4740000000000002</v>
      </c>
      <c r="DE97" s="144">
        <v>2.4740000000000002</v>
      </c>
      <c r="DF97" s="144">
        <v>2.4740000000000002</v>
      </c>
      <c r="DG97" s="144">
        <v>2.4740000000000002</v>
      </c>
      <c r="DH97" s="144">
        <v>2.4740000000000002</v>
      </c>
      <c r="DI97" s="144">
        <v>2.4740000000000002</v>
      </c>
      <c r="DJ97" s="144">
        <v>2.4740000000000002</v>
      </c>
      <c r="DK97" s="144">
        <v>2.4740000000000002</v>
      </c>
      <c r="DL97" s="144">
        <v>2.4740000000000002</v>
      </c>
      <c r="DM97" s="144">
        <v>2.4740000000000002</v>
      </c>
      <c r="DN97" s="144">
        <v>2.4740000000000002</v>
      </c>
      <c r="DO97" s="144">
        <v>2.4740000000000002</v>
      </c>
      <c r="DP97" s="144">
        <v>2.4740000000000002</v>
      </c>
      <c r="DQ97" s="144">
        <v>2.4740000000000002</v>
      </c>
      <c r="DR97" s="144">
        <v>2.4740000000000002</v>
      </c>
      <c r="DS97" s="144">
        <v>2.4740000000000002</v>
      </c>
      <c r="DT97" s="144">
        <v>2.4740000000000002</v>
      </c>
      <c r="DU97" s="144">
        <v>2.4740000000000002</v>
      </c>
      <c r="DV97" s="144">
        <v>2.4740000000000002</v>
      </c>
      <c r="DW97" s="144">
        <v>2.4740000000000002</v>
      </c>
      <c r="DX97" s="144">
        <v>2.4740000000000002</v>
      </c>
      <c r="DY97" s="144">
        <v>2.4740000000000002</v>
      </c>
      <c r="DZ97" s="144">
        <v>2.4740000000000002</v>
      </c>
      <c r="EA97" s="144">
        <v>2.4740000000000002</v>
      </c>
    </row>
    <row r="98" spans="1:131" ht="15" customHeight="1" x14ac:dyDescent="0.25">
      <c r="A98" s="43">
        <v>96</v>
      </c>
      <c r="B98" s="144"/>
      <c r="C98" s="144"/>
      <c r="D98" s="144"/>
      <c r="E98" s="144"/>
      <c r="F98" s="144"/>
      <c r="G98" s="144"/>
      <c r="H98" s="144"/>
      <c r="I98" s="144"/>
      <c r="J98" s="144"/>
      <c r="K98" s="144"/>
      <c r="L98" s="144"/>
      <c r="M98" s="144"/>
      <c r="N98" s="144"/>
      <c r="O98" s="144"/>
      <c r="P98" s="144"/>
      <c r="Q98" s="144"/>
      <c r="R98" s="144"/>
      <c r="S98" s="144"/>
      <c r="T98" s="144"/>
      <c r="U98" s="144"/>
      <c r="V98" s="144"/>
      <c r="W98" s="144"/>
      <c r="X98" s="144"/>
      <c r="Y98" s="144"/>
      <c r="Z98" s="144"/>
      <c r="AA98" s="144"/>
      <c r="AB98" s="144"/>
      <c r="AC98" s="144"/>
      <c r="AD98" s="144"/>
      <c r="AE98" s="144"/>
      <c r="AF98" s="144"/>
      <c r="AG98" s="144"/>
      <c r="AH98" s="144"/>
      <c r="AI98" s="144"/>
      <c r="AJ98" s="144"/>
      <c r="AK98" s="144"/>
      <c r="AL98" s="144"/>
      <c r="AM98" s="144"/>
      <c r="AN98" s="144"/>
      <c r="AO98" s="144"/>
      <c r="AP98" s="144"/>
      <c r="AQ98" s="144"/>
      <c r="AR98" s="144"/>
      <c r="AS98" s="144"/>
      <c r="AT98" s="144"/>
      <c r="AU98" s="144"/>
      <c r="AV98" s="144"/>
      <c r="AW98" s="144"/>
      <c r="AX98" s="144"/>
      <c r="AY98" s="144"/>
      <c r="AZ98" s="144"/>
      <c r="BA98" s="144"/>
      <c r="BB98" s="144"/>
      <c r="BC98" s="144"/>
      <c r="BD98" s="144"/>
      <c r="BE98" s="144"/>
      <c r="BF98" s="144"/>
      <c r="BG98" s="144"/>
      <c r="BH98" s="144"/>
      <c r="BI98" s="144"/>
      <c r="BJ98" s="144"/>
      <c r="BK98" s="144"/>
      <c r="BL98" s="144"/>
      <c r="BM98" s="144"/>
      <c r="BN98" s="144"/>
      <c r="BO98" s="144"/>
      <c r="BP98" s="144"/>
      <c r="BQ98" s="144"/>
      <c r="BR98" s="144"/>
      <c r="BS98" s="144"/>
      <c r="BT98" s="144"/>
      <c r="BU98" s="144"/>
      <c r="BV98" s="144"/>
      <c r="BW98" s="144"/>
      <c r="BX98" s="144"/>
      <c r="BY98" s="144"/>
      <c r="BZ98" s="144"/>
      <c r="CA98" s="144"/>
      <c r="CB98" s="144"/>
      <c r="CC98" s="144"/>
      <c r="CD98" s="144"/>
      <c r="CE98" s="144"/>
      <c r="CF98" s="144"/>
      <c r="CG98" s="144"/>
      <c r="CH98" s="144"/>
      <c r="CI98" s="144"/>
      <c r="CJ98" s="144"/>
      <c r="CK98" s="144"/>
      <c r="CL98" s="144"/>
      <c r="CM98" s="144"/>
      <c r="CN98" s="144"/>
      <c r="CO98" s="144"/>
      <c r="CP98" s="144"/>
      <c r="CQ98" s="144"/>
      <c r="CR98" s="144"/>
      <c r="CS98" s="144"/>
      <c r="CT98" s="144">
        <v>0.73099999999999998</v>
      </c>
      <c r="CU98" s="144">
        <v>1.248</v>
      </c>
      <c r="CV98" s="144">
        <v>1.609</v>
      </c>
      <c r="CW98" s="144">
        <v>1.853</v>
      </c>
      <c r="CX98" s="144">
        <v>2.016</v>
      </c>
      <c r="CY98" s="144">
        <v>2.1230000000000002</v>
      </c>
      <c r="CZ98" s="144">
        <v>2.1909999999999998</v>
      </c>
      <c r="DA98" s="144">
        <v>2.2330000000000001</v>
      </c>
      <c r="DB98" s="144">
        <v>2.2589999999999999</v>
      </c>
      <c r="DC98" s="144">
        <v>2.2589999999999999</v>
      </c>
      <c r="DD98" s="144">
        <v>2.2589999999999999</v>
      </c>
      <c r="DE98" s="144">
        <v>2.2589999999999999</v>
      </c>
      <c r="DF98" s="144">
        <v>2.2589999999999999</v>
      </c>
      <c r="DG98" s="144">
        <v>2.2589999999999999</v>
      </c>
      <c r="DH98" s="144">
        <v>2.2589999999999999</v>
      </c>
      <c r="DI98" s="144">
        <v>2.2589999999999999</v>
      </c>
      <c r="DJ98" s="144">
        <v>2.2589999999999999</v>
      </c>
      <c r="DK98" s="144">
        <v>2.2589999999999999</v>
      </c>
      <c r="DL98" s="144">
        <v>2.2589999999999999</v>
      </c>
      <c r="DM98" s="144">
        <v>2.2589999999999999</v>
      </c>
      <c r="DN98" s="144">
        <v>2.2589999999999999</v>
      </c>
      <c r="DO98" s="144">
        <v>2.2589999999999999</v>
      </c>
      <c r="DP98" s="144">
        <v>2.2589999999999999</v>
      </c>
      <c r="DQ98" s="144">
        <v>2.2589999999999999</v>
      </c>
      <c r="DR98" s="144">
        <v>2.2589999999999999</v>
      </c>
      <c r="DS98" s="144">
        <v>2.2589999999999999</v>
      </c>
      <c r="DT98" s="144">
        <v>2.2589999999999999</v>
      </c>
      <c r="DU98" s="144">
        <v>2.2589999999999999</v>
      </c>
      <c r="DV98" s="144">
        <v>2.2589999999999999</v>
      </c>
      <c r="DW98" s="144">
        <v>2.2589999999999999</v>
      </c>
      <c r="DX98" s="144">
        <v>2.2589999999999999</v>
      </c>
      <c r="DY98" s="144">
        <v>2.2589999999999999</v>
      </c>
      <c r="DZ98" s="144">
        <v>2.2589999999999999</v>
      </c>
      <c r="EA98" s="144">
        <v>2.2589999999999999</v>
      </c>
    </row>
    <row r="99" spans="1:131" ht="15" customHeight="1" x14ac:dyDescent="0.25">
      <c r="A99" s="43">
        <v>97</v>
      </c>
      <c r="B99" s="144"/>
      <c r="C99" s="144"/>
      <c r="D99" s="144"/>
      <c r="E99" s="144"/>
      <c r="F99" s="144"/>
      <c r="G99" s="144"/>
      <c r="H99" s="144"/>
      <c r="I99" s="144"/>
      <c r="J99" s="144"/>
      <c r="K99" s="144"/>
      <c r="L99" s="144"/>
      <c r="M99" s="144"/>
      <c r="N99" s="144"/>
      <c r="O99" s="144"/>
      <c r="P99" s="144"/>
      <c r="Q99" s="144"/>
      <c r="R99" s="144"/>
      <c r="S99" s="144"/>
      <c r="T99" s="144"/>
      <c r="U99" s="144"/>
      <c r="V99" s="144"/>
      <c r="W99" s="144"/>
      <c r="X99" s="144"/>
      <c r="Y99" s="144"/>
      <c r="Z99" s="144"/>
      <c r="AA99" s="144"/>
      <c r="AB99" s="144"/>
      <c r="AC99" s="144"/>
      <c r="AD99" s="144"/>
      <c r="AE99" s="144"/>
      <c r="AF99" s="144"/>
      <c r="AG99" s="144"/>
      <c r="AH99" s="144"/>
      <c r="AI99" s="144"/>
      <c r="AJ99" s="144"/>
      <c r="AK99" s="144"/>
      <c r="AL99" s="144"/>
      <c r="AM99" s="144"/>
      <c r="AN99" s="144"/>
      <c r="AO99" s="144"/>
      <c r="AP99" s="144"/>
      <c r="AQ99" s="144"/>
      <c r="AR99" s="144"/>
      <c r="AS99" s="144"/>
      <c r="AT99" s="144"/>
      <c r="AU99" s="144"/>
      <c r="AV99" s="144"/>
      <c r="AW99" s="144"/>
      <c r="AX99" s="144"/>
      <c r="AY99" s="144"/>
      <c r="AZ99" s="144"/>
      <c r="BA99" s="144"/>
      <c r="BB99" s="144"/>
      <c r="BC99" s="144"/>
      <c r="BD99" s="144"/>
      <c r="BE99" s="144"/>
      <c r="BF99" s="144"/>
      <c r="BG99" s="144"/>
      <c r="BH99" s="144"/>
      <c r="BI99" s="144"/>
      <c r="BJ99" s="144"/>
      <c r="BK99" s="144"/>
      <c r="BL99" s="144"/>
      <c r="BM99" s="144"/>
      <c r="BN99" s="144"/>
      <c r="BO99" s="144"/>
      <c r="BP99" s="144"/>
      <c r="BQ99" s="144"/>
      <c r="BR99" s="144"/>
      <c r="BS99" s="144"/>
      <c r="BT99" s="144"/>
      <c r="BU99" s="144"/>
      <c r="BV99" s="144"/>
      <c r="BW99" s="144"/>
      <c r="BX99" s="144"/>
      <c r="BY99" s="144"/>
      <c r="BZ99" s="144"/>
      <c r="CA99" s="144"/>
      <c r="CB99" s="144"/>
      <c r="CC99" s="144"/>
      <c r="CD99" s="144"/>
      <c r="CE99" s="144"/>
      <c r="CF99" s="144"/>
      <c r="CG99" s="144"/>
      <c r="CH99" s="144"/>
      <c r="CI99" s="144"/>
      <c r="CJ99" s="144"/>
      <c r="CK99" s="144"/>
      <c r="CL99" s="144"/>
      <c r="CM99" s="144"/>
      <c r="CN99" s="144"/>
      <c r="CO99" s="144"/>
      <c r="CP99" s="144"/>
      <c r="CQ99" s="144"/>
      <c r="CR99" s="144"/>
      <c r="CS99" s="144"/>
      <c r="CT99" s="144"/>
      <c r="CU99" s="144">
        <v>0.70599999999999996</v>
      </c>
      <c r="CV99" s="144">
        <v>1.198</v>
      </c>
      <c r="CW99" s="144">
        <v>1.528</v>
      </c>
      <c r="CX99" s="144">
        <v>1.7490000000000001</v>
      </c>
      <c r="CY99" s="144">
        <v>1.895</v>
      </c>
      <c r="CZ99" s="144">
        <v>1.9850000000000001</v>
      </c>
      <c r="DA99" s="144">
        <v>2.0419999999999998</v>
      </c>
      <c r="DB99" s="144">
        <v>2.077</v>
      </c>
      <c r="DC99" s="144">
        <v>2.077</v>
      </c>
      <c r="DD99" s="144">
        <v>2.077</v>
      </c>
      <c r="DE99" s="144">
        <v>2.077</v>
      </c>
      <c r="DF99" s="144">
        <v>2.077</v>
      </c>
      <c r="DG99" s="144">
        <v>2.077</v>
      </c>
      <c r="DH99" s="144">
        <v>2.077</v>
      </c>
      <c r="DI99" s="144">
        <v>2.077</v>
      </c>
      <c r="DJ99" s="144">
        <v>2.077</v>
      </c>
      <c r="DK99" s="144">
        <v>2.077</v>
      </c>
      <c r="DL99" s="144">
        <v>2.077</v>
      </c>
      <c r="DM99" s="144">
        <v>2.077</v>
      </c>
      <c r="DN99" s="144">
        <v>2.077</v>
      </c>
      <c r="DO99" s="144">
        <v>2.077</v>
      </c>
      <c r="DP99" s="144">
        <v>2.077</v>
      </c>
      <c r="DQ99" s="144">
        <v>2.077</v>
      </c>
      <c r="DR99" s="144">
        <v>2.077</v>
      </c>
      <c r="DS99" s="144">
        <v>2.077</v>
      </c>
      <c r="DT99" s="144">
        <v>2.077</v>
      </c>
      <c r="DU99" s="144">
        <v>2.077</v>
      </c>
      <c r="DV99" s="144">
        <v>2.077</v>
      </c>
      <c r="DW99" s="144">
        <v>2.077</v>
      </c>
      <c r="DX99" s="144">
        <v>2.077</v>
      </c>
      <c r="DY99" s="144">
        <v>2.077</v>
      </c>
      <c r="DZ99" s="144">
        <v>2.077</v>
      </c>
      <c r="EA99" s="144">
        <v>2.077</v>
      </c>
    </row>
    <row r="100" spans="1:131" ht="15" customHeight="1" x14ac:dyDescent="0.25">
      <c r="A100" s="43">
        <v>98</v>
      </c>
      <c r="B100" s="144"/>
      <c r="C100" s="144"/>
      <c r="D100" s="144"/>
      <c r="E100" s="144"/>
      <c r="F100" s="144"/>
      <c r="G100" s="144"/>
      <c r="H100" s="144"/>
      <c r="I100" s="144"/>
      <c r="J100" s="144"/>
      <c r="K100" s="144"/>
      <c r="L100" s="144"/>
      <c r="M100" s="144"/>
      <c r="N100" s="144"/>
      <c r="O100" s="144"/>
      <c r="P100" s="144"/>
      <c r="Q100" s="144"/>
      <c r="R100" s="144"/>
      <c r="S100" s="144"/>
      <c r="T100" s="144"/>
      <c r="U100" s="144"/>
      <c r="V100" s="144"/>
      <c r="W100" s="144"/>
      <c r="X100" s="144"/>
      <c r="Y100" s="144"/>
      <c r="Z100" s="144"/>
      <c r="AA100" s="144"/>
      <c r="AB100" s="144"/>
      <c r="AC100" s="144"/>
      <c r="AD100" s="144"/>
      <c r="AE100" s="144"/>
      <c r="AF100" s="144"/>
      <c r="AG100" s="144"/>
      <c r="AH100" s="144"/>
      <c r="AI100" s="144"/>
      <c r="AJ100" s="144"/>
      <c r="AK100" s="144"/>
      <c r="AL100" s="144"/>
      <c r="AM100" s="144"/>
      <c r="AN100" s="144"/>
      <c r="AO100" s="144"/>
      <c r="AP100" s="144"/>
      <c r="AQ100" s="144"/>
      <c r="AR100" s="144"/>
      <c r="AS100" s="144"/>
      <c r="AT100" s="144"/>
      <c r="AU100" s="144"/>
      <c r="AV100" s="144"/>
      <c r="AW100" s="144"/>
      <c r="AX100" s="144"/>
      <c r="AY100" s="144"/>
      <c r="AZ100" s="144"/>
      <c r="BA100" s="144"/>
      <c r="BB100" s="144"/>
      <c r="BC100" s="144"/>
      <c r="BD100" s="144"/>
      <c r="BE100" s="144"/>
      <c r="BF100" s="144"/>
      <c r="BG100" s="144"/>
      <c r="BH100" s="144"/>
      <c r="BI100" s="144"/>
      <c r="BJ100" s="144"/>
      <c r="BK100" s="144"/>
      <c r="BL100" s="144"/>
      <c r="BM100" s="144"/>
      <c r="BN100" s="144"/>
      <c r="BO100" s="144"/>
      <c r="BP100" s="144"/>
      <c r="BQ100" s="144"/>
      <c r="BR100" s="144"/>
      <c r="BS100" s="144"/>
      <c r="BT100" s="144"/>
      <c r="BU100" s="144"/>
      <c r="BV100" s="144"/>
      <c r="BW100" s="144"/>
      <c r="BX100" s="144"/>
      <c r="BY100" s="144"/>
      <c r="BZ100" s="144"/>
      <c r="CA100" s="144"/>
      <c r="CB100" s="144"/>
      <c r="CC100" s="144"/>
      <c r="CD100" s="144"/>
      <c r="CE100" s="144"/>
      <c r="CF100" s="144"/>
      <c r="CG100" s="144"/>
      <c r="CH100" s="144"/>
      <c r="CI100" s="144"/>
      <c r="CJ100" s="144"/>
      <c r="CK100" s="144"/>
      <c r="CL100" s="144"/>
      <c r="CM100" s="144"/>
      <c r="CN100" s="144"/>
      <c r="CO100" s="144"/>
      <c r="CP100" s="144"/>
      <c r="CQ100" s="144"/>
      <c r="CR100" s="144"/>
      <c r="CS100" s="144"/>
      <c r="CT100" s="144"/>
      <c r="CU100" s="144"/>
      <c r="CV100" s="144">
        <v>0.69399999999999995</v>
      </c>
      <c r="CW100" s="144">
        <v>1.1599999999999999</v>
      </c>
      <c r="CX100" s="144">
        <v>1.4710000000000001</v>
      </c>
      <c r="CY100" s="144">
        <v>1.6739999999999999</v>
      </c>
      <c r="CZ100" s="144">
        <v>1.8009999999999999</v>
      </c>
      <c r="DA100" s="144">
        <v>1.88</v>
      </c>
      <c r="DB100" s="144">
        <v>1.929</v>
      </c>
      <c r="DC100" s="144">
        <v>1.929</v>
      </c>
      <c r="DD100" s="144">
        <v>1.929</v>
      </c>
      <c r="DE100" s="144">
        <v>1.929</v>
      </c>
      <c r="DF100" s="144">
        <v>1.929</v>
      </c>
      <c r="DG100" s="144">
        <v>1.929</v>
      </c>
      <c r="DH100" s="144">
        <v>1.929</v>
      </c>
      <c r="DI100" s="144">
        <v>1.929</v>
      </c>
      <c r="DJ100" s="144">
        <v>1.929</v>
      </c>
      <c r="DK100" s="144">
        <v>1.929</v>
      </c>
      <c r="DL100" s="144">
        <v>1.929</v>
      </c>
      <c r="DM100" s="144">
        <v>1.929</v>
      </c>
      <c r="DN100" s="144">
        <v>1.929</v>
      </c>
      <c r="DO100" s="144">
        <v>1.929</v>
      </c>
      <c r="DP100" s="144">
        <v>1.929</v>
      </c>
      <c r="DQ100" s="144">
        <v>1.929</v>
      </c>
      <c r="DR100" s="144">
        <v>1.929</v>
      </c>
      <c r="DS100" s="144">
        <v>1.929</v>
      </c>
      <c r="DT100" s="144">
        <v>1.929</v>
      </c>
      <c r="DU100" s="144">
        <v>1.929</v>
      </c>
      <c r="DV100" s="144">
        <v>1.929</v>
      </c>
      <c r="DW100" s="144">
        <v>1.929</v>
      </c>
      <c r="DX100" s="144">
        <v>1.929</v>
      </c>
      <c r="DY100" s="144">
        <v>1.929</v>
      </c>
      <c r="DZ100" s="144">
        <v>1.929</v>
      </c>
      <c r="EA100" s="144">
        <v>1.929</v>
      </c>
    </row>
    <row r="101" spans="1:131" ht="15" customHeight="1" x14ac:dyDescent="0.25">
      <c r="A101" s="43">
        <v>99</v>
      </c>
      <c r="B101" s="144"/>
      <c r="C101" s="144"/>
      <c r="D101" s="144"/>
      <c r="E101" s="144"/>
      <c r="F101" s="144"/>
      <c r="G101" s="144"/>
      <c r="H101" s="144"/>
      <c r="I101" s="144"/>
      <c r="J101" s="144"/>
      <c r="K101" s="144"/>
      <c r="L101" s="144"/>
      <c r="M101" s="144"/>
      <c r="N101" s="144"/>
      <c r="O101" s="144"/>
      <c r="P101" s="144"/>
      <c r="Q101" s="144"/>
      <c r="R101" s="144"/>
      <c r="S101" s="144"/>
      <c r="T101" s="144"/>
      <c r="U101" s="144"/>
      <c r="V101" s="144"/>
      <c r="W101" s="144"/>
      <c r="X101" s="144"/>
      <c r="Y101" s="144"/>
      <c r="Z101" s="144"/>
      <c r="AA101" s="144"/>
      <c r="AB101" s="144"/>
      <c r="AC101" s="144"/>
      <c r="AD101" s="144"/>
      <c r="AE101" s="144"/>
      <c r="AF101" s="144"/>
      <c r="AG101" s="144"/>
      <c r="AH101" s="144"/>
      <c r="AI101" s="144"/>
      <c r="AJ101" s="144"/>
      <c r="AK101" s="144"/>
      <c r="AL101" s="144"/>
      <c r="AM101" s="144"/>
      <c r="AN101" s="144"/>
      <c r="AO101" s="144"/>
      <c r="AP101" s="144"/>
      <c r="AQ101" s="144"/>
      <c r="AR101" s="144"/>
      <c r="AS101" s="144"/>
      <c r="AT101" s="144"/>
      <c r="AU101" s="144"/>
      <c r="AV101" s="144"/>
      <c r="AW101" s="144"/>
      <c r="AX101" s="144"/>
      <c r="AY101" s="144"/>
      <c r="AZ101" s="144"/>
      <c r="BA101" s="144"/>
      <c r="BB101" s="144"/>
      <c r="BC101" s="144"/>
      <c r="BD101" s="144"/>
      <c r="BE101" s="144"/>
      <c r="BF101" s="144"/>
      <c r="BG101" s="144"/>
      <c r="BH101" s="144"/>
      <c r="BI101" s="144"/>
      <c r="BJ101" s="144"/>
      <c r="BK101" s="144"/>
      <c r="BL101" s="144"/>
      <c r="BM101" s="144"/>
      <c r="BN101" s="144"/>
      <c r="BO101" s="144"/>
      <c r="BP101" s="144"/>
      <c r="BQ101" s="144"/>
      <c r="BR101" s="144"/>
      <c r="BS101" s="144"/>
      <c r="BT101" s="144"/>
      <c r="BU101" s="144"/>
      <c r="BV101" s="144"/>
      <c r="BW101" s="144"/>
      <c r="BX101" s="144"/>
      <c r="BY101" s="144"/>
      <c r="BZ101" s="144"/>
      <c r="CA101" s="144"/>
      <c r="CB101" s="144"/>
      <c r="CC101" s="144"/>
      <c r="CD101" s="144"/>
      <c r="CE101" s="144"/>
      <c r="CF101" s="144"/>
      <c r="CG101" s="144"/>
      <c r="CH101" s="144"/>
      <c r="CI101" s="144"/>
      <c r="CJ101" s="144"/>
      <c r="CK101" s="144"/>
      <c r="CL101" s="144"/>
      <c r="CM101" s="144"/>
      <c r="CN101" s="144"/>
      <c r="CO101" s="144"/>
      <c r="CP101" s="144"/>
      <c r="CQ101" s="144"/>
      <c r="CR101" s="144"/>
      <c r="CS101" s="144"/>
      <c r="CT101" s="144"/>
      <c r="CU101" s="144"/>
      <c r="CV101" s="144"/>
      <c r="CW101" s="144">
        <v>0.66900000000000004</v>
      </c>
      <c r="CX101" s="144">
        <v>1.115</v>
      </c>
      <c r="CY101" s="144">
        <v>1.405</v>
      </c>
      <c r="CZ101" s="144">
        <v>1.5860000000000001</v>
      </c>
      <c r="DA101" s="144">
        <v>1.698</v>
      </c>
      <c r="DB101" s="144">
        <v>1.7669999999999999</v>
      </c>
      <c r="DC101" s="144">
        <v>1.7669999999999999</v>
      </c>
      <c r="DD101" s="144">
        <v>1.7669999999999999</v>
      </c>
      <c r="DE101" s="144">
        <v>1.7669999999999999</v>
      </c>
      <c r="DF101" s="144">
        <v>1.7669999999999999</v>
      </c>
      <c r="DG101" s="144">
        <v>1.7669999999999999</v>
      </c>
      <c r="DH101" s="144">
        <v>1.7669999999999999</v>
      </c>
      <c r="DI101" s="144">
        <v>1.7669999999999999</v>
      </c>
      <c r="DJ101" s="144">
        <v>1.7669999999999999</v>
      </c>
      <c r="DK101" s="144">
        <v>1.7669999999999999</v>
      </c>
      <c r="DL101" s="144">
        <v>1.7669999999999999</v>
      </c>
      <c r="DM101" s="144">
        <v>1.7669999999999999</v>
      </c>
      <c r="DN101" s="144">
        <v>1.7669999999999999</v>
      </c>
      <c r="DO101" s="144">
        <v>1.7669999999999999</v>
      </c>
      <c r="DP101" s="144">
        <v>1.7669999999999999</v>
      </c>
      <c r="DQ101" s="144">
        <v>1.7669999999999999</v>
      </c>
      <c r="DR101" s="144">
        <v>1.7669999999999999</v>
      </c>
      <c r="DS101" s="144">
        <v>1.7669999999999999</v>
      </c>
      <c r="DT101" s="144">
        <v>1.7669999999999999</v>
      </c>
      <c r="DU101" s="144">
        <v>1.7669999999999999</v>
      </c>
      <c r="DV101" s="144">
        <v>1.7669999999999999</v>
      </c>
      <c r="DW101" s="144">
        <v>1.7669999999999999</v>
      </c>
      <c r="DX101" s="144">
        <v>1.7669999999999999</v>
      </c>
      <c r="DY101" s="144">
        <v>1.7669999999999999</v>
      </c>
      <c r="DZ101" s="144">
        <v>1.7669999999999999</v>
      </c>
      <c r="EA101" s="144">
        <v>1.7669999999999999</v>
      </c>
    </row>
    <row r="102" spans="1:131" ht="15" customHeight="1" x14ac:dyDescent="0.25">
      <c r="A102" s="43">
        <v>100</v>
      </c>
      <c r="B102" s="144"/>
      <c r="C102" s="144"/>
      <c r="D102" s="144"/>
      <c r="E102" s="144"/>
      <c r="F102" s="144"/>
      <c r="G102" s="144"/>
      <c r="H102" s="144"/>
      <c r="I102" s="144"/>
      <c r="J102" s="144"/>
      <c r="K102" s="144"/>
      <c r="L102" s="144"/>
      <c r="M102" s="144"/>
      <c r="N102" s="144"/>
      <c r="O102" s="144"/>
      <c r="P102" s="144"/>
      <c r="Q102" s="144"/>
      <c r="R102" s="144"/>
      <c r="S102" s="144"/>
      <c r="T102" s="144"/>
      <c r="U102" s="144"/>
      <c r="V102" s="144"/>
      <c r="W102" s="144"/>
      <c r="X102" s="144"/>
      <c r="Y102" s="144"/>
      <c r="Z102" s="144"/>
      <c r="AA102" s="144"/>
      <c r="AB102" s="144"/>
      <c r="AC102" s="144"/>
      <c r="AD102" s="144"/>
      <c r="AE102" s="144"/>
      <c r="AF102" s="144"/>
      <c r="AG102" s="144"/>
      <c r="AH102" s="144"/>
      <c r="AI102" s="144"/>
      <c r="AJ102" s="144"/>
      <c r="AK102" s="144"/>
      <c r="AL102" s="144"/>
      <c r="AM102" s="144"/>
      <c r="AN102" s="144"/>
      <c r="AO102" s="144"/>
      <c r="AP102" s="144"/>
      <c r="AQ102" s="144"/>
      <c r="AR102" s="144"/>
      <c r="AS102" s="144"/>
      <c r="AT102" s="144"/>
      <c r="AU102" s="144"/>
      <c r="AV102" s="144"/>
      <c r="AW102" s="144"/>
      <c r="AX102" s="144"/>
      <c r="AY102" s="144"/>
      <c r="AZ102" s="144"/>
      <c r="BA102" s="144"/>
      <c r="BB102" s="144"/>
      <c r="BC102" s="144"/>
      <c r="BD102" s="144"/>
      <c r="BE102" s="144"/>
      <c r="BF102" s="144"/>
      <c r="BG102" s="144"/>
      <c r="BH102" s="144"/>
      <c r="BI102" s="144"/>
      <c r="BJ102" s="144"/>
      <c r="BK102" s="144"/>
      <c r="BL102" s="144"/>
      <c r="BM102" s="144"/>
      <c r="BN102" s="144"/>
      <c r="BO102" s="144"/>
      <c r="BP102" s="144"/>
      <c r="BQ102" s="144"/>
      <c r="BR102" s="144"/>
      <c r="BS102" s="144"/>
      <c r="BT102" s="144"/>
      <c r="BU102" s="144"/>
      <c r="BV102" s="144"/>
      <c r="BW102" s="144"/>
      <c r="BX102" s="144"/>
      <c r="BY102" s="144"/>
      <c r="BZ102" s="144"/>
      <c r="CA102" s="144"/>
      <c r="CB102" s="144"/>
      <c r="CC102" s="144"/>
      <c r="CD102" s="144"/>
      <c r="CE102" s="144"/>
      <c r="CF102" s="144"/>
      <c r="CG102" s="144"/>
      <c r="CH102" s="144"/>
      <c r="CI102" s="144"/>
      <c r="CJ102" s="144"/>
      <c r="CK102" s="144"/>
      <c r="CL102" s="144"/>
      <c r="CM102" s="144"/>
      <c r="CN102" s="144"/>
      <c r="CO102" s="144"/>
      <c r="CP102" s="144"/>
      <c r="CQ102" s="144"/>
      <c r="CR102" s="144"/>
      <c r="CS102" s="144"/>
      <c r="CT102" s="144"/>
      <c r="CU102" s="144"/>
      <c r="CV102" s="144"/>
      <c r="CW102" s="144"/>
      <c r="CX102" s="144">
        <v>0.66400000000000003</v>
      </c>
      <c r="CY102" s="144">
        <v>1.0960000000000001</v>
      </c>
      <c r="CZ102" s="144">
        <v>1.363</v>
      </c>
      <c r="DA102" s="144">
        <v>1.5289999999999999</v>
      </c>
      <c r="DB102" s="144">
        <v>1.63</v>
      </c>
      <c r="DC102" s="144">
        <v>1.63</v>
      </c>
      <c r="DD102" s="144">
        <v>1.63</v>
      </c>
      <c r="DE102" s="144">
        <v>1.63</v>
      </c>
      <c r="DF102" s="144">
        <v>1.63</v>
      </c>
      <c r="DG102" s="144">
        <v>1.63</v>
      </c>
      <c r="DH102" s="144">
        <v>1.63</v>
      </c>
      <c r="DI102" s="144">
        <v>1.63</v>
      </c>
      <c r="DJ102" s="144">
        <v>1.63</v>
      </c>
      <c r="DK102" s="144">
        <v>1.63</v>
      </c>
      <c r="DL102" s="144">
        <v>1.63</v>
      </c>
      <c r="DM102" s="144">
        <v>1.63</v>
      </c>
      <c r="DN102" s="144">
        <v>1.63</v>
      </c>
      <c r="DO102" s="144">
        <v>1.63</v>
      </c>
      <c r="DP102" s="144">
        <v>1.63</v>
      </c>
      <c r="DQ102" s="144">
        <v>1.63</v>
      </c>
      <c r="DR102" s="144">
        <v>1.63</v>
      </c>
      <c r="DS102" s="144">
        <v>1.63</v>
      </c>
      <c r="DT102" s="144">
        <v>1.63</v>
      </c>
      <c r="DU102" s="144">
        <v>1.63</v>
      </c>
      <c r="DV102" s="144">
        <v>1.63</v>
      </c>
      <c r="DW102" s="144">
        <v>1.63</v>
      </c>
      <c r="DX102" s="144">
        <v>1.63</v>
      </c>
      <c r="DY102" s="144">
        <v>1.63</v>
      </c>
      <c r="DZ102" s="144">
        <v>1.63</v>
      </c>
      <c r="EA102" s="144">
        <v>1.63</v>
      </c>
    </row>
    <row r="103" spans="1:131" ht="15" customHeight="1" x14ac:dyDescent="0.25">
      <c r="A103" s="43">
        <v>101</v>
      </c>
      <c r="B103" s="144"/>
      <c r="C103" s="144"/>
      <c r="D103" s="144"/>
      <c r="E103" s="144"/>
      <c r="F103" s="144"/>
      <c r="G103" s="144"/>
      <c r="H103" s="144"/>
      <c r="I103" s="144"/>
      <c r="J103" s="144"/>
      <c r="K103" s="144"/>
      <c r="L103" s="144"/>
      <c r="M103" s="144"/>
      <c r="N103" s="144"/>
      <c r="O103" s="144"/>
      <c r="P103" s="144"/>
      <c r="Q103" s="144"/>
      <c r="R103" s="144"/>
      <c r="S103" s="144"/>
      <c r="T103" s="144"/>
      <c r="U103" s="144"/>
      <c r="V103" s="144"/>
      <c r="W103" s="144"/>
      <c r="X103" s="144"/>
      <c r="Y103" s="144"/>
      <c r="Z103" s="144"/>
      <c r="AA103" s="144"/>
      <c r="AB103" s="144"/>
      <c r="AC103" s="144"/>
      <c r="AD103" s="144"/>
      <c r="AE103" s="144"/>
      <c r="AF103" s="144"/>
      <c r="AG103" s="144"/>
      <c r="AH103" s="144"/>
      <c r="AI103" s="144"/>
      <c r="AJ103" s="144"/>
      <c r="AK103" s="144"/>
      <c r="AL103" s="144"/>
      <c r="AM103" s="144"/>
      <c r="AN103" s="144"/>
      <c r="AO103" s="144"/>
      <c r="AP103" s="144"/>
      <c r="AQ103" s="144"/>
      <c r="AR103" s="144"/>
      <c r="AS103" s="144"/>
      <c r="AT103" s="144"/>
      <c r="AU103" s="144"/>
      <c r="AV103" s="144"/>
      <c r="AW103" s="144"/>
      <c r="AX103" s="144"/>
      <c r="AY103" s="144"/>
      <c r="AZ103" s="144"/>
      <c r="BA103" s="144"/>
      <c r="BB103" s="144"/>
      <c r="BC103" s="144"/>
      <c r="BD103" s="144"/>
      <c r="BE103" s="144"/>
      <c r="BF103" s="144"/>
      <c r="BG103" s="144"/>
      <c r="BH103" s="144"/>
      <c r="BI103" s="144"/>
      <c r="BJ103" s="144"/>
      <c r="BK103" s="144"/>
      <c r="BL103" s="144"/>
      <c r="BM103" s="144"/>
      <c r="BN103" s="144"/>
      <c r="BO103" s="144"/>
      <c r="BP103" s="144"/>
      <c r="BQ103" s="144"/>
      <c r="BR103" s="144"/>
      <c r="BS103" s="144"/>
      <c r="BT103" s="144"/>
      <c r="BU103" s="144"/>
      <c r="BV103" s="144"/>
      <c r="BW103" s="144"/>
      <c r="BX103" s="144"/>
      <c r="BY103" s="144"/>
      <c r="BZ103" s="144"/>
      <c r="CA103" s="144"/>
      <c r="CB103" s="144"/>
      <c r="CC103" s="144"/>
      <c r="CD103" s="144"/>
      <c r="CE103" s="144"/>
      <c r="CF103" s="144"/>
      <c r="CG103" s="144"/>
      <c r="CH103" s="144"/>
      <c r="CI103" s="144"/>
      <c r="CJ103" s="144"/>
      <c r="CK103" s="144"/>
      <c r="CL103" s="144"/>
      <c r="CM103" s="144"/>
      <c r="CN103" s="144"/>
      <c r="CO103" s="144"/>
      <c r="CP103" s="144"/>
      <c r="CQ103" s="144"/>
      <c r="CR103" s="144"/>
      <c r="CS103" s="144"/>
      <c r="CT103" s="144"/>
      <c r="CU103" s="144"/>
      <c r="CV103" s="144"/>
      <c r="CW103" s="144"/>
      <c r="CX103" s="144"/>
      <c r="CY103" s="144">
        <v>0.64800000000000002</v>
      </c>
      <c r="CZ103" s="144">
        <v>1.0489999999999999</v>
      </c>
      <c r="DA103" s="144">
        <v>1.2969999999999999</v>
      </c>
      <c r="DB103" s="144">
        <v>1.4470000000000001</v>
      </c>
      <c r="DC103" s="144">
        <v>1.4470000000000001</v>
      </c>
      <c r="DD103" s="144">
        <v>1.4470000000000001</v>
      </c>
      <c r="DE103" s="144">
        <v>1.4470000000000001</v>
      </c>
      <c r="DF103" s="144">
        <v>1.4470000000000001</v>
      </c>
      <c r="DG103" s="144">
        <v>1.4470000000000001</v>
      </c>
      <c r="DH103" s="144">
        <v>1.4470000000000001</v>
      </c>
      <c r="DI103" s="144">
        <v>1.4470000000000001</v>
      </c>
      <c r="DJ103" s="144">
        <v>1.4470000000000001</v>
      </c>
      <c r="DK103" s="144">
        <v>1.4470000000000001</v>
      </c>
      <c r="DL103" s="144">
        <v>1.4470000000000001</v>
      </c>
      <c r="DM103" s="144">
        <v>1.4470000000000001</v>
      </c>
      <c r="DN103" s="144">
        <v>1.4470000000000001</v>
      </c>
      <c r="DO103" s="144">
        <v>1.4470000000000001</v>
      </c>
      <c r="DP103" s="144">
        <v>1.4470000000000001</v>
      </c>
      <c r="DQ103" s="144">
        <v>1.4470000000000001</v>
      </c>
      <c r="DR103" s="144">
        <v>1.4470000000000001</v>
      </c>
      <c r="DS103" s="144">
        <v>1.4470000000000001</v>
      </c>
      <c r="DT103" s="144">
        <v>1.4470000000000001</v>
      </c>
      <c r="DU103" s="144">
        <v>1.4470000000000001</v>
      </c>
      <c r="DV103" s="144">
        <v>1.4470000000000001</v>
      </c>
      <c r="DW103" s="144">
        <v>1.4470000000000001</v>
      </c>
      <c r="DX103" s="144">
        <v>1.4470000000000001</v>
      </c>
      <c r="DY103" s="144">
        <v>1.4470000000000001</v>
      </c>
      <c r="DZ103" s="144">
        <v>1.4470000000000001</v>
      </c>
      <c r="EA103" s="144">
        <v>1.4470000000000001</v>
      </c>
    </row>
    <row r="104" spans="1:131" ht="15" customHeight="1" x14ac:dyDescent="0.25">
      <c r="A104" s="43">
        <v>102</v>
      </c>
      <c r="B104" s="144"/>
      <c r="C104" s="144"/>
      <c r="D104" s="144"/>
      <c r="E104" s="144"/>
      <c r="F104" s="144"/>
      <c r="G104" s="144"/>
      <c r="H104" s="144"/>
      <c r="I104" s="144"/>
      <c r="J104" s="144"/>
      <c r="K104" s="144"/>
      <c r="L104" s="144"/>
      <c r="M104" s="144"/>
      <c r="N104" s="144"/>
      <c r="O104" s="144"/>
      <c r="P104" s="144"/>
      <c r="Q104" s="144"/>
      <c r="R104" s="144"/>
      <c r="S104" s="144"/>
      <c r="T104" s="144"/>
      <c r="U104" s="144"/>
      <c r="V104" s="144"/>
      <c r="W104" s="144"/>
      <c r="X104" s="144"/>
      <c r="Y104" s="144"/>
      <c r="Z104" s="144"/>
      <c r="AA104" s="144"/>
      <c r="AB104" s="144"/>
      <c r="AC104" s="144"/>
      <c r="AD104" s="144"/>
      <c r="AE104" s="144"/>
      <c r="AF104" s="144"/>
      <c r="AG104" s="144"/>
      <c r="AH104" s="144"/>
      <c r="AI104" s="144"/>
      <c r="AJ104" s="144"/>
      <c r="AK104" s="144"/>
      <c r="AL104" s="144"/>
      <c r="AM104" s="144"/>
      <c r="AN104" s="144"/>
      <c r="AO104" s="144"/>
      <c r="AP104" s="144"/>
      <c r="AQ104" s="144"/>
      <c r="AR104" s="144"/>
      <c r="AS104" s="144"/>
      <c r="AT104" s="144"/>
      <c r="AU104" s="144"/>
      <c r="AV104" s="144"/>
      <c r="AW104" s="144"/>
      <c r="AX104" s="144"/>
      <c r="AY104" s="144"/>
      <c r="AZ104" s="144"/>
      <c r="BA104" s="144"/>
      <c r="BB104" s="144"/>
      <c r="BC104" s="144"/>
      <c r="BD104" s="144"/>
      <c r="BE104" s="144"/>
      <c r="BF104" s="144"/>
      <c r="BG104" s="144"/>
      <c r="BH104" s="144"/>
      <c r="BI104" s="144"/>
      <c r="BJ104" s="144"/>
      <c r="BK104" s="144"/>
      <c r="BL104" s="144"/>
      <c r="BM104" s="144"/>
      <c r="BN104" s="144"/>
      <c r="BO104" s="144"/>
      <c r="BP104" s="144"/>
      <c r="BQ104" s="144"/>
      <c r="BR104" s="144"/>
      <c r="BS104" s="144"/>
      <c r="BT104" s="144"/>
      <c r="BU104" s="144"/>
      <c r="BV104" s="144"/>
      <c r="BW104" s="144"/>
      <c r="BX104" s="144"/>
      <c r="BY104" s="144"/>
      <c r="BZ104" s="144"/>
      <c r="CA104" s="144"/>
      <c r="CB104" s="144"/>
      <c r="CC104" s="144"/>
      <c r="CD104" s="144"/>
      <c r="CE104" s="144"/>
      <c r="CF104" s="144"/>
      <c r="CG104" s="144"/>
      <c r="CH104" s="144"/>
      <c r="CI104" s="144"/>
      <c r="CJ104" s="144"/>
      <c r="CK104" s="144"/>
      <c r="CL104" s="144"/>
      <c r="CM104" s="144"/>
      <c r="CN104" s="144"/>
      <c r="CO104" s="144"/>
      <c r="CP104" s="144"/>
      <c r="CQ104" s="144"/>
      <c r="CR104" s="144"/>
      <c r="CS104" s="144"/>
      <c r="CT104" s="144"/>
      <c r="CU104" s="144"/>
      <c r="CV104" s="144"/>
      <c r="CW104" s="144"/>
      <c r="CX104" s="144"/>
      <c r="CY104" s="144"/>
      <c r="CZ104" s="144">
        <v>0.61599999999999999</v>
      </c>
      <c r="DA104" s="144">
        <v>0.996</v>
      </c>
      <c r="DB104" s="144">
        <v>1.2250000000000001</v>
      </c>
      <c r="DC104" s="144">
        <v>1.2250000000000001</v>
      </c>
      <c r="DD104" s="144">
        <v>1.2250000000000001</v>
      </c>
      <c r="DE104" s="144">
        <v>1.2250000000000001</v>
      </c>
      <c r="DF104" s="144">
        <v>1.2250000000000001</v>
      </c>
      <c r="DG104" s="144">
        <v>1.2250000000000001</v>
      </c>
      <c r="DH104" s="144">
        <v>1.2250000000000001</v>
      </c>
      <c r="DI104" s="144">
        <v>1.2250000000000001</v>
      </c>
      <c r="DJ104" s="144">
        <v>1.2250000000000001</v>
      </c>
      <c r="DK104" s="144">
        <v>1.2250000000000001</v>
      </c>
      <c r="DL104" s="144">
        <v>1.2250000000000001</v>
      </c>
      <c r="DM104" s="144">
        <v>1.2250000000000001</v>
      </c>
      <c r="DN104" s="144">
        <v>1.2250000000000001</v>
      </c>
      <c r="DO104" s="144">
        <v>1.2250000000000001</v>
      </c>
      <c r="DP104" s="144">
        <v>1.2250000000000001</v>
      </c>
      <c r="DQ104" s="144">
        <v>1.2250000000000001</v>
      </c>
      <c r="DR104" s="144">
        <v>1.2250000000000001</v>
      </c>
      <c r="DS104" s="144">
        <v>1.2250000000000001</v>
      </c>
      <c r="DT104" s="144">
        <v>1.2250000000000001</v>
      </c>
      <c r="DU104" s="144">
        <v>1.2250000000000001</v>
      </c>
      <c r="DV104" s="144">
        <v>1.2250000000000001</v>
      </c>
      <c r="DW104" s="144">
        <v>1.2250000000000001</v>
      </c>
      <c r="DX104" s="144">
        <v>1.2250000000000001</v>
      </c>
      <c r="DY104" s="144">
        <v>1.2250000000000001</v>
      </c>
      <c r="DZ104" s="144">
        <v>1.2250000000000001</v>
      </c>
      <c r="EA104" s="144">
        <v>1.2250000000000001</v>
      </c>
    </row>
    <row r="105" spans="1:131" ht="15" customHeight="1" x14ac:dyDescent="0.25">
      <c r="A105" s="43">
        <v>103</v>
      </c>
      <c r="B105" s="144"/>
      <c r="C105" s="144"/>
      <c r="D105" s="144"/>
      <c r="E105" s="144"/>
      <c r="F105" s="144"/>
      <c r="G105" s="144"/>
      <c r="H105" s="144"/>
      <c r="I105" s="144"/>
      <c r="J105" s="144"/>
      <c r="K105" s="144"/>
      <c r="L105" s="144"/>
      <c r="M105" s="144"/>
      <c r="N105" s="144"/>
      <c r="O105" s="144"/>
      <c r="P105" s="144"/>
      <c r="Q105" s="144"/>
      <c r="R105" s="144"/>
      <c r="S105" s="144"/>
      <c r="T105" s="144"/>
      <c r="U105" s="144"/>
      <c r="V105" s="144"/>
      <c r="W105" s="144"/>
      <c r="X105" s="144"/>
      <c r="Y105" s="144"/>
      <c r="Z105" s="144"/>
      <c r="AA105" s="144"/>
      <c r="AB105" s="144"/>
      <c r="AC105" s="144"/>
      <c r="AD105" s="144"/>
      <c r="AE105" s="144"/>
      <c r="AF105" s="144"/>
      <c r="AG105" s="144"/>
      <c r="AH105" s="144"/>
      <c r="AI105" s="144"/>
      <c r="AJ105" s="144"/>
      <c r="AK105" s="144"/>
      <c r="AL105" s="144"/>
      <c r="AM105" s="144"/>
      <c r="AN105" s="144"/>
      <c r="AO105" s="144"/>
      <c r="AP105" s="144"/>
      <c r="AQ105" s="144"/>
      <c r="AR105" s="144"/>
      <c r="AS105" s="144"/>
      <c r="AT105" s="144"/>
      <c r="AU105" s="144"/>
      <c r="AV105" s="144"/>
      <c r="AW105" s="144"/>
      <c r="AX105" s="144"/>
      <c r="AY105" s="144"/>
      <c r="AZ105" s="144"/>
      <c r="BA105" s="144"/>
      <c r="BB105" s="144"/>
      <c r="BC105" s="144"/>
      <c r="BD105" s="144"/>
      <c r="BE105" s="144"/>
      <c r="BF105" s="144"/>
      <c r="BG105" s="144"/>
      <c r="BH105" s="144"/>
      <c r="BI105" s="144"/>
      <c r="BJ105" s="144"/>
      <c r="BK105" s="144"/>
      <c r="BL105" s="144"/>
      <c r="BM105" s="144"/>
      <c r="BN105" s="144"/>
      <c r="BO105" s="144"/>
      <c r="BP105" s="144"/>
      <c r="BQ105" s="144"/>
      <c r="BR105" s="144"/>
      <c r="BS105" s="144"/>
      <c r="BT105" s="144"/>
      <c r="BU105" s="144"/>
      <c r="BV105" s="144"/>
      <c r="BW105" s="144"/>
      <c r="BX105" s="144"/>
      <c r="BY105" s="144"/>
      <c r="BZ105" s="144"/>
      <c r="CA105" s="144"/>
      <c r="CB105" s="144"/>
      <c r="CC105" s="144"/>
      <c r="CD105" s="144"/>
      <c r="CE105" s="144"/>
      <c r="CF105" s="144"/>
      <c r="CG105" s="144"/>
      <c r="CH105" s="144"/>
      <c r="CI105" s="144"/>
      <c r="CJ105" s="144"/>
      <c r="CK105" s="144"/>
      <c r="CL105" s="144"/>
      <c r="CM105" s="144"/>
      <c r="CN105" s="144"/>
      <c r="CO105" s="144"/>
      <c r="CP105" s="144"/>
      <c r="CQ105" s="144"/>
      <c r="CR105" s="144"/>
      <c r="CS105" s="144"/>
      <c r="CT105" s="144"/>
      <c r="CU105" s="144"/>
      <c r="CV105" s="144"/>
      <c r="CW105" s="144"/>
      <c r="CX105" s="144"/>
      <c r="CY105" s="144"/>
      <c r="CZ105" s="144"/>
      <c r="DA105" s="144">
        <v>0.61499999999999999</v>
      </c>
      <c r="DB105" s="144">
        <v>0.98499999999999999</v>
      </c>
      <c r="DC105" s="144">
        <v>0.98499999999999999</v>
      </c>
      <c r="DD105" s="144">
        <v>0.98499999999999999</v>
      </c>
      <c r="DE105" s="144">
        <v>0.98499999999999999</v>
      </c>
      <c r="DF105" s="144">
        <v>0.98499999999999999</v>
      </c>
      <c r="DG105" s="144">
        <v>0.98499999999999999</v>
      </c>
      <c r="DH105" s="144">
        <v>0.98499999999999999</v>
      </c>
      <c r="DI105" s="144">
        <v>0.98499999999999999</v>
      </c>
      <c r="DJ105" s="144">
        <v>0.98499999999999999</v>
      </c>
      <c r="DK105" s="144">
        <v>0.98499999999999999</v>
      </c>
      <c r="DL105" s="144">
        <v>0.98499999999999999</v>
      </c>
      <c r="DM105" s="144">
        <v>0.98499999999999999</v>
      </c>
      <c r="DN105" s="144">
        <v>0.98499999999999999</v>
      </c>
      <c r="DO105" s="144">
        <v>0.98499999999999999</v>
      </c>
      <c r="DP105" s="144">
        <v>0.98499999999999999</v>
      </c>
      <c r="DQ105" s="144">
        <v>0.98499999999999999</v>
      </c>
      <c r="DR105" s="144">
        <v>0.98499999999999999</v>
      </c>
      <c r="DS105" s="144">
        <v>0.98499999999999999</v>
      </c>
      <c r="DT105" s="144">
        <v>0.98499999999999999</v>
      </c>
      <c r="DU105" s="144">
        <v>0.98499999999999999</v>
      </c>
      <c r="DV105" s="144">
        <v>0.98499999999999999</v>
      </c>
      <c r="DW105" s="144">
        <v>0.98499999999999999</v>
      </c>
      <c r="DX105" s="144">
        <v>0.98499999999999999</v>
      </c>
      <c r="DY105" s="144">
        <v>0.98499999999999999</v>
      </c>
      <c r="DZ105" s="144">
        <v>0.98499999999999999</v>
      </c>
      <c r="EA105" s="144">
        <v>0.98499999999999999</v>
      </c>
    </row>
    <row r="106" spans="1:131" ht="15" customHeight="1" x14ac:dyDescent="0.25">
      <c r="A106" s="43">
        <v>104</v>
      </c>
      <c r="B106" s="145"/>
      <c r="C106" s="145"/>
      <c r="D106" s="145"/>
      <c r="E106" s="145"/>
      <c r="F106" s="145"/>
      <c r="G106" s="145"/>
      <c r="H106" s="145"/>
      <c r="I106" s="145"/>
      <c r="J106" s="145"/>
      <c r="K106" s="145"/>
      <c r="L106" s="145"/>
      <c r="M106" s="145"/>
      <c r="N106" s="145"/>
      <c r="O106" s="145"/>
      <c r="P106" s="145"/>
      <c r="Q106" s="145"/>
      <c r="R106" s="145"/>
      <c r="S106" s="145"/>
      <c r="T106" s="145"/>
      <c r="U106" s="145"/>
      <c r="V106" s="145"/>
      <c r="W106" s="145"/>
      <c r="X106" s="145"/>
      <c r="Y106" s="145"/>
      <c r="Z106" s="145"/>
      <c r="AA106" s="145"/>
      <c r="AB106" s="145"/>
      <c r="AC106" s="145"/>
      <c r="AD106" s="145"/>
      <c r="AE106" s="145"/>
      <c r="AF106" s="145"/>
      <c r="AG106" s="145"/>
      <c r="AH106" s="145"/>
      <c r="AI106" s="145"/>
      <c r="AJ106" s="145"/>
      <c r="AK106" s="145"/>
      <c r="AL106" s="145"/>
      <c r="AM106" s="145"/>
      <c r="AN106" s="145"/>
      <c r="AO106" s="145"/>
      <c r="AP106" s="145"/>
      <c r="AQ106" s="145"/>
      <c r="AR106" s="145"/>
      <c r="AS106" s="145"/>
      <c r="AT106" s="145"/>
      <c r="AU106" s="145"/>
      <c r="AV106" s="145"/>
      <c r="AW106" s="145"/>
      <c r="AX106" s="145"/>
      <c r="AY106" s="145"/>
      <c r="AZ106" s="145"/>
      <c r="BA106" s="145"/>
      <c r="BB106" s="145"/>
      <c r="BC106" s="145"/>
      <c r="BD106" s="145"/>
      <c r="BE106" s="145"/>
      <c r="BF106" s="145"/>
      <c r="BG106" s="145"/>
      <c r="BH106" s="145"/>
      <c r="BI106" s="145"/>
      <c r="BJ106" s="145"/>
      <c r="BK106" s="145"/>
      <c r="BL106" s="145"/>
      <c r="BM106" s="145"/>
      <c r="BN106" s="145"/>
      <c r="BO106" s="145"/>
      <c r="BP106" s="145"/>
      <c r="BQ106" s="145"/>
      <c r="BR106" s="145"/>
      <c r="BS106" s="145"/>
      <c r="BT106" s="145"/>
      <c r="BU106" s="145"/>
      <c r="BV106" s="145"/>
      <c r="BW106" s="145"/>
      <c r="BX106" s="145"/>
      <c r="BY106" s="145"/>
      <c r="BZ106" s="145"/>
      <c r="CA106" s="145"/>
      <c r="CB106" s="145"/>
      <c r="CC106" s="145"/>
      <c r="CD106" s="145"/>
      <c r="CE106" s="145"/>
      <c r="CF106" s="145"/>
      <c r="CG106" s="145"/>
      <c r="CH106" s="145"/>
      <c r="CI106" s="145"/>
      <c r="CJ106" s="145"/>
      <c r="CK106" s="145"/>
      <c r="CL106" s="145"/>
      <c r="CM106" s="145"/>
      <c r="CN106" s="145"/>
      <c r="CO106" s="145"/>
      <c r="CP106" s="145"/>
      <c r="CQ106" s="145"/>
      <c r="CR106" s="145"/>
      <c r="CS106" s="145"/>
      <c r="CT106" s="145"/>
      <c r="CU106" s="145"/>
      <c r="CV106" s="145"/>
      <c r="CW106" s="145"/>
      <c r="CX106" s="145"/>
      <c r="CY106" s="145"/>
      <c r="CZ106" s="145"/>
      <c r="DA106" s="145"/>
      <c r="DB106" s="144">
        <v>0.6</v>
      </c>
      <c r="DC106" s="144">
        <v>0.6</v>
      </c>
      <c r="DD106" s="144">
        <v>0.6</v>
      </c>
      <c r="DE106" s="144">
        <v>0.6</v>
      </c>
      <c r="DF106" s="144">
        <v>0.6</v>
      </c>
      <c r="DG106" s="144">
        <v>0.6</v>
      </c>
      <c r="DH106" s="144">
        <v>0.6</v>
      </c>
      <c r="DI106" s="144">
        <v>0.6</v>
      </c>
      <c r="DJ106" s="144">
        <v>0.6</v>
      </c>
      <c r="DK106" s="144">
        <v>0.6</v>
      </c>
      <c r="DL106" s="144">
        <v>0.6</v>
      </c>
      <c r="DM106" s="144">
        <v>0.6</v>
      </c>
      <c r="DN106" s="144">
        <v>0.6</v>
      </c>
      <c r="DO106" s="144">
        <v>0.6</v>
      </c>
      <c r="DP106" s="144">
        <v>0.6</v>
      </c>
      <c r="DQ106" s="144">
        <v>0.6</v>
      </c>
      <c r="DR106" s="144">
        <v>0.6</v>
      </c>
      <c r="DS106" s="144">
        <v>0.6</v>
      </c>
      <c r="DT106" s="144">
        <v>0.6</v>
      </c>
      <c r="DU106" s="144">
        <v>0.6</v>
      </c>
      <c r="DV106" s="144">
        <v>0.6</v>
      </c>
      <c r="DW106" s="144">
        <v>0.6</v>
      </c>
      <c r="DX106" s="144">
        <v>0.6</v>
      </c>
      <c r="DY106" s="144">
        <v>0.6</v>
      </c>
      <c r="DZ106" s="144">
        <v>0.6</v>
      </c>
      <c r="EA106" s="144">
        <v>0.6</v>
      </c>
    </row>
  </sheetData>
  <pageMargins left="0.7" right="0.7" top="0.75" bottom="0.75" header="0.511811023622047" footer="0.511811023622047"/>
  <pageSetup paperSize="9" orientation="portrait" horizontalDpi="300" verticalDpi="30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EA106"/>
  <sheetViews>
    <sheetView topLeftCell="BP74" zoomScaleNormal="100" workbookViewId="0">
      <selection activeCell="N5" sqref="N5"/>
    </sheetView>
  </sheetViews>
  <sheetFormatPr baseColWidth="10" defaultColWidth="10.5703125" defaultRowHeight="15" x14ac:dyDescent="0.25"/>
  <sheetData>
    <row r="1" spans="1:131" ht="15" customHeight="1" x14ac:dyDescent="0.25">
      <c r="A1" s="143" t="s">
        <v>463</v>
      </c>
      <c r="B1" s="143">
        <v>1</v>
      </c>
      <c r="C1" s="143">
        <v>2</v>
      </c>
      <c r="D1" s="143">
        <v>3</v>
      </c>
      <c r="E1" s="143">
        <v>4</v>
      </c>
      <c r="F1" s="143">
        <v>5</v>
      </c>
      <c r="G1" s="143">
        <v>6</v>
      </c>
      <c r="H1" s="143">
        <v>7</v>
      </c>
      <c r="I1" s="143">
        <v>8</v>
      </c>
      <c r="J1" s="143">
        <v>9</v>
      </c>
      <c r="K1" s="143">
        <v>10</v>
      </c>
      <c r="L1" s="143">
        <v>11</v>
      </c>
      <c r="M1" s="143">
        <v>12</v>
      </c>
      <c r="N1" s="143">
        <v>13</v>
      </c>
      <c r="O1" s="143">
        <v>14</v>
      </c>
      <c r="P1" s="143">
        <v>15</v>
      </c>
      <c r="Q1" s="143">
        <v>16</v>
      </c>
      <c r="R1" s="143">
        <v>17</v>
      </c>
      <c r="S1" s="143">
        <v>18</v>
      </c>
      <c r="T1" s="143">
        <v>19</v>
      </c>
      <c r="U1" s="143">
        <v>20</v>
      </c>
      <c r="V1" s="143">
        <v>21</v>
      </c>
      <c r="W1" s="143">
        <v>22</v>
      </c>
      <c r="X1" s="143">
        <v>23</v>
      </c>
      <c r="Y1" s="143">
        <v>24</v>
      </c>
      <c r="Z1" s="143">
        <v>25</v>
      </c>
      <c r="AA1" s="143">
        <v>26</v>
      </c>
      <c r="AB1" s="143">
        <v>27</v>
      </c>
      <c r="AC1" s="143">
        <v>28</v>
      </c>
      <c r="AD1" s="143">
        <v>29</v>
      </c>
      <c r="AE1" s="143">
        <v>30</v>
      </c>
      <c r="AF1" s="143">
        <v>31</v>
      </c>
      <c r="AG1" s="143">
        <v>32</v>
      </c>
      <c r="AH1" s="143">
        <v>33</v>
      </c>
      <c r="AI1" s="143">
        <v>34</v>
      </c>
      <c r="AJ1" s="143">
        <v>35</v>
      </c>
      <c r="AK1" s="143">
        <v>36</v>
      </c>
      <c r="AL1" s="143">
        <v>37</v>
      </c>
      <c r="AM1" s="143">
        <v>38</v>
      </c>
      <c r="AN1" s="143">
        <v>39</v>
      </c>
      <c r="AO1" s="143">
        <v>40</v>
      </c>
      <c r="AP1" s="143">
        <v>41</v>
      </c>
      <c r="AQ1" s="143">
        <v>42</v>
      </c>
      <c r="AR1" s="143">
        <v>43</v>
      </c>
      <c r="AS1" s="143">
        <v>44</v>
      </c>
      <c r="AT1" s="143">
        <v>45</v>
      </c>
      <c r="AU1" s="143">
        <v>46</v>
      </c>
      <c r="AV1" s="143">
        <v>47</v>
      </c>
      <c r="AW1" s="143">
        <v>48</v>
      </c>
      <c r="AX1" s="143">
        <v>49</v>
      </c>
      <c r="AY1" s="143">
        <v>50</v>
      </c>
      <c r="AZ1" s="143">
        <v>51</v>
      </c>
      <c r="BA1" s="143">
        <v>52</v>
      </c>
      <c r="BB1" s="143">
        <v>53</v>
      </c>
      <c r="BC1" s="143">
        <v>54</v>
      </c>
      <c r="BD1" s="143">
        <v>55</v>
      </c>
      <c r="BE1" s="143">
        <v>56</v>
      </c>
      <c r="BF1" s="143">
        <v>57</v>
      </c>
      <c r="BG1" s="143">
        <v>58</v>
      </c>
      <c r="BH1" s="143">
        <v>59</v>
      </c>
      <c r="BI1" s="143">
        <v>60</v>
      </c>
      <c r="BJ1" s="143">
        <v>61</v>
      </c>
      <c r="BK1" s="143">
        <v>62</v>
      </c>
      <c r="BL1" s="143">
        <v>63</v>
      </c>
      <c r="BM1" s="143">
        <v>64</v>
      </c>
      <c r="BN1" s="143">
        <v>65</v>
      </c>
      <c r="BO1" s="143">
        <v>66</v>
      </c>
      <c r="BP1" s="143">
        <v>67</v>
      </c>
      <c r="BQ1" s="143">
        <v>68</v>
      </c>
      <c r="BR1" s="143">
        <v>69</v>
      </c>
      <c r="BS1" s="143">
        <v>70</v>
      </c>
      <c r="BT1" s="143">
        <v>71</v>
      </c>
      <c r="BU1" s="143">
        <v>72</v>
      </c>
      <c r="BV1" s="143">
        <v>73</v>
      </c>
      <c r="BW1" s="143">
        <v>74</v>
      </c>
      <c r="BX1" s="143">
        <v>75</v>
      </c>
      <c r="BY1" s="143">
        <v>76</v>
      </c>
      <c r="BZ1" s="143">
        <v>77</v>
      </c>
      <c r="CA1" s="143">
        <v>78</v>
      </c>
      <c r="CB1" s="143">
        <v>79</v>
      </c>
      <c r="CC1" s="143">
        <v>80</v>
      </c>
      <c r="CD1" s="143">
        <v>81</v>
      </c>
      <c r="CE1" s="143">
        <v>82</v>
      </c>
      <c r="CF1" s="143">
        <v>83</v>
      </c>
      <c r="CG1" s="143">
        <v>84</v>
      </c>
      <c r="CH1" s="143">
        <v>85</v>
      </c>
      <c r="CI1" s="143">
        <v>86</v>
      </c>
      <c r="CJ1" s="143">
        <v>87</v>
      </c>
      <c r="CK1" s="143">
        <v>88</v>
      </c>
      <c r="CL1" s="143">
        <v>89</v>
      </c>
      <c r="CM1" s="143">
        <v>90</v>
      </c>
      <c r="CN1" s="143">
        <v>91</v>
      </c>
      <c r="CO1" s="143">
        <v>92</v>
      </c>
      <c r="CP1" s="143">
        <v>93</v>
      </c>
      <c r="CQ1" s="143">
        <v>94</v>
      </c>
      <c r="CR1" s="143">
        <v>95</v>
      </c>
      <c r="CS1" s="143">
        <v>96</v>
      </c>
      <c r="CT1" s="143">
        <v>97</v>
      </c>
      <c r="CU1" s="143">
        <v>98</v>
      </c>
      <c r="CV1" s="143">
        <v>99</v>
      </c>
      <c r="CW1" s="143">
        <v>100</v>
      </c>
      <c r="CX1" s="143">
        <v>101</v>
      </c>
      <c r="CY1" s="143">
        <v>102</v>
      </c>
      <c r="CZ1" s="143">
        <v>103</v>
      </c>
      <c r="DA1" s="143">
        <v>104</v>
      </c>
      <c r="DB1">
        <v>105</v>
      </c>
      <c r="DC1">
        <v>106</v>
      </c>
      <c r="DD1">
        <v>107</v>
      </c>
      <c r="DE1">
        <v>108</v>
      </c>
      <c r="DF1">
        <v>109</v>
      </c>
      <c r="DG1">
        <v>110</v>
      </c>
      <c r="DH1">
        <v>111</v>
      </c>
      <c r="DI1">
        <v>112</v>
      </c>
      <c r="DJ1">
        <v>113</v>
      </c>
      <c r="DK1">
        <v>114</v>
      </c>
      <c r="DL1">
        <v>115</v>
      </c>
      <c r="DM1">
        <v>116</v>
      </c>
      <c r="DN1">
        <v>117</v>
      </c>
      <c r="DO1">
        <v>118</v>
      </c>
      <c r="DP1">
        <v>119</v>
      </c>
      <c r="DQ1">
        <v>120</v>
      </c>
      <c r="DR1">
        <v>121</v>
      </c>
      <c r="DS1">
        <v>122</v>
      </c>
      <c r="DT1">
        <v>123</v>
      </c>
      <c r="DU1">
        <v>124</v>
      </c>
      <c r="DV1">
        <v>125</v>
      </c>
      <c r="DW1">
        <v>126</v>
      </c>
      <c r="DX1">
        <v>127</v>
      </c>
      <c r="DY1">
        <v>128</v>
      </c>
      <c r="DZ1">
        <v>129</v>
      </c>
      <c r="EA1">
        <v>130</v>
      </c>
    </row>
    <row r="2" spans="1:131" ht="15" customHeight="1" x14ac:dyDescent="0.25">
      <c r="A2" s="143">
        <v>0</v>
      </c>
      <c r="B2" s="144">
        <v>0.99150000000000005</v>
      </c>
      <c r="C2" s="144">
        <v>1.9770000000000001</v>
      </c>
      <c r="D2" s="144">
        <v>2.9584999999999999</v>
      </c>
      <c r="E2" s="144">
        <v>3.9340000000000002</v>
      </c>
      <c r="F2" s="144">
        <v>4.9050000000000002</v>
      </c>
      <c r="G2" s="144">
        <v>5.8710000000000004</v>
      </c>
      <c r="H2" s="144">
        <v>6.8319999999999999</v>
      </c>
      <c r="I2" s="144">
        <v>7.7885</v>
      </c>
      <c r="J2" s="144">
        <v>8.74</v>
      </c>
      <c r="K2" s="144">
        <v>9.6865000000000006</v>
      </c>
      <c r="L2" s="144">
        <v>10.628500000000001</v>
      </c>
      <c r="M2" s="144">
        <v>11.5655</v>
      </c>
      <c r="N2" s="144">
        <v>12.497999999999999</v>
      </c>
      <c r="O2" s="144">
        <v>13.426</v>
      </c>
      <c r="P2" s="144">
        <v>14.3485</v>
      </c>
      <c r="Q2" s="144">
        <v>15.266999999999999</v>
      </c>
      <c r="R2" s="144">
        <v>16.181000000000001</v>
      </c>
      <c r="S2" s="144">
        <v>17.09</v>
      </c>
      <c r="T2" s="144">
        <v>17.994</v>
      </c>
      <c r="U2" s="144">
        <v>18.893999999999998</v>
      </c>
      <c r="V2" s="144">
        <v>19.789000000000001</v>
      </c>
      <c r="W2" s="144">
        <v>20.678999999999998</v>
      </c>
      <c r="X2" s="144">
        <v>21.564499999999999</v>
      </c>
      <c r="Y2" s="144">
        <v>22.446000000000002</v>
      </c>
      <c r="Z2" s="144">
        <v>23.321999999999999</v>
      </c>
      <c r="AA2" s="144">
        <v>24.1935</v>
      </c>
      <c r="AB2" s="144">
        <v>25.061</v>
      </c>
      <c r="AC2" s="144">
        <v>25.923500000000001</v>
      </c>
      <c r="AD2" s="144">
        <v>26.782</v>
      </c>
      <c r="AE2" s="144">
        <v>27.6355</v>
      </c>
      <c r="AF2" s="144">
        <v>28.484500000000001</v>
      </c>
      <c r="AG2" s="144">
        <v>29.329000000000001</v>
      </c>
      <c r="AH2" s="144">
        <v>30.169</v>
      </c>
      <c r="AI2" s="144">
        <v>31.004999999999999</v>
      </c>
      <c r="AJ2" s="144">
        <v>31.835999999999999</v>
      </c>
      <c r="AK2" s="144">
        <v>32.662999999999997</v>
      </c>
      <c r="AL2" s="144">
        <v>33.484999999999999</v>
      </c>
      <c r="AM2" s="144">
        <v>34.302999999999997</v>
      </c>
      <c r="AN2" s="144">
        <v>35.116500000000002</v>
      </c>
      <c r="AO2" s="144">
        <v>35.9255</v>
      </c>
      <c r="AP2" s="144">
        <v>36.729999999999997</v>
      </c>
      <c r="AQ2" s="144">
        <v>37.530500000000004</v>
      </c>
      <c r="AR2" s="144">
        <v>38.326000000000001</v>
      </c>
      <c r="AS2" s="144">
        <v>39.1175</v>
      </c>
      <c r="AT2" s="144">
        <v>39.904000000000003</v>
      </c>
      <c r="AU2" s="144">
        <v>40.686500000000002</v>
      </c>
      <c r="AV2" s="144">
        <v>41.464500000000001</v>
      </c>
      <c r="AW2" s="144">
        <v>42.238</v>
      </c>
      <c r="AX2" s="144">
        <v>43.006</v>
      </c>
      <c r="AY2" s="144">
        <v>43.770499999999998</v>
      </c>
      <c r="AZ2" s="144">
        <v>44.529499999999999</v>
      </c>
      <c r="BA2" s="144">
        <v>45.284500000000001</v>
      </c>
      <c r="BB2" s="144">
        <v>46.034500000000001</v>
      </c>
      <c r="BC2" s="144">
        <v>46.78</v>
      </c>
      <c r="BD2" s="144">
        <v>47.52</v>
      </c>
      <c r="BE2" s="144">
        <v>48.256</v>
      </c>
      <c r="BF2" s="144">
        <v>48.986499999999999</v>
      </c>
      <c r="BG2" s="144">
        <v>49.713000000000001</v>
      </c>
      <c r="BH2" s="144">
        <v>50.433500000000002</v>
      </c>
      <c r="BI2" s="144">
        <v>51.149500000000003</v>
      </c>
      <c r="BJ2" s="144">
        <v>51.86</v>
      </c>
      <c r="BK2" s="144">
        <v>52.5655</v>
      </c>
      <c r="BL2" s="144">
        <v>53.265500000000003</v>
      </c>
      <c r="BM2" s="144">
        <v>53.96</v>
      </c>
      <c r="BN2" s="144">
        <v>54.649500000000003</v>
      </c>
      <c r="BO2" s="144">
        <v>55.333500000000001</v>
      </c>
      <c r="BP2" s="144">
        <v>56.012500000000003</v>
      </c>
      <c r="BQ2" s="144">
        <v>56.6845</v>
      </c>
      <c r="BR2" s="144">
        <v>57.351999999999997</v>
      </c>
      <c r="BS2" s="144">
        <v>58.013500000000001</v>
      </c>
      <c r="BT2" s="144">
        <v>58.667999999999999</v>
      </c>
      <c r="BU2" s="144">
        <v>59.317500000000003</v>
      </c>
      <c r="BV2" s="144">
        <v>59.96</v>
      </c>
      <c r="BW2" s="144">
        <v>60.596499999999999</v>
      </c>
      <c r="BX2" s="144">
        <v>61.225999999999999</v>
      </c>
      <c r="BY2" s="144">
        <v>61.848500000000001</v>
      </c>
      <c r="BZ2" s="144">
        <v>62.463999999999999</v>
      </c>
      <c r="CA2" s="144">
        <v>63.0715</v>
      </c>
      <c r="CB2" s="144">
        <v>63.671500000000002</v>
      </c>
      <c r="CC2" s="144">
        <v>64.263000000000005</v>
      </c>
      <c r="CD2" s="144">
        <v>64.846500000000006</v>
      </c>
      <c r="CE2" s="144">
        <v>65.421000000000006</v>
      </c>
      <c r="CF2" s="144">
        <v>65.986000000000004</v>
      </c>
      <c r="CG2" s="144">
        <v>66.540999999999997</v>
      </c>
      <c r="CH2" s="144">
        <v>67.084000000000003</v>
      </c>
      <c r="CI2" s="144">
        <v>67.614500000000007</v>
      </c>
      <c r="CJ2" s="144">
        <v>68.129000000000005</v>
      </c>
      <c r="CK2" s="144">
        <v>68.626000000000005</v>
      </c>
      <c r="CL2" s="144">
        <v>69.101500000000001</v>
      </c>
      <c r="CM2" s="144">
        <v>69.552000000000007</v>
      </c>
      <c r="CN2" s="144">
        <v>69.973500000000001</v>
      </c>
      <c r="CO2" s="144">
        <v>70.361999999999995</v>
      </c>
      <c r="CP2" s="144">
        <v>70.715000000000003</v>
      </c>
      <c r="CQ2" s="144">
        <v>71.03</v>
      </c>
      <c r="CR2" s="144">
        <v>71.3065</v>
      </c>
      <c r="CS2" s="144">
        <v>71.546000000000006</v>
      </c>
      <c r="CT2" s="144">
        <v>71.75</v>
      </c>
      <c r="CU2" s="144">
        <v>71.921499999999995</v>
      </c>
      <c r="CV2" s="144">
        <v>72.063999999999993</v>
      </c>
      <c r="CW2" s="144">
        <v>72.180499999999995</v>
      </c>
      <c r="CX2" s="144">
        <v>72.274500000000003</v>
      </c>
      <c r="CY2" s="144">
        <v>72.349500000000006</v>
      </c>
      <c r="CZ2" s="144">
        <v>72.408500000000004</v>
      </c>
      <c r="DA2" s="144">
        <v>72.454499999999996</v>
      </c>
      <c r="DB2" s="144">
        <v>72.489999999999995</v>
      </c>
      <c r="DC2" s="144">
        <v>72.489999999999995</v>
      </c>
      <c r="DD2" s="144">
        <v>72.489999999999995</v>
      </c>
      <c r="DE2" s="144">
        <v>72.489999999999995</v>
      </c>
      <c r="DF2" s="144">
        <v>72.489999999999995</v>
      </c>
      <c r="DG2" s="144">
        <v>72.489999999999995</v>
      </c>
      <c r="DH2" s="144">
        <v>72.489999999999995</v>
      </c>
      <c r="DI2" s="144">
        <v>72.489999999999995</v>
      </c>
      <c r="DJ2" s="144">
        <v>72.489999999999995</v>
      </c>
      <c r="DK2" s="144">
        <v>72.489999999999995</v>
      </c>
      <c r="DL2" s="144">
        <v>72.489999999999995</v>
      </c>
      <c r="DM2" s="144">
        <v>72.489999999999995</v>
      </c>
      <c r="DN2" s="144">
        <v>72.489999999999995</v>
      </c>
      <c r="DO2" s="144">
        <v>72.489999999999995</v>
      </c>
      <c r="DP2" s="144">
        <v>72.489999999999995</v>
      </c>
      <c r="DQ2" s="144">
        <v>72.489999999999995</v>
      </c>
      <c r="DR2" s="144">
        <v>72.489999999999995</v>
      </c>
      <c r="DS2" s="144">
        <v>72.489999999999995</v>
      </c>
      <c r="DT2" s="144">
        <v>72.489999999999995</v>
      </c>
      <c r="DU2" s="144">
        <v>72.489999999999995</v>
      </c>
      <c r="DV2" s="144">
        <v>72.489999999999995</v>
      </c>
      <c r="DW2" s="144">
        <v>72.489999999999995</v>
      </c>
      <c r="DX2" s="144">
        <v>72.489999999999995</v>
      </c>
      <c r="DY2" s="144">
        <v>72.489999999999995</v>
      </c>
      <c r="DZ2" s="144">
        <v>72.489999999999995</v>
      </c>
      <c r="EA2" s="144">
        <v>72.489999999999995</v>
      </c>
    </row>
    <row r="3" spans="1:131" ht="15" customHeight="1" x14ac:dyDescent="0.25">
      <c r="A3" s="43">
        <v>1</v>
      </c>
      <c r="B3" s="144"/>
      <c r="C3" s="144">
        <v>0.995</v>
      </c>
      <c r="D3" s="144">
        <v>1.984</v>
      </c>
      <c r="E3" s="144">
        <v>2.9689999999999999</v>
      </c>
      <c r="F3" s="144">
        <v>3.9485000000000001</v>
      </c>
      <c r="G3" s="144">
        <v>4.923</v>
      </c>
      <c r="H3" s="144">
        <v>5.8925000000000001</v>
      </c>
      <c r="I3" s="144">
        <v>6.8574999999999999</v>
      </c>
      <c r="J3" s="144">
        <v>7.8170000000000002</v>
      </c>
      <c r="K3" s="144">
        <v>8.7725000000000009</v>
      </c>
      <c r="L3" s="144">
        <v>9.7225000000000001</v>
      </c>
      <c r="M3" s="144">
        <v>10.6685</v>
      </c>
      <c r="N3" s="144">
        <v>11.609</v>
      </c>
      <c r="O3" s="144">
        <v>12.545</v>
      </c>
      <c r="P3" s="144">
        <v>13.476000000000001</v>
      </c>
      <c r="Q3" s="144">
        <v>14.403</v>
      </c>
      <c r="R3" s="144">
        <v>15.3245</v>
      </c>
      <c r="S3" s="144">
        <v>16.241499999999998</v>
      </c>
      <c r="T3" s="144">
        <v>17.154</v>
      </c>
      <c r="U3" s="144">
        <v>18.061499999999999</v>
      </c>
      <c r="V3" s="144">
        <v>18.964500000000001</v>
      </c>
      <c r="W3" s="144">
        <v>19.862500000000001</v>
      </c>
      <c r="X3" s="144">
        <v>20.756</v>
      </c>
      <c r="Y3" s="144">
        <v>21.645</v>
      </c>
      <c r="Z3" s="144">
        <v>22.529</v>
      </c>
      <c r="AA3" s="144">
        <v>23.4085</v>
      </c>
      <c r="AB3" s="144">
        <v>24.2835</v>
      </c>
      <c r="AC3" s="144">
        <v>25.153500000000001</v>
      </c>
      <c r="AD3" s="144">
        <v>26.019500000000001</v>
      </c>
      <c r="AE3" s="144">
        <v>26.881</v>
      </c>
      <c r="AF3" s="144">
        <v>27.736999999999998</v>
      </c>
      <c r="AG3" s="144">
        <v>28.589500000000001</v>
      </c>
      <c r="AH3" s="144">
        <v>29.437000000000001</v>
      </c>
      <c r="AI3" s="144">
        <v>30.28</v>
      </c>
      <c r="AJ3" s="144">
        <v>31.118500000000001</v>
      </c>
      <c r="AK3" s="144">
        <v>31.952999999999999</v>
      </c>
      <c r="AL3" s="144">
        <v>32.782499999999999</v>
      </c>
      <c r="AM3" s="144">
        <v>33.607500000000002</v>
      </c>
      <c r="AN3" s="144">
        <v>34.4285</v>
      </c>
      <c r="AO3" s="144">
        <v>35.244500000000002</v>
      </c>
      <c r="AP3" s="144">
        <v>36.0565</v>
      </c>
      <c r="AQ3" s="144">
        <v>36.863500000000002</v>
      </c>
      <c r="AR3" s="144">
        <v>37.666499999999999</v>
      </c>
      <c r="AS3" s="144">
        <v>38.464500000000001</v>
      </c>
      <c r="AT3" s="144">
        <v>39.258000000000003</v>
      </c>
      <c r="AU3" s="144">
        <v>40.047499999999999</v>
      </c>
      <c r="AV3" s="144">
        <v>40.832500000000003</v>
      </c>
      <c r="AW3" s="144">
        <v>41.612499999999997</v>
      </c>
      <c r="AX3" s="144">
        <v>42.387999999999998</v>
      </c>
      <c r="AY3" s="144">
        <v>43.158999999999999</v>
      </c>
      <c r="AZ3" s="144">
        <v>43.924999999999997</v>
      </c>
      <c r="BA3" s="144">
        <v>44.686500000000002</v>
      </c>
      <c r="BB3" s="144">
        <v>45.442999999999998</v>
      </c>
      <c r="BC3" s="144">
        <v>46.195</v>
      </c>
      <c r="BD3" s="144">
        <v>46.942</v>
      </c>
      <c r="BE3" s="144">
        <v>47.6845</v>
      </c>
      <c r="BF3" s="144">
        <v>48.421500000000002</v>
      </c>
      <c r="BG3" s="144">
        <v>49.154000000000003</v>
      </c>
      <c r="BH3" s="144">
        <v>49.881</v>
      </c>
      <c r="BI3" s="144">
        <v>50.603000000000002</v>
      </c>
      <c r="BJ3" s="144">
        <v>51.32</v>
      </c>
      <c r="BK3" s="144">
        <v>52.031999999999996</v>
      </c>
      <c r="BL3" s="144">
        <v>52.738</v>
      </c>
      <c r="BM3" s="144">
        <v>53.439</v>
      </c>
      <c r="BN3" s="144">
        <v>54.134500000000003</v>
      </c>
      <c r="BO3" s="144">
        <v>54.825000000000003</v>
      </c>
      <c r="BP3" s="144">
        <v>55.509500000000003</v>
      </c>
      <c r="BQ3" s="144">
        <v>56.188000000000002</v>
      </c>
      <c r="BR3" s="144">
        <v>56.860999999999997</v>
      </c>
      <c r="BS3" s="144">
        <v>57.527999999999999</v>
      </c>
      <c r="BT3" s="144">
        <v>58.189</v>
      </c>
      <c r="BU3" s="144">
        <v>58.844000000000001</v>
      </c>
      <c r="BV3" s="144">
        <v>59.4925</v>
      </c>
      <c r="BW3" s="144">
        <v>60.134500000000003</v>
      </c>
      <c r="BX3" s="144">
        <v>60.769500000000001</v>
      </c>
      <c r="BY3" s="144">
        <v>61.396999999999998</v>
      </c>
      <c r="BZ3" s="144">
        <v>62.018000000000001</v>
      </c>
      <c r="CA3" s="144">
        <v>62.631</v>
      </c>
      <c r="CB3" s="144">
        <v>63.236499999999999</v>
      </c>
      <c r="CC3" s="144">
        <v>63.834000000000003</v>
      </c>
      <c r="CD3" s="144">
        <v>64.421999999999997</v>
      </c>
      <c r="CE3" s="144">
        <v>65.001499999999993</v>
      </c>
      <c r="CF3" s="144">
        <v>65.5715</v>
      </c>
      <c r="CG3" s="144">
        <v>66.131500000000003</v>
      </c>
      <c r="CH3" s="144">
        <v>66.679500000000004</v>
      </c>
      <c r="CI3" s="144">
        <v>67.214500000000001</v>
      </c>
      <c r="CJ3" s="144">
        <v>67.733999999999995</v>
      </c>
      <c r="CK3" s="144">
        <v>68.234999999999999</v>
      </c>
      <c r="CL3" s="144">
        <v>68.715000000000003</v>
      </c>
      <c r="CM3" s="144">
        <v>69.169499999999999</v>
      </c>
      <c r="CN3" s="144">
        <v>69.594499999999996</v>
      </c>
      <c r="CO3" s="144">
        <v>69.986500000000007</v>
      </c>
      <c r="CP3" s="144">
        <v>70.341999999999999</v>
      </c>
      <c r="CQ3" s="144">
        <v>70.66</v>
      </c>
      <c r="CR3" s="144">
        <v>70.938999999999993</v>
      </c>
      <c r="CS3" s="144">
        <v>71.180499999999995</v>
      </c>
      <c r="CT3" s="144">
        <v>71.386499999999998</v>
      </c>
      <c r="CU3" s="144">
        <v>71.5595</v>
      </c>
      <c r="CV3" s="144">
        <v>71.703000000000003</v>
      </c>
      <c r="CW3" s="144">
        <v>71.820499999999996</v>
      </c>
      <c r="CX3" s="144">
        <v>71.915499999999994</v>
      </c>
      <c r="CY3" s="144">
        <v>71.991500000000002</v>
      </c>
      <c r="CZ3" s="144">
        <v>72.051000000000002</v>
      </c>
      <c r="DA3" s="144">
        <v>72.096999999999994</v>
      </c>
      <c r="DB3" s="144">
        <v>72.132999999999996</v>
      </c>
      <c r="DC3" s="144">
        <v>72.132999999999996</v>
      </c>
      <c r="DD3" s="144">
        <v>72.132999999999996</v>
      </c>
      <c r="DE3" s="144">
        <v>72.132999999999996</v>
      </c>
      <c r="DF3" s="144">
        <v>72.132999999999996</v>
      </c>
      <c r="DG3" s="144">
        <v>72.132999999999996</v>
      </c>
      <c r="DH3" s="144">
        <v>72.132999999999996</v>
      </c>
      <c r="DI3" s="144">
        <v>72.132999999999996</v>
      </c>
      <c r="DJ3" s="144">
        <v>72.132999999999996</v>
      </c>
      <c r="DK3" s="144">
        <v>72.132999999999996</v>
      </c>
      <c r="DL3" s="144">
        <v>72.132999999999996</v>
      </c>
      <c r="DM3" s="144">
        <v>72.132999999999996</v>
      </c>
      <c r="DN3" s="144">
        <v>72.132999999999996</v>
      </c>
      <c r="DO3" s="144">
        <v>72.132999999999996</v>
      </c>
      <c r="DP3" s="144">
        <v>72.132999999999996</v>
      </c>
      <c r="DQ3" s="144">
        <v>72.132999999999996</v>
      </c>
      <c r="DR3" s="144">
        <v>72.132999999999996</v>
      </c>
      <c r="DS3" s="144">
        <v>72.132999999999996</v>
      </c>
      <c r="DT3" s="144">
        <v>72.132999999999996</v>
      </c>
      <c r="DU3" s="144">
        <v>72.132999999999996</v>
      </c>
      <c r="DV3" s="144">
        <v>72.132999999999996</v>
      </c>
      <c r="DW3" s="144">
        <v>72.132999999999996</v>
      </c>
      <c r="DX3" s="144">
        <v>72.132999999999996</v>
      </c>
      <c r="DY3" s="144">
        <v>72.132999999999996</v>
      </c>
      <c r="DZ3" s="144">
        <v>72.132999999999996</v>
      </c>
      <c r="EA3" s="144">
        <v>72.132999999999996</v>
      </c>
    </row>
    <row r="4" spans="1:131" ht="15" customHeight="1" x14ac:dyDescent="0.25">
      <c r="A4" s="43">
        <v>2</v>
      </c>
      <c r="B4" s="144"/>
      <c r="C4" s="144"/>
      <c r="D4" s="144">
        <v>0.995</v>
      </c>
      <c r="E4" s="144">
        <v>1.9844999999999999</v>
      </c>
      <c r="F4" s="144">
        <v>2.9695</v>
      </c>
      <c r="G4" s="144">
        <v>3.9489999999999998</v>
      </c>
      <c r="H4" s="144">
        <v>4.9240000000000004</v>
      </c>
      <c r="I4" s="144">
        <v>5.8935000000000004</v>
      </c>
      <c r="J4" s="144">
        <v>6.8585000000000003</v>
      </c>
      <c r="K4" s="144">
        <v>7.819</v>
      </c>
      <c r="L4" s="144">
        <v>8.7739999999999991</v>
      </c>
      <c r="M4" s="144">
        <v>9.7249999999999996</v>
      </c>
      <c r="N4" s="144">
        <v>10.670500000000001</v>
      </c>
      <c r="O4" s="144">
        <v>11.611499999999999</v>
      </c>
      <c r="P4" s="144">
        <v>12.547499999999999</v>
      </c>
      <c r="Q4" s="144">
        <v>13.4795</v>
      </c>
      <c r="R4" s="144">
        <v>14.4055</v>
      </c>
      <c r="S4" s="144">
        <v>15.327999999999999</v>
      </c>
      <c r="T4" s="144">
        <v>16.245000000000001</v>
      </c>
      <c r="U4" s="144">
        <v>17.157499999999999</v>
      </c>
      <c r="V4" s="144">
        <v>18.065000000000001</v>
      </c>
      <c r="W4" s="144">
        <v>18.967500000000001</v>
      </c>
      <c r="X4" s="144">
        <v>19.866</v>
      </c>
      <c r="Y4" s="144">
        <v>20.759499999999999</v>
      </c>
      <c r="Z4" s="144">
        <v>21.648499999999999</v>
      </c>
      <c r="AA4" s="144">
        <v>22.532499999999999</v>
      </c>
      <c r="AB4" s="144">
        <v>23.411999999999999</v>
      </c>
      <c r="AC4" s="144">
        <v>24.286999999999999</v>
      </c>
      <c r="AD4" s="144">
        <v>25.157499999999999</v>
      </c>
      <c r="AE4" s="144">
        <v>26.023</v>
      </c>
      <c r="AF4" s="144">
        <v>26.884</v>
      </c>
      <c r="AG4" s="144">
        <v>27.741</v>
      </c>
      <c r="AH4" s="144">
        <v>28.593</v>
      </c>
      <c r="AI4" s="144">
        <v>29.4405</v>
      </c>
      <c r="AJ4" s="144">
        <v>30.2835</v>
      </c>
      <c r="AK4" s="144">
        <v>31.122</v>
      </c>
      <c r="AL4" s="144">
        <v>31.956</v>
      </c>
      <c r="AM4" s="144">
        <v>32.785499999999999</v>
      </c>
      <c r="AN4" s="144">
        <v>33.610500000000002</v>
      </c>
      <c r="AO4" s="144">
        <v>34.430999999999997</v>
      </c>
      <c r="AP4" s="144">
        <v>35.247</v>
      </c>
      <c r="AQ4" s="144">
        <v>36.058500000000002</v>
      </c>
      <c r="AR4" s="144">
        <v>36.865499999999997</v>
      </c>
      <c r="AS4" s="144">
        <v>37.667999999999999</v>
      </c>
      <c r="AT4" s="144">
        <v>38.466000000000001</v>
      </c>
      <c r="AU4" s="144">
        <v>39.259500000000003</v>
      </c>
      <c r="AV4" s="144">
        <v>40.048499999999997</v>
      </c>
      <c r="AW4" s="144">
        <v>40.832999999999998</v>
      </c>
      <c r="AX4" s="144">
        <v>41.612499999999997</v>
      </c>
      <c r="AY4" s="144">
        <v>42.387500000000003</v>
      </c>
      <c r="AZ4" s="144">
        <v>43.157499999999999</v>
      </c>
      <c r="BA4" s="144">
        <v>43.923000000000002</v>
      </c>
      <c r="BB4" s="144">
        <v>44.683999999999997</v>
      </c>
      <c r="BC4" s="144">
        <v>45.439500000000002</v>
      </c>
      <c r="BD4" s="144">
        <v>46.1905</v>
      </c>
      <c r="BE4" s="144">
        <v>46.936500000000002</v>
      </c>
      <c r="BF4" s="144">
        <v>47.677999999999997</v>
      </c>
      <c r="BG4" s="144">
        <v>48.414000000000001</v>
      </c>
      <c r="BH4" s="144">
        <v>49.145000000000003</v>
      </c>
      <c r="BI4" s="144">
        <v>49.871499999999997</v>
      </c>
      <c r="BJ4" s="144">
        <v>50.591999999999999</v>
      </c>
      <c r="BK4" s="144">
        <v>51.307499999999997</v>
      </c>
      <c r="BL4" s="144">
        <v>52.017499999999998</v>
      </c>
      <c r="BM4" s="144">
        <v>52.722000000000001</v>
      </c>
      <c r="BN4" s="144">
        <v>53.421500000000002</v>
      </c>
      <c r="BO4" s="144">
        <v>54.115499999999997</v>
      </c>
      <c r="BP4" s="144">
        <v>54.8035</v>
      </c>
      <c r="BQ4" s="144">
        <v>55.485500000000002</v>
      </c>
      <c r="BR4" s="144">
        <v>56.161999999999999</v>
      </c>
      <c r="BS4" s="144">
        <v>56.832500000000003</v>
      </c>
      <c r="BT4" s="144">
        <v>57.497</v>
      </c>
      <c r="BU4" s="144">
        <v>58.155500000000004</v>
      </c>
      <c r="BV4" s="144">
        <v>58.807499999999997</v>
      </c>
      <c r="BW4" s="144">
        <v>59.453000000000003</v>
      </c>
      <c r="BX4" s="144">
        <v>60.091000000000001</v>
      </c>
      <c r="BY4" s="144">
        <v>60.722499999999997</v>
      </c>
      <c r="BZ4" s="144">
        <v>61.346499999999999</v>
      </c>
      <c r="CA4" s="144">
        <v>61.963500000000003</v>
      </c>
      <c r="CB4" s="144">
        <v>62.5715</v>
      </c>
      <c r="CC4" s="144">
        <v>63.171500000000002</v>
      </c>
      <c r="CD4" s="144">
        <v>63.762999999999998</v>
      </c>
      <c r="CE4" s="144">
        <v>64.346000000000004</v>
      </c>
      <c r="CF4" s="144">
        <v>64.918999999999997</v>
      </c>
      <c r="CG4" s="144">
        <v>65.481499999999997</v>
      </c>
      <c r="CH4" s="144">
        <v>66.033000000000001</v>
      </c>
      <c r="CI4" s="144">
        <v>66.570499999999996</v>
      </c>
      <c r="CJ4" s="144">
        <v>67.092500000000001</v>
      </c>
      <c r="CK4" s="144">
        <v>67.596500000000006</v>
      </c>
      <c r="CL4" s="144">
        <v>68.078999999999994</v>
      </c>
      <c r="CM4" s="144">
        <v>68.535499999999999</v>
      </c>
      <c r="CN4" s="144">
        <v>68.962999999999994</v>
      </c>
      <c r="CO4" s="144">
        <v>69.356999999999999</v>
      </c>
      <c r="CP4" s="144">
        <v>69.715000000000003</v>
      </c>
      <c r="CQ4" s="144">
        <v>70.034000000000006</v>
      </c>
      <c r="CR4" s="144">
        <v>70.314999999999998</v>
      </c>
      <c r="CS4" s="144">
        <v>70.557500000000005</v>
      </c>
      <c r="CT4" s="144">
        <v>70.764499999999998</v>
      </c>
      <c r="CU4" s="144">
        <v>70.938500000000005</v>
      </c>
      <c r="CV4" s="144">
        <v>71.082999999999998</v>
      </c>
      <c r="CW4" s="144">
        <v>71.200999999999993</v>
      </c>
      <c r="CX4" s="144">
        <v>71.296999999999997</v>
      </c>
      <c r="CY4" s="144">
        <v>71.372500000000002</v>
      </c>
      <c r="CZ4" s="144">
        <v>71.432500000000005</v>
      </c>
      <c r="DA4" s="144">
        <v>71.478999999999999</v>
      </c>
      <c r="DB4" s="144">
        <v>71.515500000000003</v>
      </c>
      <c r="DC4" s="144">
        <v>71.515500000000003</v>
      </c>
      <c r="DD4" s="144">
        <v>71.515500000000003</v>
      </c>
      <c r="DE4" s="144">
        <v>71.515500000000003</v>
      </c>
      <c r="DF4" s="144">
        <v>71.515500000000003</v>
      </c>
      <c r="DG4" s="144">
        <v>71.515500000000003</v>
      </c>
      <c r="DH4" s="144">
        <v>71.515500000000003</v>
      </c>
      <c r="DI4" s="144">
        <v>71.515500000000003</v>
      </c>
      <c r="DJ4" s="144">
        <v>71.515500000000003</v>
      </c>
      <c r="DK4" s="144">
        <v>71.515500000000003</v>
      </c>
      <c r="DL4" s="144">
        <v>71.515500000000003</v>
      </c>
      <c r="DM4" s="144">
        <v>71.515500000000003</v>
      </c>
      <c r="DN4" s="144">
        <v>71.515500000000003</v>
      </c>
      <c r="DO4" s="144">
        <v>71.515500000000003</v>
      </c>
      <c r="DP4" s="144">
        <v>71.515500000000003</v>
      </c>
      <c r="DQ4" s="144">
        <v>71.515500000000003</v>
      </c>
      <c r="DR4" s="144">
        <v>71.515500000000003</v>
      </c>
      <c r="DS4" s="144">
        <v>71.515500000000003</v>
      </c>
      <c r="DT4" s="144">
        <v>71.515500000000003</v>
      </c>
      <c r="DU4" s="144">
        <v>71.515500000000003</v>
      </c>
      <c r="DV4" s="144">
        <v>71.515500000000003</v>
      </c>
      <c r="DW4" s="144">
        <v>71.515500000000003</v>
      </c>
      <c r="DX4" s="144">
        <v>71.515500000000003</v>
      </c>
      <c r="DY4" s="144">
        <v>71.515500000000003</v>
      </c>
      <c r="DZ4" s="144">
        <v>71.515500000000003</v>
      </c>
      <c r="EA4" s="144">
        <v>71.515500000000003</v>
      </c>
    </row>
    <row r="5" spans="1:131" ht="15" customHeight="1" x14ac:dyDescent="0.25">
      <c r="A5" s="43">
        <v>3</v>
      </c>
      <c r="B5" s="144"/>
      <c r="C5" s="144"/>
      <c r="D5" s="144"/>
      <c r="E5" s="144">
        <v>0.995</v>
      </c>
      <c r="F5" s="144">
        <v>1.9850000000000001</v>
      </c>
      <c r="G5" s="144">
        <v>2.9695</v>
      </c>
      <c r="H5" s="144">
        <v>3.9495</v>
      </c>
      <c r="I5" s="144">
        <v>4.9245000000000001</v>
      </c>
      <c r="J5" s="144">
        <v>5.8944999999999999</v>
      </c>
      <c r="K5" s="144">
        <v>6.8594999999999997</v>
      </c>
      <c r="L5" s="144">
        <v>7.8194999999999997</v>
      </c>
      <c r="M5" s="144">
        <v>8.7754999999999992</v>
      </c>
      <c r="N5" s="144">
        <v>9.7255000000000003</v>
      </c>
      <c r="O5" s="144">
        <v>10.6715</v>
      </c>
      <c r="P5" s="144">
        <v>11.612500000000001</v>
      </c>
      <c r="Q5" s="144">
        <v>12.548999999999999</v>
      </c>
      <c r="R5" s="144">
        <v>13.480499999999999</v>
      </c>
      <c r="S5" s="144">
        <v>14.407</v>
      </c>
      <c r="T5" s="144">
        <v>15.329000000000001</v>
      </c>
      <c r="U5" s="144">
        <v>16.245999999999999</v>
      </c>
      <c r="V5" s="144">
        <v>17.1585</v>
      </c>
      <c r="W5" s="144">
        <v>18.066500000000001</v>
      </c>
      <c r="X5" s="144">
        <v>18.969000000000001</v>
      </c>
      <c r="Y5" s="144">
        <v>19.867000000000001</v>
      </c>
      <c r="Z5" s="144">
        <v>20.7605</v>
      </c>
      <c r="AA5" s="144">
        <v>21.6495</v>
      </c>
      <c r="AB5" s="144">
        <v>22.5335</v>
      </c>
      <c r="AC5" s="144">
        <v>23.413</v>
      </c>
      <c r="AD5" s="144">
        <v>24.287500000000001</v>
      </c>
      <c r="AE5" s="144">
        <v>25.157499999999999</v>
      </c>
      <c r="AF5" s="144">
        <v>26.023499999999999</v>
      </c>
      <c r="AG5" s="144">
        <v>26.885000000000002</v>
      </c>
      <c r="AH5" s="144">
        <v>27.741499999999998</v>
      </c>
      <c r="AI5" s="144">
        <v>28.593</v>
      </c>
      <c r="AJ5" s="144">
        <v>29.4405</v>
      </c>
      <c r="AK5" s="144">
        <v>30.283000000000001</v>
      </c>
      <c r="AL5" s="144">
        <v>31.122</v>
      </c>
      <c r="AM5" s="144">
        <v>31.955500000000001</v>
      </c>
      <c r="AN5" s="144">
        <v>32.784500000000001</v>
      </c>
      <c r="AO5" s="144">
        <v>33.609499999999997</v>
      </c>
      <c r="AP5" s="144">
        <v>34.43</v>
      </c>
      <c r="AQ5" s="144">
        <v>35.2455</v>
      </c>
      <c r="AR5" s="144">
        <v>36.0565</v>
      </c>
      <c r="AS5" s="144">
        <v>36.863500000000002</v>
      </c>
      <c r="AT5" s="144">
        <v>37.665500000000002</v>
      </c>
      <c r="AU5" s="144">
        <v>38.463000000000001</v>
      </c>
      <c r="AV5" s="144">
        <v>39.256</v>
      </c>
      <c r="AW5" s="144">
        <v>40.044499999999999</v>
      </c>
      <c r="AX5" s="144">
        <v>40.828000000000003</v>
      </c>
      <c r="AY5" s="144">
        <v>41.607500000000002</v>
      </c>
      <c r="AZ5" s="144">
        <v>42.381</v>
      </c>
      <c r="BA5" s="144">
        <v>43.150500000000001</v>
      </c>
      <c r="BB5" s="144">
        <v>43.915500000000002</v>
      </c>
      <c r="BC5" s="144">
        <v>44.674999999999997</v>
      </c>
      <c r="BD5" s="144">
        <v>45.43</v>
      </c>
      <c r="BE5" s="144">
        <v>46.18</v>
      </c>
      <c r="BF5" s="144">
        <v>46.924999999999997</v>
      </c>
      <c r="BG5" s="144">
        <v>47.664999999999999</v>
      </c>
      <c r="BH5" s="144">
        <v>48.4</v>
      </c>
      <c r="BI5" s="144">
        <v>49.1295</v>
      </c>
      <c r="BJ5" s="144">
        <v>49.853999999999999</v>
      </c>
      <c r="BK5" s="144">
        <v>50.573</v>
      </c>
      <c r="BL5" s="144">
        <v>51.286999999999999</v>
      </c>
      <c r="BM5" s="144">
        <v>51.9955</v>
      </c>
      <c r="BN5" s="144">
        <v>52.698500000000003</v>
      </c>
      <c r="BO5" s="144">
        <v>53.395499999999998</v>
      </c>
      <c r="BP5" s="144">
        <v>54.087499999999999</v>
      </c>
      <c r="BQ5" s="144">
        <v>54.773499999999999</v>
      </c>
      <c r="BR5" s="144">
        <v>55.453499999999998</v>
      </c>
      <c r="BS5" s="144">
        <v>56.127499999999998</v>
      </c>
      <c r="BT5" s="144">
        <v>56.795000000000002</v>
      </c>
      <c r="BU5" s="144">
        <v>57.457000000000001</v>
      </c>
      <c r="BV5" s="144">
        <v>58.112499999999997</v>
      </c>
      <c r="BW5" s="144">
        <v>58.761000000000003</v>
      </c>
      <c r="BX5" s="144">
        <v>59.402999999999999</v>
      </c>
      <c r="BY5" s="144">
        <v>60.037500000000001</v>
      </c>
      <c r="BZ5" s="144">
        <v>60.664499999999997</v>
      </c>
      <c r="CA5" s="144">
        <v>61.284500000000001</v>
      </c>
      <c r="CB5" s="144">
        <v>61.896000000000001</v>
      </c>
      <c r="CC5" s="144">
        <v>62.499000000000002</v>
      </c>
      <c r="CD5" s="144">
        <v>63.094000000000001</v>
      </c>
      <c r="CE5" s="144">
        <v>63.679499999999997</v>
      </c>
      <c r="CF5" s="144">
        <v>64.255499999999998</v>
      </c>
      <c r="CG5" s="144">
        <v>64.820999999999998</v>
      </c>
      <c r="CH5" s="144">
        <v>65.375</v>
      </c>
      <c r="CI5" s="144">
        <v>65.915499999999994</v>
      </c>
      <c r="CJ5" s="144">
        <v>66.4405</v>
      </c>
      <c r="CK5" s="144">
        <v>66.947000000000003</v>
      </c>
      <c r="CL5" s="144">
        <v>67.4315</v>
      </c>
      <c r="CM5" s="144">
        <v>67.891000000000005</v>
      </c>
      <c r="CN5" s="144">
        <v>68.320499999999996</v>
      </c>
      <c r="CO5" s="144">
        <v>68.716499999999996</v>
      </c>
      <c r="CP5" s="144">
        <v>69.075999999999993</v>
      </c>
      <c r="CQ5" s="144">
        <v>69.397000000000006</v>
      </c>
      <c r="CR5" s="144">
        <v>69.679000000000002</v>
      </c>
      <c r="CS5" s="144">
        <v>69.923500000000004</v>
      </c>
      <c r="CT5" s="144">
        <v>70.131500000000003</v>
      </c>
      <c r="CU5" s="144">
        <v>70.3065</v>
      </c>
      <c r="CV5" s="144">
        <v>70.451499999999996</v>
      </c>
      <c r="CW5" s="144">
        <v>70.569999999999993</v>
      </c>
      <c r="CX5" s="144">
        <v>70.665999999999997</v>
      </c>
      <c r="CY5" s="144">
        <v>70.742999999999995</v>
      </c>
      <c r="CZ5" s="144">
        <v>70.802499999999995</v>
      </c>
      <c r="DA5" s="144">
        <v>70.849999999999994</v>
      </c>
      <c r="DB5" s="144">
        <v>70.885999999999996</v>
      </c>
      <c r="DC5" s="144">
        <v>70.885999999999996</v>
      </c>
      <c r="DD5" s="144">
        <v>70.885999999999996</v>
      </c>
      <c r="DE5" s="144">
        <v>70.885999999999996</v>
      </c>
      <c r="DF5" s="144">
        <v>70.885999999999996</v>
      </c>
      <c r="DG5" s="144">
        <v>70.885999999999996</v>
      </c>
      <c r="DH5" s="144">
        <v>70.885999999999996</v>
      </c>
      <c r="DI5" s="144">
        <v>70.885999999999996</v>
      </c>
      <c r="DJ5" s="144">
        <v>70.885999999999996</v>
      </c>
      <c r="DK5" s="144">
        <v>70.885999999999996</v>
      </c>
      <c r="DL5" s="144">
        <v>70.885999999999996</v>
      </c>
      <c r="DM5" s="144">
        <v>70.885999999999996</v>
      </c>
      <c r="DN5" s="144">
        <v>70.885999999999996</v>
      </c>
      <c r="DO5" s="144">
        <v>70.885999999999996</v>
      </c>
      <c r="DP5" s="144">
        <v>70.885999999999996</v>
      </c>
      <c r="DQ5" s="144">
        <v>70.885999999999996</v>
      </c>
      <c r="DR5" s="144">
        <v>70.885999999999996</v>
      </c>
      <c r="DS5" s="144">
        <v>70.885999999999996</v>
      </c>
      <c r="DT5" s="144">
        <v>70.885999999999996</v>
      </c>
      <c r="DU5" s="144">
        <v>70.885999999999996</v>
      </c>
      <c r="DV5" s="144">
        <v>70.885999999999996</v>
      </c>
      <c r="DW5" s="144">
        <v>70.885999999999996</v>
      </c>
      <c r="DX5" s="144">
        <v>70.885999999999996</v>
      </c>
      <c r="DY5" s="144">
        <v>70.885999999999996</v>
      </c>
      <c r="DZ5" s="144">
        <v>70.885999999999996</v>
      </c>
      <c r="EA5" s="144">
        <v>70.885999999999996</v>
      </c>
    </row>
    <row r="6" spans="1:131" ht="15" customHeight="1" x14ac:dyDescent="0.25">
      <c r="A6" s="43">
        <v>4</v>
      </c>
      <c r="B6" s="144"/>
      <c r="C6" s="144"/>
      <c r="D6" s="144"/>
      <c r="E6" s="144"/>
      <c r="F6" s="144">
        <v>0.995</v>
      </c>
      <c r="G6" s="144">
        <v>1.9850000000000001</v>
      </c>
      <c r="H6" s="144">
        <v>2.97</v>
      </c>
      <c r="I6" s="144">
        <v>3.9495</v>
      </c>
      <c r="J6" s="144">
        <v>4.9245000000000001</v>
      </c>
      <c r="K6" s="144">
        <v>5.8944999999999999</v>
      </c>
      <c r="L6" s="144">
        <v>6.86</v>
      </c>
      <c r="M6" s="144">
        <v>7.8205</v>
      </c>
      <c r="N6" s="144">
        <v>8.7754999999999992</v>
      </c>
      <c r="O6" s="144">
        <v>9.7264999999999997</v>
      </c>
      <c r="P6" s="144">
        <v>10.672499999999999</v>
      </c>
      <c r="Q6" s="144">
        <v>11.6135</v>
      </c>
      <c r="R6" s="144">
        <v>12.5495</v>
      </c>
      <c r="S6" s="144">
        <v>13.481</v>
      </c>
      <c r="T6" s="144">
        <v>14.407999999999999</v>
      </c>
      <c r="U6" s="144">
        <v>15.329499999999999</v>
      </c>
      <c r="V6" s="144">
        <v>16.246500000000001</v>
      </c>
      <c r="W6" s="144">
        <v>17.1585</v>
      </c>
      <c r="X6" s="144">
        <v>18.065999999999999</v>
      </c>
      <c r="Y6" s="144">
        <v>18.968499999999999</v>
      </c>
      <c r="Z6" s="144">
        <v>19.867000000000001</v>
      </c>
      <c r="AA6" s="144">
        <v>20.76</v>
      </c>
      <c r="AB6" s="144">
        <v>21.649000000000001</v>
      </c>
      <c r="AC6" s="144">
        <v>22.533000000000001</v>
      </c>
      <c r="AD6" s="144">
        <v>23.411999999999999</v>
      </c>
      <c r="AE6" s="144">
        <v>24.2865</v>
      </c>
      <c r="AF6" s="144">
        <v>25.156500000000001</v>
      </c>
      <c r="AG6" s="144">
        <v>26.021999999999998</v>
      </c>
      <c r="AH6" s="144">
        <v>26.8825</v>
      </c>
      <c r="AI6" s="144">
        <v>27.739000000000001</v>
      </c>
      <c r="AJ6" s="144">
        <v>28.590499999999999</v>
      </c>
      <c r="AK6" s="144">
        <v>29.437999999999999</v>
      </c>
      <c r="AL6" s="144">
        <v>30.28</v>
      </c>
      <c r="AM6" s="144">
        <v>31.118500000000001</v>
      </c>
      <c r="AN6" s="144">
        <v>31.951499999999999</v>
      </c>
      <c r="AO6" s="144">
        <v>32.780500000000004</v>
      </c>
      <c r="AP6" s="144">
        <v>33.604999999999997</v>
      </c>
      <c r="AQ6" s="144">
        <v>34.424999999999997</v>
      </c>
      <c r="AR6" s="144">
        <v>35.24</v>
      </c>
      <c r="AS6" s="144">
        <v>36.051000000000002</v>
      </c>
      <c r="AT6" s="144">
        <v>36.856999999999999</v>
      </c>
      <c r="AU6" s="144">
        <v>37.658499999999997</v>
      </c>
      <c r="AV6" s="144">
        <v>38.454999999999998</v>
      </c>
      <c r="AW6" s="144">
        <v>39.247500000000002</v>
      </c>
      <c r="AX6" s="144">
        <v>40.034999999999997</v>
      </c>
      <c r="AY6" s="144">
        <v>40.817500000000003</v>
      </c>
      <c r="AZ6" s="144">
        <v>41.595999999999997</v>
      </c>
      <c r="BA6" s="144">
        <v>42.369</v>
      </c>
      <c r="BB6" s="144">
        <v>43.137500000000003</v>
      </c>
      <c r="BC6" s="144">
        <v>43.900500000000001</v>
      </c>
      <c r="BD6" s="144">
        <v>44.659500000000001</v>
      </c>
      <c r="BE6" s="144">
        <v>45.412500000000001</v>
      </c>
      <c r="BF6" s="144">
        <v>46.161499999999997</v>
      </c>
      <c r="BG6" s="144">
        <v>46.905000000000001</v>
      </c>
      <c r="BH6" s="144">
        <v>47.643000000000001</v>
      </c>
      <c r="BI6" s="144">
        <v>48.375999999999998</v>
      </c>
      <c r="BJ6" s="144">
        <v>49.103499999999997</v>
      </c>
      <c r="BK6" s="144">
        <v>49.826500000000003</v>
      </c>
      <c r="BL6" s="144">
        <v>50.543500000000002</v>
      </c>
      <c r="BM6" s="144">
        <v>51.255000000000003</v>
      </c>
      <c r="BN6" s="144">
        <v>51.960500000000003</v>
      </c>
      <c r="BO6" s="144">
        <v>52.661000000000001</v>
      </c>
      <c r="BP6" s="144">
        <v>53.356000000000002</v>
      </c>
      <c r="BQ6" s="144">
        <v>54.044499999999999</v>
      </c>
      <c r="BR6" s="144">
        <v>54.727499999999999</v>
      </c>
      <c r="BS6" s="144">
        <v>55.404000000000003</v>
      </c>
      <c r="BT6" s="144">
        <v>56.0745</v>
      </c>
      <c r="BU6" s="144">
        <v>56.7395</v>
      </c>
      <c r="BV6" s="144">
        <v>57.396500000000003</v>
      </c>
      <c r="BW6" s="144">
        <v>58.048000000000002</v>
      </c>
      <c r="BX6" s="144">
        <v>58.692</v>
      </c>
      <c r="BY6" s="144">
        <v>59.329000000000001</v>
      </c>
      <c r="BZ6" s="144">
        <v>59.958500000000001</v>
      </c>
      <c r="CA6" s="144">
        <v>60.580500000000001</v>
      </c>
      <c r="CB6" s="144">
        <v>61.194000000000003</v>
      </c>
      <c r="CC6" s="144">
        <v>61.798999999999999</v>
      </c>
      <c r="CD6" s="144">
        <v>62.395000000000003</v>
      </c>
      <c r="CE6" s="144">
        <v>62.981999999999999</v>
      </c>
      <c r="CF6" s="144">
        <v>63.56</v>
      </c>
      <c r="CG6" s="144">
        <v>64.126999999999995</v>
      </c>
      <c r="CH6" s="144">
        <v>64.682000000000002</v>
      </c>
      <c r="CI6" s="144">
        <v>65.223500000000001</v>
      </c>
      <c r="CJ6" s="144">
        <v>65.748999999999995</v>
      </c>
      <c r="CK6" s="144">
        <v>66.256</v>
      </c>
      <c r="CL6" s="144">
        <v>66.741</v>
      </c>
      <c r="CM6" s="144">
        <v>67.2</v>
      </c>
      <c r="CN6" s="144">
        <v>67.629499999999993</v>
      </c>
      <c r="CO6" s="144">
        <v>68.025000000000006</v>
      </c>
      <c r="CP6" s="144">
        <v>68.384</v>
      </c>
      <c r="CQ6" s="144">
        <v>68.704499999999996</v>
      </c>
      <c r="CR6" s="144">
        <v>68.985500000000002</v>
      </c>
      <c r="CS6" s="144">
        <v>69.228499999999997</v>
      </c>
      <c r="CT6" s="144">
        <v>69.435500000000005</v>
      </c>
      <c r="CU6" s="144">
        <v>69.609499999999997</v>
      </c>
      <c r="CV6" s="144">
        <v>69.753500000000003</v>
      </c>
      <c r="CW6" s="144">
        <v>69.871499999999997</v>
      </c>
      <c r="CX6" s="144">
        <v>69.966999999999999</v>
      </c>
      <c r="CY6" s="144">
        <v>70.043000000000006</v>
      </c>
      <c r="CZ6" s="144">
        <v>70.102500000000006</v>
      </c>
      <c r="DA6" s="144">
        <v>70.149000000000001</v>
      </c>
      <c r="DB6" s="144">
        <v>70.185000000000002</v>
      </c>
      <c r="DC6" s="144">
        <v>70.185000000000002</v>
      </c>
      <c r="DD6" s="144">
        <v>70.185000000000002</v>
      </c>
      <c r="DE6" s="144">
        <v>70.185000000000002</v>
      </c>
      <c r="DF6" s="144">
        <v>70.185000000000002</v>
      </c>
      <c r="DG6" s="144">
        <v>70.185000000000002</v>
      </c>
      <c r="DH6" s="144">
        <v>70.185000000000002</v>
      </c>
      <c r="DI6" s="144">
        <v>70.185000000000002</v>
      </c>
      <c r="DJ6" s="144">
        <v>70.185000000000002</v>
      </c>
      <c r="DK6" s="144">
        <v>70.185000000000002</v>
      </c>
      <c r="DL6" s="144">
        <v>70.185000000000002</v>
      </c>
      <c r="DM6" s="144">
        <v>70.185000000000002</v>
      </c>
      <c r="DN6" s="144">
        <v>70.185000000000002</v>
      </c>
      <c r="DO6" s="144">
        <v>70.185000000000002</v>
      </c>
      <c r="DP6" s="144">
        <v>70.185000000000002</v>
      </c>
      <c r="DQ6" s="144">
        <v>70.185000000000002</v>
      </c>
      <c r="DR6" s="144">
        <v>70.185000000000002</v>
      </c>
      <c r="DS6" s="144">
        <v>70.185000000000002</v>
      </c>
      <c r="DT6" s="144">
        <v>70.185000000000002</v>
      </c>
      <c r="DU6" s="144">
        <v>70.185000000000002</v>
      </c>
      <c r="DV6" s="144">
        <v>70.185000000000002</v>
      </c>
      <c r="DW6" s="144">
        <v>70.185000000000002</v>
      </c>
      <c r="DX6" s="144">
        <v>70.185000000000002</v>
      </c>
      <c r="DY6" s="144">
        <v>70.185000000000002</v>
      </c>
      <c r="DZ6" s="144">
        <v>70.185000000000002</v>
      </c>
      <c r="EA6" s="144">
        <v>70.185000000000002</v>
      </c>
    </row>
    <row r="7" spans="1:131" ht="15" customHeight="1" x14ac:dyDescent="0.25">
      <c r="A7" s="43">
        <v>5</v>
      </c>
      <c r="B7" s="144"/>
      <c r="C7" s="144"/>
      <c r="D7" s="144"/>
      <c r="E7" s="144"/>
      <c r="F7" s="144"/>
      <c r="G7" s="144">
        <v>0.995</v>
      </c>
      <c r="H7" s="144">
        <v>1.9850000000000001</v>
      </c>
      <c r="I7" s="144">
        <v>2.97</v>
      </c>
      <c r="J7" s="144">
        <v>3.95</v>
      </c>
      <c r="K7" s="144">
        <v>4.9249999999999998</v>
      </c>
      <c r="L7" s="144">
        <v>5.8949999999999996</v>
      </c>
      <c r="M7" s="144">
        <v>6.86</v>
      </c>
      <c r="N7" s="144">
        <v>7.8205</v>
      </c>
      <c r="O7" s="144">
        <v>8.7759999999999998</v>
      </c>
      <c r="P7" s="144">
        <v>9.7264999999999997</v>
      </c>
      <c r="Q7" s="144">
        <v>10.672499999999999</v>
      </c>
      <c r="R7" s="144">
        <v>11.6135</v>
      </c>
      <c r="S7" s="144">
        <v>12.55</v>
      </c>
      <c r="T7" s="144">
        <v>13.481</v>
      </c>
      <c r="U7" s="144">
        <v>14.407500000000001</v>
      </c>
      <c r="V7" s="144">
        <v>15.329499999999999</v>
      </c>
      <c r="W7" s="144">
        <v>16.245999999999999</v>
      </c>
      <c r="X7" s="144">
        <v>17.158000000000001</v>
      </c>
      <c r="Y7" s="144">
        <v>18.0655</v>
      </c>
      <c r="Z7" s="144">
        <v>18.968</v>
      </c>
      <c r="AA7" s="144">
        <v>19.866</v>
      </c>
      <c r="AB7" s="144">
        <v>20.759</v>
      </c>
      <c r="AC7" s="144">
        <v>21.646999999999998</v>
      </c>
      <c r="AD7" s="144">
        <v>22.530999999999999</v>
      </c>
      <c r="AE7" s="144">
        <v>23.41</v>
      </c>
      <c r="AF7" s="144">
        <v>24.284500000000001</v>
      </c>
      <c r="AG7" s="144">
        <v>25.154</v>
      </c>
      <c r="AH7" s="144">
        <v>26.019500000000001</v>
      </c>
      <c r="AI7" s="144">
        <v>26.88</v>
      </c>
      <c r="AJ7" s="144">
        <v>27.735499999999998</v>
      </c>
      <c r="AK7" s="144">
        <v>28.587</v>
      </c>
      <c r="AL7" s="144">
        <v>29.434000000000001</v>
      </c>
      <c r="AM7" s="144">
        <v>30.276</v>
      </c>
      <c r="AN7" s="144">
        <v>31.113499999999998</v>
      </c>
      <c r="AO7" s="144">
        <v>31.9465</v>
      </c>
      <c r="AP7" s="144">
        <v>32.774999999999999</v>
      </c>
      <c r="AQ7" s="144">
        <v>33.598999999999997</v>
      </c>
      <c r="AR7" s="144">
        <v>34.417999999999999</v>
      </c>
      <c r="AS7" s="144">
        <v>35.232500000000002</v>
      </c>
      <c r="AT7" s="144">
        <v>36.042999999999999</v>
      </c>
      <c r="AU7" s="144">
        <v>36.848500000000001</v>
      </c>
      <c r="AV7" s="144">
        <v>37.649000000000001</v>
      </c>
      <c r="AW7" s="144">
        <v>38.445</v>
      </c>
      <c r="AX7" s="144">
        <v>39.236499999999999</v>
      </c>
      <c r="AY7" s="144">
        <v>40.023000000000003</v>
      </c>
      <c r="AZ7" s="144">
        <v>40.805</v>
      </c>
      <c r="BA7" s="144">
        <v>41.582000000000001</v>
      </c>
      <c r="BB7" s="144">
        <v>42.353499999999997</v>
      </c>
      <c r="BC7" s="144">
        <v>43.1205</v>
      </c>
      <c r="BD7" s="144">
        <v>43.883000000000003</v>
      </c>
      <c r="BE7" s="144">
        <v>44.64</v>
      </c>
      <c r="BF7" s="144">
        <v>45.391500000000001</v>
      </c>
      <c r="BG7" s="144">
        <v>46.139000000000003</v>
      </c>
      <c r="BH7" s="144">
        <v>46.880499999999998</v>
      </c>
      <c r="BI7" s="144">
        <v>47.616999999999997</v>
      </c>
      <c r="BJ7" s="144">
        <v>48.347999999999999</v>
      </c>
      <c r="BK7" s="144">
        <v>49.073500000000003</v>
      </c>
      <c r="BL7" s="144">
        <v>49.793500000000002</v>
      </c>
      <c r="BM7" s="144">
        <v>50.508000000000003</v>
      </c>
      <c r="BN7" s="144">
        <v>51.217500000000001</v>
      </c>
      <c r="BO7" s="144">
        <v>51.920499999999997</v>
      </c>
      <c r="BP7" s="144">
        <v>52.618499999999997</v>
      </c>
      <c r="BQ7" s="144">
        <v>53.31</v>
      </c>
      <c r="BR7" s="144">
        <v>53.9955</v>
      </c>
      <c r="BS7" s="144">
        <v>54.6755</v>
      </c>
      <c r="BT7" s="144">
        <v>55.348500000000001</v>
      </c>
      <c r="BU7" s="144">
        <v>56.015500000000003</v>
      </c>
      <c r="BV7" s="144">
        <v>56.676000000000002</v>
      </c>
      <c r="BW7" s="144">
        <v>57.329000000000001</v>
      </c>
      <c r="BX7" s="144">
        <v>57.975499999999997</v>
      </c>
      <c r="BY7" s="144">
        <v>58.615000000000002</v>
      </c>
      <c r="BZ7" s="144">
        <v>59.246499999999997</v>
      </c>
      <c r="CA7" s="144">
        <v>59.8705</v>
      </c>
      <c r="CB7" s="144">
        <v>60.485999999999997</v>
      </c>
      <c r="CC7" s="144">
        <v>61.093000000000004</v>
      </c>
      <c r="CD7" s="144">
        <v>61.6905</v>
      </c>
      <c r="CE7" s="144">
        <v>62.279499999999999</v>
      </c>
      <c r="CF7" s="144">
        <v>62.858499999999999</v>
      </c>
      <c r="CG7" s="144">
        <v>63.426499999999997</v>
      </c>
      <c r="CH7" s="144">
        <v>63.982500000000002</v>
      </c>
      <c r="CI7" s="144">
        <v>64.525000000000006</v>
      </c>
      <c r="CJ7" s="144">
        <v>65.051000000000002</v>
      </c>
      <c r="CK7" s="144">
        <v>65.558499999999995</v>
      </c>
      <c r="CL7" s="144">
        <v>66.043499999999995</v>
      </c>
      <c r="CM7" s="144">
        <v>66.503</v>
      </c>
      <c r="CN7" s="144">
        <v>66.932000000000002</v>
      </c>
      <c r="CO7" s="144">
        <v>67.326999999999998</v>
      </c>
      <c r="CP7" s="144">
        <v>67.685000000000002</v>
      </c>
      <c r="CQ7" s="144">
        <v>68.004999999999995</v>
      </c>
      <c r="CR7" s="144">
        <v>68.284999999999997</v>
      </c>
      <c r="CS7" s="144">
        <v>68.527000000000001</v>
      </c>
      <c r="CT7" s="144">
        <v>68.733000000000004</v>
      </c>
      <c r="CU7" s="144">
        <v>68.906000000000006</v>
      </c>
      <c r="CV7" s="144">
        <v>69.049000000000007</v>
      </c>
      <c r="CW7" s="144">
        <v>69.165999999999997</v>
      </c>
      <c r="CX7" s="144">
        <v>69.260499999999993</v>
      </c>
      <c r="CY7" s="144">
        <v>69.335999999999999</v>
      </c>
      <c r="CZ7" s="144">
        <v>69.394999999999996</v>
      </c>
      <c r="DA7" s="144">
        <v>69.441500000000005</v>
      </c>
      <c r="DB7" s="144">
        <v>69.477000000000004</v>
      </c>
      <c r="DC7" s="144">
        <v>69.477000000000004</v>
      </c>
      <c r="DD7" s="144">
        <v>69.477000000000004</v>
      </c>
      <c r="DE7" s="144">
        <v>69.477000000000004</v>
      </c>
      <c r="DF7" s="144">
        <v>69.477000000000004</v>
      </c>
      <c r="DG7" s="144">
        <v>69.477000000000004</v>
      </c>
      <c r="DH7" s="144">
        <v>69.477000000000004</v>
      </c>
      <c r="DI7" s="144">
        <v>69.477000000000004</v>
      </c>
      <c r="DJ7" s="144">
        <v>69.477000000000004</v>
      </c>
      <c r="DK7" s="144">
        <v>69.477000000000004</v>
      </c>
      <c r="DL7" s="144">
        <v>69.477000000000004</v>
      </c>
      <c r="DM7" s="144">
        <v>69.477000000000004</v>
      </c>
      <c r="DN7" s="144">
        <v>69.477000000000004</v>
      </c>
      <c r="DO7" s="144">
        <v>69.477000000000004</v>
      </c>
      <c r="DP7" s="144">
        <v>69.477000000000004</v>
      </c>
      <c r="DQ7" s="144">
        <v>69.477000000000004</v>
      </c>
      <c r="DR7" s="144">
        <v>69.477000000000004</v>
      </c>
      <c r="DS7" s="144">
        <v>69.477000000000004</v>
      </c>
      <c r="DT7" s="144">
        <v>69.477000000000004</v>
      </c>
      <c r="DU7" s="144">
        <v>69.477000000000004</v>
      </c>
      <c r="DV7" s="144">
        <v>69.477000000000004</v>
      </c>
      <c r="DW7" s="144">
        <v>69.477000000000004</v>
      </c>
      <c r="DX7" s="144">
        <v>69.477000000000004</v>
      </c>
      <c r="DY7" s="144">
        <v>69.477000000000004</v>
      </c>
      <c r="DZ7" s="144">
        <v>69.477000000000004</v>
      </c>
      <c r="EA7" s="144">
        <v>69.477000000000004</v>
      </c>
    </row>
    <row r="8" spans="1:131" ht="15" customHeight="1" x14ac:dyDescent="0.25">
      <c r="A8" s="43">
        <v>6</v>
      </c>
      <c r="B8" s="144"/>
      <c r="C8" s="144"/>
      <c r="D8" s="144"/>
      <c r="E8" s="144"/>
      <c r="F8" s="144"/>
      <c r="G8" s="144"/>
      <c r="H8" s="144">
        <v>0.995</v>
      </c>
      <c r="I8" s="144">
        <v>1.9850000000000001</v>
      </c>
      <c r="J8" s="144">
        <v>2.97</v>
      </c>
      <c r="K8" s="144">
        <v>3.95</v>
      </c>
      <c r="L8" s="144">
        <v>4.9249999999999998</v>
      </c>
      <c r="M8" s="144">
        <v>5.8949999999999996</v>
      </c>
      <c r="N8" s="144">
        <v>6.86</v>
      </c>
      <c r="O8" s="144">
        <v>7.8205</v>
      </c>
      <c r="P8" s="144">
        <v>8.7759999999999998</v>
      </c>
      <c r="Q8" s="144">
        <v>9.7264999999999997</v>
      </c>
      <c r="R8" s="144">
        <v>10.672499999999999</v>
      </c>
      <c r="S8" s="144">
        <v>11.6135</v>
      </c>
      <c r="T8" s="144">
        <v>12.5495</v>
      </c>
      <c r="U8" s="144">
        <v>13.481</v>
      </c>
      <c r="V8" s="144">
        <v>14.407</v>
      </c>
      <c r="W8" s="144">
        <v>15.327999999999999</v>
      </c>
      <c r="X8" s="144">
        <v>16.2455</v>
      </c>
      <c r="Y8" s="144">
        <v>17.157</v>
      </c>
      <c r="Z8" s="144">
        <v>18.064</v>
      </c>
      <c r="AA8" s="144">
        <v>18.9665</v>
      </c>
      <c r="AB8" s="144">
        <v>19.864000000000001</v>
      </c>
      <c r="AC8" s="144">
        <v>20.757000000000001</v>
      </c>
      <c r="AD8" s="144">
        <v>21.645</v>
      </c>
      <c r="AE8" s="144">
        <v>22.528500000000001</v>
      </c>
      <c r="AF8" s="144">
        <v>23.407499999999999</v>
      </c>
      <c r="AG8" s="144">
        <v>24.280999999999999</v>
      </c>
      <c r="AH8" s="144">
        <v>25.150500000000001</v>
      </c>
      <c r="AI8" s="144">
        <v>26.015499999999999</v>
      </c>
      <c r="AJ8" s="144">
        <v>26.876000000000001</v>
      </c>
      <c r="AK8" s="144">
        <v>27.7315</v>
      </c>
      <c r="AL8" s="144">
        <v>28.5825</v>
      </c>
      <c r="AM8" s="144">
        <v>29.4285</v>
      </c>
      <c r="AN8" s="144">
        <v>30.270499999999998</v>
      </c>
      <c r="AO8" s="144">
        <v>31.107500000000002</v>
      </c>
      <c r="AP8" s="144">
        <v>31.939499999999999</v>
      </c>
      <c r="AQ8" s="144">
        <v>32.768000000000001</v>
      </c>
      <c r="AR8" s="144">
        <v>33.591000000000001</v>
      </c>
      <c r="AS8" s="144">
        <v>34.409500000000001</v>
      </c>
      <c r="AT8" s="144">
        <v>35.223999999999997</v>
      </c>
      <c r="AU8" s="144">
        <v>36.033000000000001</v>
      </c>
      <c r="AV8" s="144">
        <v>36.838000000000001</v>
      </c>
      <c r="AW8" s="144">
        <v>37.637500000000003</v>
      </c>
      <c r="AX8" s="144">
        <v>38.433</v>
      </c>
      <c r="AY8" s="144">
        <v>39.223500000000001</v>
      </c>
      <c r="AZ8" s="144">
        <v>40.008499999999998</v>
      </c>
      <c r="BA8" s="144">
        <v>40.789499999999997</v>
      </c>
      <c r="BB8" s="144">
        <v>41.564500000000002</v>
      </c>
      <c r="BC8" s="144">
        <v>42.335500000000003</v>
      </c>
      <c r="BD8" s="144">
        <v>43.101500000000001</v>
      </c>
      <c r="BE8" s="144">
        <v>43.862000000000002</v>
      </c>
      <c r="BF8" s="144">
        <v>44.6175</v>
      </c>
      <c r="BG8" s="144">
        <v>45.368000000000002</v>
      </c>
      <c r="BH8" s="144">
        <v>46.113</v>
      </c>
      <c r="BI8" s="144">
        <v>46.852499999999999</v>
      </c>
      <c r="BJ8" s="144">
        <v>47.587000000000003</v>
      </c>
      <c r="BK8" s="144">
        <v>48.316000000000003</v>
      </c>
      <c r="BL8" s="144">
        <v>49.039499999999997</v>
      </c>
      <c r="BM8" s="144">
        <v>49.756999999999998</v>
      </c>
      <c r="BN8" s="144">
        <v>50.469000000000001</v>
      </c>
      <c r="BO8" s="144">
        <v>51.1755</v>
      </c>
      <c r="BP8" s="144">
        <v>51.875999999999998</v>
      </c>
      <c r="BQ8" s="144">
        <v>52.570500000000003</v>
      </c>
      <c r="BR8" s="144">
        <v>53.259</v>
      </c>
      <c r="BS8" s="144">
        <v>53.941000000000003</v>
      </c>
      <c r="BT8" s="144">
        <v>54.6175</v>
      </c>
      <c r="BU8" s="144">
        <v>55.286999999999999</v>
      </c>
      <c r="BV8" s="144">
        <v>55.9495</v>
      </c>
      <c r="BW8" s="144">
        <v>56.605499999999999</v>
      </c>
      <c r="BX8" s="144">
        <v>57.253999999999998</v>
      </c>
      <c r="BY8" s="144">
        <v>57.896000000000001</v>
      </c>
      <c r="BZ8" s="144">
        <v>58.529000000000003</v>
      </c>
      <c r="CA8" s="144">
        <v>59.155000000000001</v>
      </c>
      <c r="CB8" s="144">
        <v>59.772500000000001</v>
      </c>
      <c r="CC8" s="144">
        <v>60.381500000000003</v>
      </c>
      <c r="CD8" s="144">
        <v>60.981000000000002</v>
      </c>
      <c r="CE8" s="144">
        <v>61.570999999999998</v>
      </c>
      <c r="CF8" s="144">
        <v>62.151000000000003</v>
      </c>
      <c r="CG8" s="144">
        <v>62.720500000000001</v>
      </c>
      <c r="CH8" s="144">
        <v>63.277999999999999</v>
      </c>
      <c r="CI8" s="144">
        <v>63.820999999999998</v>
      </c>
      <c r="CJ8" s="144">
        <v>64.347999999999999</v>
      </c>
      <c r="CK8" s="144">
        <v>64.855500000000006</v>
      </c>
      <c r="CL8" s="144">
        <v>65.340500000000006</v>
      </c>
      <c r="CM8" s="144">
        <v>65.8</v>
      </c>
      <c r="CN8" s="144">
        <v>66.228499999999997</v>
      </c>
      <c r="CO8" s="144">
        <v>66.623500000000007</v>
      </c>
      <c r="CP8" s="144">
        <v>66.980999999999995</v>
      </c>
      <c r="CQ8" s="144">
        <v>67.299000000000007</v>
      </c>
      <c r="CR8" s="144">
        <v>67.578500000000005</v>
      </c>
      <c r="CS8" s="144">
        <v>67.819500000000005</v>
      </c>
      <c r="CT8" s="144">
        <v>68.024500000000003</v>
      </c>
      <c r="CU8" s="144">
        <v>68.195999999999998</v>
      </c>
      <c r="CV8" s="144">
        <v>68.337999999999994</v>
      </c>
      <c r="CW8" s="144">
        <v>68.454499999999996</v>
      </c>
      <c r="CX8" s="144">
        <v>68.548500000000004</v>
      </c>
      <c r="CY8" s="144">
        <v>68.623000000000005</v>
      </c>
      <c r="CZ8" s="144">
        <v>68.680999999999997</v>
      </c>
      <c r="DA8" s="144">
        <v>68.727500000000006</v>
      </c>
      <c r="DB8" s="144">
        <v>68.763000000000005</v>
      </c>
      <c r="DC8" s="144">
        <v>68.763000000000005</v>
      </c>
      <c r="DD8" s="144">
        <v>68.763000000000005</v>
      </c>
      <c r="DE8" s="144">
        <v>68.763000000000005</v>
      </c>
      <c r="DF8" s="144">
        <v>68.763000000000005</v>
      </c>
      <c r="DG8" s="144">
        <v>68.763000000000005</v>
      </c>
      <c r="DH8" s="144">
        <v>68.763000000000005</v>
      </c>
      <c r="DI8" s="144">
        <v>68.763000000000005</v>
      </c>
      <c r="DJ8" s="144">
        <v>68.763000000000005</v>
      </c>
      <c r="DK8" s="144">
        <v>68.763000000000005</v>
      </c>
      <c r="DL8" s="144">
        <v>68.763000000000005</v>
      </c>
      <c r="DM8" s="144">
        <v>68.763000000000005</v>
      </c>
      <c r="DN8" s="144">
        <v>68.763000000000005</v>
      </c>
      <c r="DO8" s="144">
        <v>68.763000000000005</v>
      </c>
      <c r="DP8" s="144">
        <v>68.763000000000005</v>
      </c>
      <c r="DQ8" s="144">
        <v>68.763000000000005</v>
      </c>
      <c r="DR8" s="144">
        <v>68.763000000000005</v>
      </c>
      <c r="DS8" s="144">
        <v>68.763000000000005</v>
      </c>
      <c r="DT8" s="144">
        <v>68.763000000000005</v>
      </c>
      <c r="DU8" s="144">
        <v>68.763000000000005</v>
      </c>
      <c r="DV8" s="144">
        <v>68.763000000000005</v>
      </c>
      <c r="DW8" s="144">
        <v>68.763000000000005</v>
      </c>
      <c r="DX8" s="144">
        <v>68.763000000000005</v>
      </c>
      <c r="DY8" s="144">
        <v>68.763000000000005</v>
      </c>
      <c r="DZ8" s="144">
        <v>68.763000000000005</v>
      </c>
      <c r="EA8" s="144">
        <v>68.763000000000005</v>
      </c>
    </row>
    <row r="9" spans="1:131" ht="15" customHeight="1" x14ac:dyDescent="0.25">
      <c r="A9" s="43">
        <v>7</v>
      </c>
      <c r="B9" s="144"/>
      <c r="C9" s="144"/>
      <c r="D9" s="144"/>
      <c r="E9" s="144"/>
      <c r="F9" s="144"/>
      <c r="G9" s="144"/>
      <c r="H9" s="144"/>
      <c r="I9" s="144">
        <v>0.995</v>
      </c>
      <c r="J9" s="144">
        <v>1.9850000000000001</v>
      </c>
      <c r="K9" s="144">
        <v>2.97</v>
      </c>
      <c r="L9" s="144">
        <v>3.95</v>
      </c>
      <c r="M9" s="144">
        <v>4.9249999999999998</v>
      </c>
      <c r="N9" s="144">
        <v>5.8949999999999996</v>
      </c>
      <c r="O9" s="144">
        <v>6.8605</v>
      </c>
      <c r="P9" s="144">
        <v>7.8205</v>
      </c>
      <c r="Q9" s="144">
        <v>8.7759999999999998</v>
      </c>
      <c r="R9" s="144">
        <v>9.7264999999999997</v>
      </c>
      <c r="S9" s="144">
        <v>10.672499999999999</v>
      </c>
      <c r="T9" s="144">
        <v>11.613</v>
      </c>
      <c r="U9" s="144">
        <v>12.548999999999999</v>
      </c>
      <c r="V9" s="144">
        <v>13.48</v>
      </c>
      <c r="W9" s="144">
        <v>14.406000000000001</v>
      </c>
      <c r="X9" s="144">
        <v>15.327500000000001</v>
      </c>
      <c r="Y9" s="144">
        <v>16.244</v>
      </c>
      <c r="Z9" s="144">
        <v>17.155000000000001</v>
      </c>
      <c r="AA9" s="144">
        <v>18.062000000000001</v>
      </c>
      <c r="AB9" s="144">
        <v>18.964500000000001</v>
      </c>
      <c r="AC9" s="144">
        <v>19.861999999999998</v>
      </c>
      <c r="AD9" s="144">
        <v>20.754000000000001</v>
      </c>
      <c r="AE9" s="144">
        <v>21.642499999999998</v>
      </c>
      <c r="AF9" s="144">
        <v>22.525500000000001</v>
      </c>
      <c r="AG9" s="144">
        <v>23.403500000000001</v>
      </c>
      <c r="AH9" s="144">
        <v>24.2775</v>
      </c>
      <c r="AI9" s="144">
        <v>25.1465</v>
      </c>
      <c r="AJ9" s="144">
        <v>26.010999999999999</v>
      </c>
      <c r="AK9" s="144">
        <v>26.870999999999999</v>
      </c>
      <c r="AL9" s="144">
        <v>27.725999999999999</v>
      </c>
      <c r="AM9" s="144">
        <v>28.577000000000002</v>
      </c>
      <c r="AN9" s="144">
        <v>29.422999999999998</v>
      </c>
      <c r="AO9" s="144">
        <v>30.263999999999999</v>
      </c>
      <c r="AP9" s="144">
        <v>31.1005</v>
      </c>
      <c r="AQ9" s="144">
        <v>31.932500000000001</v>
      </c>
      <c r="AR9" s="144">
        <v>32.76</v>
      </c>
      <c r="AS9" s="144">
        <v>33.582500000000003</v>
      </c>
      <c r="AT9" s="144">
        <v>34.400500000000001</v>
      </c>
      <c r="AU9" s="144">
        <v>35.213500000000003</v>
      </c>
      <c r="AV9" s="144">
        <v>36.021999999999998</v>
      </c>
      <c r="AW9" s="144">
        <v>36.826000000000001</v>
      </c>
      <c r="AX9" s="144">
        <v>37.625</v>
      </c>
      <c r="AY9" s="144">
        <v>38.418999999999997</v>
      </c>
      <c r="AZ9" s="144">
        <v>39.208500000000001</v>
      </c>
      <c r="BA9" s="144">
        <v>39.9925</v>
      </c>
      <c r="BB9" s="144">
        <v>40.771999999999998</v>
      </c>
      <c r="BC9" s="144">
        <v>41.546500000000002</v>
      </c>
      <c r="BD9" s="144">
        <v>42.3155</v>
      </c>
      <c r="BE9" s="144">
        <v>43.079500000000003</v>
      </c>
      <c r="BF9" s="144">
        <v>43.838999999999999</v>
      </c>
      <c r="BG9" s="144">
        <v>44.592500000000001</v>
      </c>
      <c r="BH9" s="144">
        <v>45.341000000000001</v>
      </c>
      <c r="BI9" s="144">
        <v>46.084000000000003</v>
      </c>
      <c r="BJ9" s="144">
        <v>46.822000000000003</v>
      </c>
      <c r="BK9" s="144">
        <v>47.5535</v>
      </c>
      <c r="BL9" s="144">
        <v>48.28</v>
      </c>
      <c r="BM9" s="144">
        <v>49.000999999999998</v>
      </c>
      <c r="BN9" s="144">
        <v>49.716000000000001</v>
      </c>
      <c r="BO9" s="144">
        <v>50.4255</v>
      </c>
      <c r="BP9" s="144">
        <v>51.128999999999998</v>
      </c>
      <c r="BQ9" s="144">
        <v>51.826999999999998</v>
      </c>
      <c r="BR9" s="144">
        <v>52.518000000000001</v>
      </c>
      <c r="BS9" s="144">
        <v>53.202500000000001</v>
      </c>
      <c r="BT9" s="144">
        <v>53.881500000000003</v>
      </c>
      <c r="BU9" s="144">
        <v>54.5535</v>
      </c>
      <c r="BV9" s="144">
        <v>55.219000000000001</v>
      </c>
      <c r="BW9" s="144">
        <v>55.877000000000002</v>
      </c>
      <c r="BX9" s="144">
        <v>56.527999999999999</v>
      </c>
      <c r="BY9" s="144">
        <v>57.171500000000002</v>
      </c>
      <c r="BZ9" s="144">
        <v>57.807499999999997</v>
      </c>
      <c r="CA9" s="144">
        <v>58.435499999999998</v>
      </c>
      <c r="CB9" s="144">
        <v>59.055</v>
      </c>
      <c r="CC9" s="144">
        <v>59.664999999999999</v>
      </c>
      <c r="CD9" s="144">
        <v>60.266500000000001</v>
      </c>
      <c r="CE9" s="144">
        <v>60.857999999999997</v>
      </c>
      <c r="CF9" s="144">
        <v>61.439500000000002</v>
      </c>
      <c r="CG9" s="144">
        <v>62.01</v>
      </c>
      <c r="CH9" s="144">
        <v>62.5685</v>
      </c>
      <c r="CI9" s="144">
        <v>63.112499999999997</v>
      </c>
      <c r="CJ9" s="144">
        <v>63.639499999999998</v>
      </c>
      <c r="CK9" s="144">
        <v>64.147499999999994</v>
      </c>
      <c r="CL9" s="144">
        <v>64.632999999999996</v>
      </c>
      <c r="CM9" s="144">
        <v>65.091999999999999</v>
      </c>
      <c r="CN9" s="144">
        <v>65.520499999999998</v>
      </c>
      <c r="CO9" s="144">
        <v>65.914500000000004</v>
      </c>
      <c r="CP9" s="144">
        <v>66.271000000000001</v>
      </c>
      <c r="CQ9" s="144">
        <v>66.588499999999996</v>
      </c>
      <c r="CR9" s="144">
        <v>66.867000000000004</v>
      </c>
      <c r="CS9" s="144">
        <v>67.106999999999999</v>
      </c>
      <c r="CT9" s="144">
        <v>67.310500000000005</v>
      </c>
      <c r="CU9" s="144">
        <v>67.480999999999995</v>
      </c>
      <c r="CV9" s="144">
        <v>67.622500000000002</v>
      </c>
      <c r="CW9" s="144">
        <v>67.737499999999997</v>
      </c>
      <c r="CX9" s="144">
        <v>67.830500000000001</v>
      </c>
      <c r="CY9" s="144">
        <v>67.903999999999996</v>
      </c>
      <c r="CZ9" s="144">
        <v>67.962500000000006</v>
      </c>
      <c r="DA9" s="144">
        <v>68.007999999999996</v>
      </c>
      <c r="DB9" s="144">
        <v>68.043000000000006</v>
      </c>
      <c r="DC9" s="144">
        <v>68.043000000000006</v>
      </c>
      <c r="DD9" s="144">
        <v>68.043000000000006</v>
      </c>
      <c r="DE9" s="144">
        <v>68.043000000000006</v>
      </c>
      <c r="DF9" s="144">
        <v>68.043000000000006</v>
      </c>
      <c r="DG9" s="144">
        <v>68.043000000000006</v>
      </c>
      <c r="DH9" s="144">
        <v>68.043000000000006</v>
      </c>
      <c r="DI9" s="144">
        <v>68.043000000000006</v>
      </c>
      <c r="DJ9" s="144">
        <v>68.043000000000006</v>
      </c>
      <c r="DK9" s="144">
        <v>68.043000000000006</v>
      </c>
      <c r="DL9" s="144">
        <v>68.043000000000006</v>
      </c>
      <c r="DM9" s="144">
        <v>68.043000000000006</v>
      </c>
      <c r="DN9" s="144">
        <v>68.043000000000006</v>
      </c>
      <c r="DO9" s="144">
        <v>68.043000000000006</v>
      </c>
      <c r="DP9" s="144">
        <v>68.043000000000006</v>
      </c>
      <c r="DQ9" s="144">
        <v>68.043000000000006</v>
      </c>
      <c r="DR9" s="144">
        <v>68.043000000000006</v>
      </c>
      <c r="DS9" s="144">
        <v>68.043000000000006</v>
      </c>
      <c r="DT9" s="144">
        <v>68.043000000000006</v>
      </c>
      <c r="DU9" s="144">
        <v>68.043000000000006</v>
      </c>
      <c r="DV9" s="144">
        <v>68.043000000000006</v>
      </c>
      <c r="DW9" s="144">
        <v>68.043000000000006</v>
      </c>
      <c r="DX9" s="144">
        <v>68.043000000000006</v>
      </c>
      <c r="DY9" s="144">
        <v>68.043000000000006</v>
      </c>
      <c r="DZ9" s="144">
        <v>68.043000000000006</v>
      </c>
      <c r="EA9" s="144">
        <v>68.043000000000006</v>
      </c>
    </row>
    <row r="10" spans="1:131" ht="15" customHeight="1" x14ac:dyDescent="0.25">
      <c r="A10" s="43">
        <v>8</v>
      </c>
      <c r="B10" s="144"/>
      <c r="C10" s="144"/>
      <c r="D10" s="144"/>
      <c r="E10" s="144"/>
      <c r="F10" s="144"/>
      <c r="G10" s="144"/>
      <c r="H10" s="144"/>
      <c r="I10" s="144"/>
      <c r="J10" s="144">
        <v>0.995</v>
      </c>
      <c r="K10" s="144">
        <v>1.9850000000000001</v>
      </c>
      <c r="L10" s="144">
        <v>2.97</v>
      </c>
      <c r="M10" s="144">
        <v>3.95</v>
      </c>
      <c r="N10" s="144">
        <v>4.9249999999999998</v>
      </c>
      <c r="O10" s="144">
        <v>5.8949999999999996</v>
      </c>
      <c r="P10" s="144">
        <v>6.86</v>
      </c>
      <c r="Q10" s="144">
        <v>7.8205</v>
      </c>
      <c r="R10" s="144">
        <v>8.7759999999999998</v>
      </c>
      <c r="S10" s="144">
        <v>9.7264999999999997</v>
      </c>
      <c r="T10" s="144">
        <v>10.672000000000001</v>
      </c>
      <c r="U10" s="144">
        <v>11.613</v>
      </c>
      <c r="V10" s="144">
        <v>12.548500000000001</v>
      </c>
      <c r="W10" s="144">
        <v>13.478999999999999</v>
      </c>
      <c r="X10" s="144">
        <v>14.404500000000001</v>
      </c>
      <c r="Y10" s="144">
        <v>15.326000000000001</v>
      </c>
      <c r="Z10" s="144">
        <v>16.242000000000001</v>
      </c>
      <c r="AA10" s="144">
        <v>17.153500000000001</v>
      </c>
      <c r="AB10" s="144">
        <v>18.059999999999999</v>
      </c>
      <c r="AC10" s="144">
        <v>18.962</v>
      </c>
      <c r="AD10" s="144">
        <v>19.859000000000002</v>
      </c>
      <c r="AE10" s="144">
        <v>20.7515</v>
      </c>
      <c r="AF10" s="144">
        <v>21.638999999999999</v>
      </c>
      <c r="AG10" s="144">
        <v>22.5215</v>
      </c>
      <c r="AH10" s="144">
        <v>23.4</v>
      </c>
      <c r="AI10" s="144">
        <v>24.273499999999999</v>
      </c>
      <c r="AJ10" s="144">
        <v>25.142499999999998</v>
      </c>
      <c r="AK10" s="144">
        <v>26.006499999999999</v>
      </c>
      <c r="AL10" s="144">
        <v>26.865500000000001</v>
      </c>
      <c r="AM10" s="144">
        <v>27.720500000000001</v>
      </c>
      <c r="AN10" s="144">
        <v>28.570499999999999</v>
      </c>
      <c r="AO10" s="144">
        <v>29.415500000000002</v>
      </c>
      <c r="AP10" s="144">
        <v>30.256</v>
      </c>
      <c r="AQ10" s="144">
        <v>31.092500000000001</v>
      </c>
      <c r="AR10" s="144">
        <v>31.923999999999999</v>
      </c>
      <c r="AS10" s="144">
        <v>32.750500000000002</v>
      </c>
      <c r="AT10" s="144">
        <v>33.572499999999998</v>
      </c>
      <c r="AU10" s="144">
        <v>34.389499999999998</v>
      </c>
      <c r="AV10" s="144">
        <v>35.201999999999998</v>
      </c>
      <c r="AW10" s="144">
        <v>36.01</v>
      </c>
      <c r="AX10" s="144">
        <v>36.813000000000002</v>
      </c>
      <c r="AY10" s="144">
        <v>37.610500000000002</v>
      </c>
      <c r="AZ10" s="144">
        <v>38.403500000000001</v>
      </c>
      <c r="BA10" s="144">
        <v>39.192</v>
      </c>
      <c r="BB10" s="144">
        <v>39.975000000000001</v>
      </c>
      <c r="BC10" s="144">
        <v>40.752499999999998</v>
      </c>
      <c r="BD10" s="144">
        <v>41.525500000000001</v>
      </c>
      <c r="BE10" s="144">
        <v>42.293500000000002</v>
      </c>
      <c r="BF10" s="144">
        <v>43.055500000000002</v>
      </c>
      <c r="BG10" s="144">
        <v>43.813000000000002</v>
      </c>
      <c r="BH10" s="144">
        <v>44.564999999999998</v>
      </c>
      <c r="BI10" s="144">
        <v>45.311500000000002</v>
      </c>
      <c r="BJ10" s="144">
        <v>46.052</v>
      </c>
      <c r="BK10" s="144">
        <v>46.787500000000001</v>
      </c>
      <c r="BL10" s="144">
        <v>47.517499999999998</v>
      </c>
      <c r="BM10" s="144">
        <v>48.241500000000002</v>
      </c>
      <c r="BN10" s="144">
        <v>48.959000000000003</v>
      </c>
      <c r="BO10" s="144">
        <v>49.671500000000002</v>
      </c>
      <c r="BP10" s="144">
        <v>50.378500000000003</v>
      </c>
      <c r="BQ10" s="144">
        <v>51.078499999999998</v>
      </c>
      <c r="BR10" s="144">
        <v>51.771999999999998</v>
      </c>
      <c r="BS10" s="144">
        <v>52.46</v>
      </c>
      <c r="BT10" s="144">
        <v>53.141500000000001</v>
      </c>
      <c r="BU10" s="144">
        <v>53.816000000000003</v>
      </c>
      <c r="BV10" s="144">
        <v>54.484000000000002</v>
      </c>
      <c r="BW10" s="144">
        <v>55.144500000000001</v>
      </c>
      <c r="BX10" s="144">
        <v>55.798000000000002</v>
      </c>
      <c r="BY10" s="144">
        <v>56.4435</v>
      </c>
      <c r="BZ10" s="144">
        <v>57.081499999999998</v>
      </c>
      <c r="CA10" s="144">
        <v>57.711500000000001</v>
      </c>
      <c r="CB10" s="144">
        <v>58.332500000000003</v>
      </c>
      <c r="CC10" s="144">
        <v>58.945</v>
      </c>
      <c r="CD10" s="144">
        <v>59.547499999999999</v>
      </c>
      <c r="CE10" s="144">
        <v>60.140999999999998</v>
      </c>
      <c r="CF10" s="144">
        <v>60.723500000000001</v>
      </c>
      <c r="CG10" s="144">
        <v>61.295000000000002</v>
      </c>
      <c r="CH10" s="144">
        <v>61.853999999999999</v>
      </c>
      <c r="CI10" s="144">
        <v>62.399000000000001</v>
      </c>
      <c r="CJ10" s="144">
        <v>62.927</v>
      </c>
      <c r="CK10" s="144">
        <v>63.435000000000002</v>
      </c>
      <c r="CL10" s="144">
        <v>63.920499999999997</v>
      </c>
      <c r="CM10" s="144">
        <v>64.379499999999993</v>
      </c>
      <c r="CN10" s="144">
        <v>64.807000000000002</v>
      </c>
      <c r="CO10" s="144">
        <v>65.200999999999993</v>
      </c>
      <c r="CP10" s="144">
        <v>65.5565</v>
      </c>
      <c r="CQ10" s="144">
        <v>65.873500000000007</v>
      </c>
      <c r="CR10" s="144">
        <v>66.150499999999994</v>
      </c>
      <c r="CS10" s="144">
        <v>66.389499999999998</v>
      </c>
      <c r="CT10" s="144">
        <v>66.592500000000001</v>
      </c>
      <c r="CU10" s="144">
        <v>66.762</v>
      </c>
      <c r="CV10" s="144">
        <v>66.901499999999999</v>
      </c>
      <c r="CW10" s="144">
        <v>67.015500000000003</v>
      </c>
      <c r="CX10" s="144">
        <v>67.107500000000002</v>
      </c>
      <c r="CY10" s="144">
        <v>67.180999999999997</v>
      </c>
      <c r="CZ10" s="144">
        <v>67.238</v>
      </c>
      <c r="DA10" s="144">
        <v>67.283000000000001</v>
      </c>
      <c r="DB10" s="144">
        <v>67.317499999999995</v>
      </c>
      <c r="DC10" s="144">
        <v>67.317499999999995</v>
      </c>
      <c r="DD10" s="144">
        <v>67.317499999999995</v>
      </c>
      <c r="DE10" s="144">
        <v>67.317499999999995</v>
      </c>
      <c r="DF10" s="144">
        <v>67.317499999999995</v>
      </c>
      <c r="DG10" s="144">
        <v>67.317499999999995</v>
      </c>
      <c r="DH10" s="144">
        <v>67.317499999999995</v>
      </c>
      <c r="DI10" s="144">
        <v>67.317499999999995</v>
      </c>
      <c r="DJ10" s="144">
        <v>67.317499999999995</v>
      </c>
      <c r="DK10" s="144">
        <v>67.317499999999995</v>
      </c>
      <c r="DL10" s="144">
        <v>67.317499999999995</v>
      </c>
      <c r="DM10" s="144">
        <v>67.317499999999995</v>
      </c>
      <c r="DN10" s="144">
        <v>67.317499999999995</v>
      </c>
      <c r="DO10" s="144">
        <v>67.317499999999995</v>
      </c>
      <c r="DP10" s="144">
        <v>67.317499999999995</v>
      </c>
      <c r="DQ10" s="144">
        <v>67.317499999999995</v>
      </c>
      <c r="DR10" s="144">
        <v>67.317499999999995</v>
      </c>
      <c r="DS10" s="144">
        <v>67.317499999999995</v>
      </c>
      <c r="DT10" s="144">
        <v>67.317499999999995</v>
      </c>
      <c r="DU10" s="144">
        <v>67.317499999999995</v>
      </c>
      <c r="DV10" s="144">
        <v>67.317499999999995</v>
      </c>
      <c r="DW10" s="144">
        <v>67.317499999999995</v>
      </c>
      <c r="DX10" s="144">
        <v>67.317499999999995</v>
      </c>
      <c r="DY10" s="144">
        <v>67.317499999999995</v>
      </c>
      <c r="DZ10" s="144">
        <v>67.317499999999995</v>
      </c>
      <c r="EA10" s="144">
        <v>67.317499999999995</v>
      </c>
    </row>
    <row r="11" spans="1:131" ht="15" customHeight="1" x14ac:dyDescent="0.25">
      <c r="A11" s="43">
        <v>9</v>
      </c>
      <c r="B11" s="144"/>
      <c r="C11" s="144"/>
      <c r="D11" s="144"/>
      <c r="E11" s="144"/>
      <c r="F11" s="144"/>
      <c r="G11" s="144"/>
      <c r="H11" s="144"/>
      <c r="I11" s="144"/>
      <c r="J11" s="144"/>
      <c r="K11" s="144">
        <v>0.995</v>
      </c>
      <c r="L11" s="144">
        <v>1.9850000000000001</v>
      </c>
      <c r="M11" s="144">
        <v>2.97</v>
      </c>
      <c r="N11" s="144">
        <v>3.95</v>
      </c>
      <c r="O11" s="144">
        <v>4.9249999999999998</v>
      </c>
      <c r="P11" s="144">
        <v>5.8949999999999996</v>
      </c>
      <c r="Q11" s="144">
        <v>6.86</v>
      </c>
      <c r="R11" s="144">
        <v>7.8205</v>
      </c>
      <c r="S11" s="144">
        <v>8.7754999999999992</v>
      </c>
      <c r="T11" s="144">
        <v>9.7255000000000003</v>
      </c>
      <c r="U11" s="144">
        <v>10.670999999999999</v>
      </c>
      <c r="V11" s="144">
        <v>11.611499999999999</v>
      </c>
      <c r="W11" s="144">
        <v>12.547000000000001</v>
      </c>
      <c r="X11" s="144">
        <v>13.477499999999999</v>
      </c>
      <c r="Y11" s="144">
        <v>14.403</v>
      </c>
      <c r="Z11" s="144">
        <v>15.324</v>
      </c>
      <c r="AA11" s="144">
        <v>16.239999999999998</v>
      </c>
      <c r="AB11" s="144">
        <v>17.151</v>
      </c>
      <c r="AC11" s="144">
        <v>18.058</v>
      </c>
      <c r="AD11" s="144">
        <v>18.959</v>
      </c>
      <c r="AE11" s="144">
        <v>19.855499999999999</v>
      </c>
      <c r="AF11" s="144">
        <v>20.748000000000001</v>
      </c>
      <c r="AG11" s="144">
        <v>21.635000000000002</v>
      </c>
      <c r="AH11" s="144">
        <v>22.517499999999998</v>
      </c>
      <c r="AI11" s="144">
        <v>23.395</v>
      </c>
      <c r="AJ11" s="144">
        <v>24.268000000000001</v>
      </c>
      <c r="AK11" s="144">
        <v>25.137</v>
      </c>
      <c r="AL11" s="144">
        <v>26.000499999999999</v>
      </c>
      <c r="AM11" s="144">
        <v>26.859000000000002</v>
      </c>
      <c r="AN11" s="144">
        <v>27.7135</v>
      </c>
      <c r="AO11" s="144">
        <v>28.562999999999999</v>
      </c>
      <c r="AP11" s="144">
        <v>29.408000000000001</v>
      </c>
      <c r="AQ11" s="144">
        <v>30.248000000000001</v>
      </c>
      <c r="AR11" s="144">
        <v>31.083500000000001</v>
      </c>
      <c r="AS11" s="144">
        <v>31.914000000000001</v>
      </c>
      <c r="AT11" s="144">
        <v>32.74</v>
      </c>
      <c r="AU11" s="144">
        <v>33.561500000000002</v>
      </c>
      <c r="AV11" s="144">
        <v>34.378</v>
      </c>
      <c r="AW11" s="144">
        <v>35.189500000000002</v>
      </c>
      <c r="AX11" s="144">
        <v>35.996000000000002</v>
      </c>
      <c r="AY11" s="144">
        <v>36.798000000000002</v>
      </c>
      <c r="AZ11" s="144">
        <v>37.594499999999996</v>
      </c>
      <c r="BA11" s="144">
        <v>38.386499999999998</v>
      </c>
      <c r="BB11" s="144">
        <v>39.173000000000002</v>
      </c>
      <c r="BC11" s="144">
        <v>39.954500000000003</v>
      </c>
      <c r="BD11" s="144">
        <v>40.731000000000002</v>
      </c>
      <c r="BE11" s="144">
        <v>41.502000000000002</v>
      </c>
      <c r="BF11" s="144">
        <v>42.268500000000003</v>
      </c>
      <c r="BG11" s="144">
        <v>43.029000000000003</v>
      </c>
      <c r="BH11" s="144">
        <v>43.783999999999999</v>
      </c>
      <c r="BI11" s="144">
        <v>44.533999999999999</v>
      </c>
      <c r="BJ11" s="144">
        <v>45.277999999999999</v>
      </c>
      <c r="BK11" s="144">
        <v>46.017000000000003</v>
      </c>
      <c r="BL11" s="144">
        <v>46.75</v>
      </c>
      <c r="BM11" s="144">
        <v>47.476500000000001</v>
      </c>
      <c r="BN11" s="144">
        <v>48.198</v>
      </c>
      <c r="BO11" s="144">
        <v>48.913499999999999</v>
      </c>
      <c r="BP11" s="144">
        <v>49.622999999999998</v>
      </c>
      <c r="BQ11" s="144">
        <v>50.325499999999998</v>
      </c>
      <c r="BR11" s="144">
        <v>51.022500000000001</v>
      </c>
      <c r="BS11" s="144">
        <v>51.713000000000001</v>
      </c>
      <c r="BT11" s="144">
        <v>52.396999999999998</v>
      </c>
      <c r="BU11" s="144">
        <v>53.073999999999998</v>
      </c>
      <c r="BV11" s="144">
        <v>53.744500000000002</v>
      </c>
      <c r="BW11" s="144">
        <v>54.407499999999999</v>
      </c>
      <c r="BX11" s="144">
        <v>55.063499999999998</v>
      </c>
      <c r="BY11" s="144">
        <v>55.711500000000001</v>
      </c>
      <c r="BZ11" s="144">
        <v>56.350999999999999</v>
      </c>
      <c r="CA11" s="144">
        <v>56.982999999999997</v>
      </c>
      <c r="CB11" s="144">
        <v>57.605499999999999</v>
      </c>
      <c r="CC11" s="144">
        <v>58.219499999999996</v>
      </c>
      <c r="CD11" s="144">
        <v>58.8245</v>
      </c>
      <c r="CE11" s="144">
        <v>59.418500000000002</v>
      </c>
      <c r="CF11" s="144">
        <v>60.003</v>
      </c>
      <c r="CG11" s="144">
        <v>60.575499999999998</v>
      </c>
      <c r="CH11" s="144">
        <v>61.1355</v>
      </c>
      <c r="CI11" s="144">
        <v>61.680500000000002</v>
      </c>
      <c r="CJ11" s="144">
        <v>62.209499999999998</v>
      </c>
      <c r="CK11" s="144">
        <v>62.718000000000004</v>
      </c>
      <c r="CL11" s="144">
        <v>63.203499999999998</v>
      </c>
      <c r="CM11" s="144">
        <v>63.661499999999997</v>
      </c>
      <c r="CN11" s="144">
        <v>64.089500000000001</v>
      </c>
      <c r="CO11" s="144">
        <v>64.482500000000002</v>
      </c>
      <c r="CP11" s="144">
        <v>64.837000000000003</v>
      </c>
      <c r="CQ11" s="144">
        <v>65.152500000000003</v>
      </c>
      <c r="CR11" s="144">
        <v>65.429000000000002</v>
      </c>
      <c r="CS11" s="144">
        <v>65.667000000000002</v>
      </c>
      <c r="CT11" s="144">
        <v>65.868499999999997</v>
      </c>
      <c r="CU11" s="144">
        <v>66.037000000000006</v>
      </c>
      <c r="CV11" s="144">
        <v>66.176000000000002</v>
      </c>
      <c r="CW11" s="144">
        <v>66.289000000000001</v>
      </c>
      <c r="CX11" s="144">
        <v>66.38</v>
      </c>
      <c r="CY11" s="144">
        <v>66.451499999999996</v>
      </c>
      <c r="CZ11" s="144">
        <v>66.508499999999998</v>
      </c>
      <c r="DA11" s="144">
        <v>66.552499999999995</v>
      </c>
      <c r="DB11" s="144">
        <v>66.587000000000003</v>
      </c>
      <c r="DC11" s="144">
        <v>66.587000000000003</v>
      </c>
      <c r="DD11" s="144">
        <v>66.587000000000003</v>
      </c>
      <c r="DE11" s="144">
        <v>66.587000000000003</v>
      </c>
      <c r="DF11" s="144">
        <v>66.587000000000003</v>
      </c>
      <c r="DG11" s="144">
        <v>66.587000000000003</v>
      </c>
      <c r="DH11" s="144">
        <v>66.587000000000003</v>
      </c>
      <c r="DI11" s="144">
        <v>66.587000000000003</v>
      </c>
      <c r="DJ11" s="144">
        <v>66.587000000000003</v>
      </c>
      <c r="DK11" s="144">
        <v>66.587000000000003</v>
      </c>
      <c r="DL11" s="144">
        <v>66.587000000000003</v>
      </c>
      <c r="DM11" s="144">
        <v>66.587000000000003</v>
      </c>
      <c r="DN11" s="144">
        <v>66.587000000000003</v>
      </c>
      <c r="DO11" s="144">
        <v>66.587000000000003</v>
      </c>
      <c r="DP11" s="144">
        <v>66.587000000000003</v>
      </c>
      <c r="DQ11" s="144">
        <v>66.587000000000003</v>
      </c>
      <c r="DR11" s="144">
        <v>66.587000000000003</v>
      </c>
      <c r="DS11" s="144">
        <v>66.587000000000003</v>
      </c>
      <c r="DT11" s="144">
        <v>66.587000000000003</v>
      </c>
      <c r="DU11" s="144">
        <v>66.587000000000003</v>
      </c>
      <c r="DV11" s="144">
        <v>66.587000000000003</v>
      </c>
      <c r="DW11" s="144">
        <v>66.587000000000003</v>
      </c>
      <c r="DX11" s="144">
        <v>66.587000000000003</v>
      </c>
      <c r="DY11" s="144">
        <v>66.587000000000003</v>
      </c>
      <c r="DZ11" s="144">
        <v>66.587000000000003</v>
      </c>
      <c r="EA11" s="144">
        <v>66.587000000000003</v>
      </c>
    </row>
    <row r="12" spans="1:131" ht="15" customHeight="1" x14ac:dyDescent="0.25">
      <c r="A12" s="43">
        <v>10</v>
      </c>
      <c r="B12" s="144"/>
      <c r="C12" s="144"/>
      <c r="D12" s="144"/>
      <c r="E12" s="144"/>
      <c r="F12" s="144"/>
      <c r="G12" s="144"/>
      <c r="H12" s="144"/>
      <c r="I12" s="144"/>
      <c r="J12" s="144"/>
      <c r="K12" s="144"/>
      <c r="L12" s="144">
        <v>0.995</v>
      </c>
      <c r="M12" s="144">
        <v>1.9850000000000001</v>
      </c>
      <c r="N12" s="144">
        <v>2.97</v>
      </c>
      <c r="O12" s="144">
        <v>3.95</v>
      </c>
      <c r="P12" s="144">
        <v>4.9249999999999998</v>
      </c>
      <c r="Q12" s="144">
        <v>5.8949999999999996</v>
      </c>
      <c r="R12" s="144">
        <v>6.86</v>
      </c>
      <c r="S12" s="144">
        <v>7.82</v>
      </c>
      <c r="T12" s="144">
        <v>8.7754999999999992</v>
      </c>
      <c r="U12" s="144">
        <v>9.7249999999999996</v>
      </c>
      <c r="V12" s="144">
        <v>10.670500000000001</v>
      </c>
      <c r="W12" s="144">
        <v>11.6105</v>
      </c>
      <c r="X12" s="144">
        <v>12.545500000000001</v>
      </c>
      <c r="Y12" s="144">
        <v>13.476000000000001</v>
      </c>
      <c r="Z12" s="144">
        <v>14.401</v>
      </c>
      <c r="AA12" s="144">
        <v>15.321999999999999</v>
      </c>
      <c r="AB12" s="144">
        <v>16.238</v>
      </c>
      <c r="AC12" s="144">
        <v>17.148499999999999</v>
      </c>
      <c r="AD12" s="144">
        <v>18.054500000000001</v>
      </c>
      <c r="AE12" s="144">
        <v>18.956</v>
      </c>
      <c r="AF12" s="144">
        <v>19.852499999999999</v>
      </c>
      <c r="AG12" s="144">
        <v>20.744</v>
      </c>
      <c r="AH12" s="144">
        <v>21.630500000000001</v>
      </c>
      <c r="AI12" s="144">
        <v>22.512499999999999</v>
      </c>
      <c r="AJ12" s="144">
        <v>23.390499999999999</v>
      </c>
      <c r="AK12" s="144">
        <v>24.263000000000002</v>
      </c>
      <c r="AL12" s="144">
        <v>25.130500000000001</v>
      </c>
      <c r="AM12" s="144">
        <v>25.994</v>
      </c>
      <c r="AN12" s="144">
        <v>26.852499999999999</v>
      </c>
      <c r="AO12" s="144">
        <v>27.706</v>
      </c>
      <c r="AP12" s="144">
        <v>28.555</v>
      </c>
      <c r="AQ12" s="144">
        <v>29.399000000000001</v>
      </c>
      <c r="AR12" s="144">
        <v>30.239000000000001</v>
      </c>
      <c r="AS12" s="144">
        <v>31.073499999999999</v>
      </c>
      <c r="AT12" s="144">
        <v>31.904</v>
      </c>
      <c r="AU12" s="144">
        <v>32.728999999999999</v>
      </c>
      <c r="AV12" s="144">
        <v>33.548999999999999</v>
      </c>
      <c r="AW12" s="144">
        <v>34.3645</v>
      </c>
      <c r="AX12" s="144">
        <v>35.174999999999997</v>
      </c>
      <c r="AY12" s="144">
        <v>35.981000000000002</v>
      </c>
      <c r="AZ12" s="144">
        <v>36.781500000000001</v>
      </c>
      <c r="BA12" s="144">
        <v>37.576999999999998</v>
      </c>
      <c r="BB12" s="144">
        <v>38.366999999999997</v>
      </c>
      <c r="BC12" s="144">
        <v>39.152500000000003</v>
      </c>
      <c r="BD12" s="144">
        <v>39.932499999999997</v>
      </c>
      <c r="BE12" s="144">
        <v>40.707500000000003</v>
      </c>
      <c r="BF12" s="144">
        <v>41.476500000000001</v>
      </c>
      <c r="BG12" s="144">
        <v>42.241</v>
      </c>
      <c r="BH12" s="144">
        <v>42.999499999999998</v>
      </c>
      <c r="BI12" s="144">
        <v>43.753</v>
      </c>
      <c r="BJ12" s="144">
        <v>44.500500000000002</v>
      </c>
      <c r="BK12" s="144">
        <v>45.241999999999997</v>
      </c>
      <c r="BL12" s="144">
        <v>45.978000000000002</v>
      </c>
      <c r="BM12" s="144">
        <v>46.708500000000001</v>
      </c>
      <c r="BN12" s="144">
        <v>47.432499999999997</v>
      </c>
      <c r="BO12" s="144">
        <v>48.151000000000003</v>
      </c>
      <c r="BP12" s="144">
        <v>48.863</v>
      </c>
      <c r="BQ12" s="144">
        <v>49.569000000000003</v>
      </c>
      <c r="BR12" s="144">
        <v>50.268999999999998</v>
      </c>
      <c r="BS12" s="144">
        <v>50.962000000000003</v>
      </c>
      <c r="BT12" s="144">
        <v>51.648499999999999</v>
      </c>
      <c r="BU12" s="144">
        <v>52.328499999999998</v>
      </c>
      <c r="BV12" s="144">
        <v>53.000999999999998</v>
      </c>
      <c r="BW12" s="144">
        <v>53.665999999999997</v>
      </c>
      <c r="BX12" s="144">
        <v>54.3245</v>
      </c>
      <c r="BY12" s="144">
        <v>54.974499999999999</v>
      </c>
      <c r="BZ12" s="144">
        <v>55.616500000000002</v>
      </c>
      <c r="CA12" s="144">
        <v>56.25</v>
      </c>
      <c r="CB12" s="144">
        <v>56.875</v>
      </c>
      <c r="CC12" s="144">
        <v>57.490499999999997</v>
      </c>
      <c r="CD12" s="144">
        <v>58.097000000000001</v>
      </c>
      <c r="CE12" s="144">
        <v>58.692500000000003</v>
      </c>
      <c r="CF12" s="144">
        <v>59.277999999999999</v>
      </c>
      <c r="CG12" s="144">
        <v>59.851500000000001</v>
      </c>
      <c r="CH12" s="144">
        <v>60.412500000000001</v>
      </c>
      <c r="CI12" s="144">
        <v>60.959000000000003</v>
      </c>
      <c r="CJ12" s="144">
        <v>61.487499999999997</v>
      </c>
      <c r="CK12" s="144">
        <v>61.996000000000002</v>
      </c>
      <c r="CL12" s="144">
        <v>62.481999999999999</v>
      </c>
      <c r="CM12" s="144">
        <v>62.939500000000002</v>
      </c>
      <c r="CN12" s="144">
        <v>63.366999999999997</v>
      </c>
      <c r="CO12" s="144">
        <v>63.759</v>
      </c>
      <c r="CP12" s="144">
        <v>64.113500000000002</v>
      </c>
      <c r="CQ12" s="144">
        <v>64.427499999999995</v>
      </c>
      <c r="CR12" s="144">
        <v>64.703000000000003</v>
      </c>
      <c r="CS12" s="144">
        <v>64.939499999999995</v>
      </c>
      <c r="CT12" s="144">
        <v>65.140500000000003</v>
      </c>
      <c r="CU12" s="144">
        <v>65.307000000000002</v>
      </c>
      <c r="CV12" s="144">
        <v>65.445499999999996</v>
      </c>
      <c r="CW12" s="144">
        <v>65.557000000000002</v>
      </c>
      <c r="CX12" s="144">
        <v>65.647000000000006</v>
      </c>
      <c r="CY12" s="144">
        <v>65.718000000000004</v>
      </c>
      <c r="CZ12" s="144">
        <v>65.774500000000003</v>
      </c>
      <c r="DA12" s="144">
        <v>65.817499999999995</v>
      </c>
      <c r="DB12" s="144">
        <v>65.850999999999999</v>
      </c>
      <c r="DC12" s="144">
        <v>65.850999999999999</v>
      </c>
      <c r="DD12" s="144">
        <v>65.850999999999999</v>
      </c>
      <c r="DE12" s="144">
        <v>65.850999999999999</v>
      </c>
      <c r="DF12" s="144">
        <v>65.850999999999999</v>
      </c>
      <c r="DG12" s="144">
        <v>65.850999999999999</v>
      </c>
      <c r="DH12" s="144">
        <v>65.850999999999999</v>
      </c>
      <c r="DI12" s="144">
        <v>65.850999999999999</v>
      </c>
      <c r="DJ12" s="144">
        <v>65.850999999999999</v>
      </c>
      <c r="DK12" s="144">
        <v>65.850999999999999</v>
      </c>
      <c r="DL12" s="144">
        <v>65.850999999999999</v>
      </c>
      <c r="DM12" s="144">
        <v>65.850999999999999</v>
      </c>
      <c r="DN12" s="144">
        <v>65.850999999999999</v>
      </c>
      <c r="DO12" s="144">
        <v>65.850999999999999</v>
      </c>
      <c r="DP12" s="144">
        <v>65.850999999999999</v>
      </c>
      <c r="DQ12" s="144">
        <v>65.850999999999999</v>
      </c>
      <c r="DR12" s="144">
        <v>65.850999999999999</v>
      </c>
      <c r="DS12" s="144">
        <v>65.850999999999999</v>
      </c>
      <c r="DT12" s="144">
        <v>65.850999999999999</v>
      </c>
      <c r="DU12" s="144">
        <v>65.850999999999999</v>
      </c>
      <c r="DV12" s="144">
        <v>65.850999999999999</v>
      </c>
      <c r="DW12" s="144">
        <v>65.850999999999999</v>
      </c>
      <c r="DX12" s="144">
        <v>65.850999999999999</v>
      </c>
      <c r="DY12" s="144">
        <v>65.850999999999999</v>
      </c>
      <c r="DZ12" s="144">
        <v>65.850999999999999</v>
      </c>
      <c r="EA12" s="144">
        <v>65.850999999999999</v>
      </c>
    </row>
    <row r="13" spans="1:131" ht="15" customHeight="1" x14ac:dyDescent="0.25">
      <c r="A13" s="43">
        <v>11</v>
      </c>
      <c r="B13" s="144"/>
      <c r="C13" s="144"/>
      <c r="D13" s="144"/>
      <c r="E13" s="144"/>
      <c r="F13" s="144"/>
      <c r="G13" s="144"/>
      <c r="H13" s="144"/>
      <c r="I13" s="144"/>
      <c r="J13" s="144"/>
      <c r="K13" s="144"/>
      <c r="L13" s="144"/>
      <c r="M13" s="144">
        <v>0.995</v>
      </c>
      <c r="N13" s="144">
        <v>1.9850000000000001</v>
      </c>
      <c r="O13" s="144">
        <v>2.97</v>
      </c>
      <c r="P13" s="144">
        <v>3.95</v>
      </c>
      <c r="Q13" s="144">
        <v>4.9249999999999998</v>
      </c>
      <c r="R13" s="144">
        <v>5.8944999999999999</v>
      </c>
      <c r="S13" s="144">
        <v>6.8594999999999997</v>
      </c>
      <c r="T13" s="144">
        <v>7.8194999999999997</v>
      </c>
      <c r="U13" s="144">
        <v>8.7739999999999991</v>
      </c>
      <c r="V13" s="144">
        <v>9.7245000000000008</v>
      </c>
      <c r="W13" s="144">
        <v>10.669</v>
      </c>
      <c r="X13" s="144">
        <v>11.609500000000001</v>
      </c>
      <c r="Y13" s="144">
        <v>12.544</v>
      </c>
      <c r="Z13" s="144">
        <v>13.474</v>
      </c>
      <c r="AA13" s="144">
        <v>14.398999999999999</v>
      </c>
      <c r="AB13" s="144">
        <v>15.3195</v>
      </c>
      <c r="AC13" s="144">
        <v>16.234999999999999</v>
      </c>
      <c r="AD13" s="144">
        <v>17.145499999999998</v>
      </c>
      <c r="AE13" s="144">
        <v>18.050999999999998</v>
      </c>
      <c r="AF13" s="144">
        <v>18.952000000000002</v>
      </c>
      <c r="AG13" s="144">
        <v>19.847999999999999</v>
      </c>
      <c r="AH13" s="144">
        <v>20.739000000000001</v>
      </c>
      <c r="AI13" s="144">
        <v>21.626000000000001</v>
      </c>
      <c r="AJ13" s="144">
        <v>22.507999999999999</v>
      </c>
      <c r="AK13" s="144">
        <v>23.385000000000002</v>
      </c>
      <c r="AL13" s="144">
        <v>24.257000000000001</v>
      </c>
      <c r="AM13" s="144">
        <v>25.124500000000001</v>
      </c>
      <c r="AN13" s="144">
        <v>25.986999999999998</v>
      </c>
      <c r="AO13" s="144">
        <v>26.844999999999999</v>
      </c>
      <c r="AP13" s="144">
        <v>27.697500000000002</v>
      </c>
      <c r="AQ13" s="144">
        <v>28.545999999999999</v>
      </c>
      <c r="AR13" s="144">
        <v>29.39</v>
      </c>
      <c r="AS13" s="144">
        <v>30.2285</v>
      </c>
      <c r="AT13" s="144">
        <v>31.062999999999999</v>
      </c>
      <c r="AU13" s="144">
        <v>31.891999999999999</v>
      </c>
      <c r="AV13" s="144">
        <v>32.716500000000003</v>
      </c>
      <c r="AW13" s="144">
        <v>33.535499999999999</v>
      </c>
      <c r="AX13" s="144">
        <v>34.350499999999997</v>
      </c>
      <c r="AY13" s="144">
        <v>35.159500000000001</v>
      </c>
      <c r="AZ13" s="144">
        <v>35.963999999999999</v>
      </c>
      <c r="BA13" s="144">
        <v>36.762999999999998</v>
      </c>
      <c r="BB13" s="144">
        <v>37.557499999999997</v>
      </c>
      <c r="BC13" s="144">
        <v>38.345999999999997</v>
      </c>
      <c r="BD13" s="144">
        <v>39.130000000000003</v>
      </c>
      <c r="BE13" s="144">
        <v>39.908000000000001</v>
      </c>
      <c r="BF13" s="144">
        <v>40.6815</v>
      </c>
      <c r="BG13" s="144">
        <v>41.448999999999998</v>
      </c>
      <c r="BH13" s="144">
        <v>42.210999999999999</v>
      </c>
      <c r="BI13" s="144">
        <v>42.967500000000001</v>
      </c>
      <c r="BJ13" s="144">
        <v>43.718499999999999</v>
      </c>
      <c r="BK13" s="144">
        <v>44.463500000000003</v>
      </c>
      <c r="BL13" s="144">
        <v>45.203000000000003</v>
      </c>
      <c r="BM13" s="144">
        <v>45.936</v>
      </c>
      <c r="BN13" s="144">
        <v>46.662999999999997</v>
      </c>
      <c r="BO13" s="144">
        <v>47.384500000000003</v>
      </c>
      <c r="BP13" s="144">
        <v>48.1</v>
      </c>
      <c r="BQ13" s="144">
        <v>48.808500000000002</v>
      </c>
      <c r="BR13" s="144">
        <v>49.511000000000003</v>
      </c>
      <c r="BS13" s="144">
        <v>50.207000000000001</v>
      </c>
      <c r="BT13" s="144">
        <v>50.896000000000001</v>
      </c>
      <c r="BU13" s="144">
        <v>51.578499999999998</v>
      </c>
      <c r="BV13" s="144">
        <v>52.253500000000003</v>
      </c>
      <c r="BW13" s="144">
        <v>52.921500000000002</v>
      </c>
      <c r="BX13" s="144">
        <v>53.581499999999998</v>
      </c>
      <c r="BY13" s="144">
        <v>54.233499999999999</v>
      </c>
      <c r="BZ13" s="144">
        <v>54.877499999999998</v>
      </c>
      <c r="CA13" s="144">
        <v>55.513500000000001</v>
      </c>
      <c r="CB13" s="144">
        <v>56.14</v>
      </c>
      <c r="CC13" s="144">
        <v>56.756999999999998</v>
      </c>
      <c r="CD13" s="144">
        <v>57.365000000000002</v>
      </c>
      <c r="CE13" s="144">
        <v>57.962000000000003</v>
      </c>
      <c r="CF13" s="144">
        <v>58.548999999999999</v>
      </c>
      <c r="CG13" s="144">
        <v>59.1235</v>
      </c>
      <c r="CH13" s="144">
        <v>59.685000000000002</v>
      </c>
      <c r="CI13" s="144">
        <v>60.231999999999999</v>
      </c>
      <c r="CJ13" s="144">
        <v>60.761000000000003</v>
      </c>
      <c r="CK13" s="144">
        <v>61.27</v>
      </c>
      <c r="CL13" s="144">
        <v>61.755499999999998</v>
      </c>
      <c r="CM13" s="144">
        <v>62.213500000000003</v>
      </c>
      <c r="CN13" s="144">
        <v>62.639499999999998</v>
      </c>
      <c r="CO13" s="144">
        <v>63.031500000000001</v>
      </c>
      <c r="CP13" s="144">
        <v>63.384500000000003</v>
      </c>
      <c r="CQ13" s="144">
        <v>63.698500000000003</v>
      </c>
      <c r="CR13" s="144">
        <v>63.972499999999997</v>
      </c>
      <c r="CS13" s="144">
        <v>64.207999999999998</v>
      </c>
      <c r="CT13" s="144">
        <v>64.406999999999996</v>
      </c>
      <c r="CU13" s="144">
        <v>64.572999999999993</v>
      </c>
      <c r="CV13" s="144">
        <v>64.709500000000006</v>
      </c>
      <c r="CW13" s="144">
        <v>64.820499999999996</v>
      </c>
      <c r="CX13" s="144">
        <v>64.909499999999994</v>
      </c>
      <c r="CY13" s="144">
        <v>64.98</v>
      </c>
      <c r="CZ13" s="144">
        <v>65.035499999999999</v>
      </c>
      <c r="DA13" s="144">
        <v>65.078000000000003</v>
      </c>
      <c r="DB13" s="144">
        <v>65.111500000000007</v>
      </c>
      <c r="DC13" s="144">
        <v>65.111500000000007</v>
      </c>
      <c r="DD13" s="144">
        <v>65.111500000000007</v>
      </c>
      <c r="DE13" s="144">
        <v>65.111500000000007</v>
      </c>
      <c r="DF13" s="144">
        <v>65.111500000000007</v>
      </c>
      <c r="DG13" s="144">
        <v>65.111500000000007</v>
      </c>
      <c r="DH13" s="144">
        <v>65.111500000000007</v>
      </c>
      <c r="DI13" s="144">
        <v>65.111500000000007</v>
      </c>
      <c r="DJ13" s="144">
        <v>65.111500000000007</v>
      </c>
      <c r="DK13" s="144">
        <v>65.111500000000007</v>
      </c>
      <c r="DL13" s="144">
        <v>65.111500000000007</v>
      </c>
      <c r="DM13" s="144">
        <v>65.111500000000007</v>
      </c>
      <c r="DN13" s="144">
        <v>65.111500000000007</v>
      </c>
      <c r="DO13" s="144">
        <v>65.111500000000007</v>
      </c>
      <c r="DP13" s="144">
        <v>65.111500000000007</v>
      </c>
      <c r="DQ13" s="144">
        <v>65.111500000000007</v>
      </c>
      <c r="DR13" s="144">
        <v>65.111500000000007</v>
      </c>
      <c r="DS13" s="144">
        <v>65.111500000000007</v>
      </c>
      <c r="DT13" s="144">
        <v>65.111500000000007</v>
      </c>
      <c r="DU13" s="144">
        <v>65.111500000000007</v>
      </c>
      <c r="DV13" s="144">
        <v>65.111500000000007</v>
      </c>
      <c r="DW13" s="144">
        <v>65.111500000000007</v>
      </c>
      <c r="DX13" s="144">
        <v>65.111500000000007</v>
      </c>
      <c r="DY13" s="144">
        <v>65.111500000000007</v>
      </c>
      <c r="DZ13" s="144">
        <v>65.111500000000007</v>
      </c>
      <c r="EA13" s="144">
        <v>65.111500000000007</v>
      </c>
    </row>
    <row r="14" spans="1:131" ht="15" customHeight="1" x14ac:dyDescent="0.25">
      <c r="A14" s="43">
        <v>12</v>
      </c>
      <c r="B14" s="144"/>
      <c r="C14" s="144"/>
      <c r="D14" s="144"/>
      <c r="E14" s="144"/>
      <c r="F14" s="144"/>
      <c r="G14" s="144"/>
      <c r="H14" s="144"/>
      <c r="I14" s="144"/>
      <c r="J14" s="144"/>
      <c r="K14" s="144"/>
      <c r="L14" s="144"/>
      <c r="M14" s="144"/>
      <c r="N14" s="144">
        <v>0.995</v>
      </c>
      <c r="O14" s="144">
        <v>1.9850000000000001</v>
      </c>
      <c r="P14" s="144">
        <v>2.97</v>
      </c>
      <c r="Q14" s="144">
        <v>3.95</v>
      </c>
      <c r="R14" s="144">
        <v>4.9245000000000001</v>
      </c>
      <c r="S14" s="144">
        <v>5.8944999999999999</v>
      </c>
      <c r="T14" s="144">
        <v>6.8594999999999997</v>
      </c>
      <c r="U14" s="144">
        <v>7.819</v>
      </c>
      <c r="V14" s="144">
        <v>8.7735000000000003</v>
      </c>
      <c r="W14" s="144">
        <v>9.7230000000000008</v>
      </c>
      <c r="X14" s="144">
        <v>10.6675</v>
      </c>
      <c r="Y14" s="144">
        <v>11.6075</v>
      </c>
      <c r="Z14" s="144">
        <v>12.542</v>
      </c>
      <c r="AA14" s="144">
        <v>13.472</v>
      </c>
      <c r="AB14" s="144">
        <v>14.397</v>
      </c>
      <c r="AC14" s="144">
        <v>15.3165</v>
      </c>
      <c r="AD14" s="144">
        <v>16.231999999999999</v>
      </c>
      <c r="AE14" s="144">
        <v>17.141999999999999</v>
      </c>
      <c r="AF14" s="144">
        <v>18.047499999999999</v>
      </c>
      <c r="AG14" s="144">
        <v>18.948</v>
      </c>
      <c r="AH14" s="144">
        <v>19.843499999999999</v>
      </c>
      <c r="AI14" s="144">
        <v>20.734500000000001</v>
      </c>
      <c r="AJ14" s="144">
        <v>21.6205</v>
      </c>
      <c r="AK14" s="144">
        <v>22.501999999999999</v>
      </c>
      <c r="AL14" s="144">
        <v>23.378499999999999</v>
      </c>
      <c r="AM14" s="144">
        <v>24.25</v>
      </c>
      <c r="AN14" s="144">
        <v>25.117000000000001</v>
      </c>
      <c r="AO14" s="144">
        <v>25.978999999999999</v>
      </c>
      <c r="AP14" s="144">
        <v>26.836500000000001</v>
      </c>
      <c r="AQ14" s="144">
        <v>27.689</v>
      </c>
      <c r="AR14" s="144">
        <v>28.536999999999999</v>
      </c>
      <c r="AS14" s="144">
        <v>29.3795</v>
      </c>
      <c r="AT14" s="144">
        <v>30.217500000000001</v>
      </c>
      <c r="AU14" s="144">
        <v>31.051500000000001</v>
      </c>
      <c r="AV14" s="144">
        <v>31.8795</v>
      </c>
      <c r="AW14" s="144">
        <v>32.703000000000003</v>
      </c>
      <c r="AX14" s="144">
        <v>33.521000000000001</v>
      </c>
      <c r="AY14" s="144">
        <v>34.334499999999998</v>
      </c>
      <c r="AZ14" s="144">
        <v>35.142499999999998</v>
      </c>
      <c r="BA14" s="144">
        <v>35.945500000000003</v>
      </c>
      <c r="BB14" s="144">
        <v>36.743499999999997</v>
      </c>
      <c r="BC14" s="144">
        <v>37.535499999999999</v>
      </c>
      <c r="BD14" s="144">
        <v>38.323500000000003</v>
      </c>
      <c r="BE14" s="144">
        <v>39.104999999999997</v>
      </c>
      <c r="BF14" s="144">
        <v>39.881999999999998</v>
      </c>
      <c r="BG14" s="144">
        <v>40.652500000000003</v>
      </c>
      <c r="BH14" s="144">
        <v>41.418500000000002</v>
      </c>
      <c r="BI14" s="144">
        <v>42.1785</v>
      </c>
      <c r="BJ14" s="144">
        <v>42.932499999999997</v>
      </c>
      <c r="BK14" s="144">
        <v>43.680500000000002</v>
      </c>
      <c r="BL14" s="144">
        <v>44.423000000000002</v>
      </c>
      <c r="BM14" s="144">
        <v>45.159500000000001</v>
      </c>
      <c r="BN14" s="144">
        <v>45.89</v>
      </c>
      <c r="BO14" s="144">
        <v>46.6145</v>
      </c>
      <c r="BP14" s="144">
        <v>47.332500000000003</v>
      </c>
      <c r="BQ14" s="144">
        <v>48.043999999999997</v>
      </c>
      <c r="BR14" s="144">
        <v>48.749499999999998</v>
      </c>
      <c r="BS14" s="144">
        <v>49.447499999999998</v>
      </c>
      <c r="BT14" s="144">
        <v>50.139499999999998</v>
      </c>
      <c r="BU14" s="144">
        <v>50.8245</v>
      </c>
      <c r="BV14" s="144">
        <v>51.502000000000002</v>
      </c>
      <c r="BW14" s="144">
        <v>52.171999999999997</v>
      </c>
      <c r="BX14" s="144">
        <v>52.834499999999998</v>
      </c>
      <c r="BY14" s="144">
        <v>53.488999999999997</v>
      </c>
      <c r="BZ14" s="144">
        <v>54.134999999999998</v>
      </c>
      <c r="CA14" s="144">
        <v>54.772500000000001</v>
      </c>
      <c r="CB14" s="144">
        <v>55.401000000000003</v>
      </c>
      <c r="CC14" s="144">
        <v>56.02</v>
      </c>
      <c r="CD14" s="144">
        <v>56.628999999999998</v>
      </c>
      <c r="CE14" s="144">
        <v>57.228000000000002</v>
      </c>
      <c r="CF14" s="144">
        <v>57.8155</v>
      </c>
      <c r="CG14" s="144">
        <v>58.390999999999998</v>
      </c>
      <c r="CH14" s="144">
        <v>58.953499999999998</v>
      </c>
      <c r="CI14" s="144">
        <v>59.500999999999998</v>
      </c>
      <c r="CJ14" s="144">
        <v>60.030500000000004</v>
      </c>
      <c r="CK14" s="144">
        <v>60.539499999999997</v>
      </c>
      <c r="CL14" s="144">
        <v>61.024999999999999</v>
      </c>
      <c r="CM14" s="144">
        <v>61.482500000000002</v>
      </c>
      <c r="CN14" s="144">
        <v>61.908499999999997</v>
      </c>
      <c r="CO14" s="144">
        <v>62.298999999999999</v>
      </c>
      <c r="CP14" s="144">
        <v>62.651499999999999</v>
      </c>
      <c r="CQ14" s="144">
        <v>62.963999999999999</v>
      </c>
      <c r="CR14" s="144">
        <v>63.237000000000002</v>
      </c>
      <c r="CS14" s="144">
        <v>63.470999999999997</v>
      </c>
      <c r="CT14" s="144">
        <v>63.669499999999999</v>
      </c>
      <c r="CU14" s="144">
        <v>63.834499999999998</v>
      </c>
      <c r="CV14" s="144">
        <v>63.969499999999996</v>
      </c>
      <c r="CW14" s="144">
        <v>64.079499999999996</v>
      </c>
      <c r="CX14" s="144">
        <v>64.167500000000004</v>
      </c>
      <c r="CY14" s="144">
        <v>64.236999999999995</v>
      </c>
      <c r="CZ14" s="144">
        <v>64.291499999999999</v>
      </c>
      <c r="DA14" s="144">
        <v>64.334000000000003</v>
      </c>
      <c r="DB14" s="144">
        <v>64.366500000000002</v>
      </c>
      <c r="DC14" s="144">
        <v>64.366500000000002</v>
      </c>
      <c r="DD14" s="144">
        <v>64.366500000000002</v>
      </c>
      <c r="DE14" s="144">
        <v>64.366500000000002</v>
      </c>
      <c r="DF14" s="144">
        <v>64.366500000000002</v>
      </c>
      <c r="DG14" s="144">
        <v>64.366500000000002</v>
      </c>
      <c r="DH14" s="144">
        <v>64.366500000000002</v>
      </c>
      <c r="DI14" s="144">
        <v>64.366500000000002</v>
      </c>
      <c r="DJ14" s="144">
        <v>64.366500000000002</v>
      </c>
      <c r="DK14" s="144">
        <v>64.366500000000002</v>
      </c>
      <c r="DL14" s="144">
        <v>64.366500000000002</v>
      </c>
      <c r="DM14" s="144">
        <v>64.366500000000002</v>
      </c>
      <c r="DN14" s="144">
        <v>64.366500000000002</v>
      </c>
      <c r="DO14" s="144">
        <v>64.366500000000002</v>
      </c>
      <c r="DP14" s="144">
        <v>64.366500000000002</v>
      </c>
      <c r="DQ14" s="144">
        <v>64.366500000000002</v>
      </c>
      <c r="DR14" s="144">
        <v>64.366500000000002</v>
      </c>
      <c r="DS14" s="144">
        <v>64.366500000000002</v>
      </c>
      <c r="DT14" s="144">
        <v>64.366500000000002</v>
      </c>
      <c r="DU14" s="144">
        <v>64.366500000000002</v>
      </c>
      <c r="DV14" s="144">
        <v>64.366500000000002</v>
      </c>
      <c r="DW14" s="144">
        <v>64.366500000000002</v>
      </c>
      <c r="DX14" s="144">
        <v>64.366500000000002</v>
      </c>
      <c r="DY14" s="144">
        <v>64.366500000000002</v>
      </c>
      <c r="DZ14" s="144">
        <v>64.366500000000002</v>
      </c>
      <c r="EA14" s="144">
        <v>64.366500000000002</v>
      </c>
    </row>
    <row r="15" spans="1:131" ht="15" customHeight="1" x14ac:dyDescent="0.25">
      <c r="A15" s="43">
        <v>13</v>
      </c>
      <c r="B15" s="144"/>
      <c r="C15" s="144"/>
      <c r="D15" s="144"/>
      <c r="E15" s="144"/>
      <c r="F15" s="144"/>
      <c r="G15" s="144"/>
      <c r="H15" s="144"/>
      <c r="I15" s="144"/>
      <c r="J15" s="144"/>
      <c r="K15" s="144"/>
      <c r="L15" s="144"/>
      <c r="M15" s="144"/>
      <c r="N15" s="144"/>
      <c r="O15" s="144">
        <v>0.995</v>
      </c>
      <c r="P15" s="144">
        <v>1.9850000000000001</v>
      </c>
      <c r="Q15" s="144">
        <v>2.97</v>
      </c>
      <c r="R15" s="144">
        <v>3.9495</v>
      </c>
      <c r="S15" s="144">
        <v>4.9240000000000004</v>
      </c>
      <c r="T15" s="144">
        <v>5.8935000000000004</v>
      </c>
      <c r="U15" s="144">
        <v>6.8579999999999997</v>
      </c>
      <c r="V15" s="144">
        <v>7.8179999999999996</v>
      </c>
      <c r="W15" s="144">
        <v>8.7720000000000002</v>
      </c>
      <c r="X15" s="144">
        <v>9.7215000000000007</v>
      </c>
      <c r="Y15" s="144">
        <v>10.666</v>
      </c>
      <c r="Z15" s="144">
        <v>11.605499999999999</v>
      </c>
      <c r="AA15" s="144">
        <v>12.54</v>
      </c>
      <c r="AB15" s="144">
        <v>13.4695</v>
      </c>
      <c r="AC15" s="144">
        <v>14.394</v>
      </c>
      <c r="AD15" s="144">
        <v>15.314</v>
      </c>
      <c r="AE15" s="144">
        <v>16.2285</v>
      </c>
      <c r="AF15" s="144">
        <v>17.138500000000001</v>
      </c>
      <c r="AG15" s="144">
        <v>18.043500000000002</v>
      </c>
      <c r="AH15" s="144">
        <v>18.9435</v>
      </c>
      <c r="AI15" s="144">
        <v>19.838999999999999</v>
      </c>
      <c r="AJ15" s="144">
        <v>20.729500000000002</v>
      </c>
      <c r="AK15" s="144">
        <v>21.614999999999998</v>
      </c>
      <c r="AL15" s="144">
        <v>22.495999999999999</v>
      </c>
      <c r="AM15" s="144">
        <v>23.372</v>
      </c>
      <c r="AN15" s="144">
        <v>24.242999999999999</v>
      </c>
      <c r="AO15" s="144">
        <v>25.109500000000001</v>
      </c>
      <c r="AP15" s="144">
        <v>25.971</v>
      </c>
      <c r="AQ15" s="144">
        <v>26.827999999999999</v>
      </c>
      <c r="AR15" s="144">
        <v>27.68</v>
      </c>
      <c r="AS15" s="144">
        <v>28.526499999999999</v>
      </c>
      <c r="AT15" s="144">
        <v>29.369</v>
      </c>
      <c r="AU15" s="144">
        <v>30.206</v>
      </c>
      <c r="AV15" s="144">
        <v>31.038</v>
      </c>
      <c r="AW15" s="144">
        <v>31.865500000000001</v>
      </c>
      <c r="AX15" s="144">
        <v>32.688000000000002</v>
      </c>
      <c r="AY15" s="144">
        <v>33.5045</v>
      </c>
      <c r="AZ15" s="144">
        <v>34.317</v>
      </c>
      <c r="BA15" s="144">
        <v>35.124000000000002</v>
      </c>
      <c r="BB15" s="144">
        <v>35.924999999999997</v>
      </c>
      <c r="BC15" s="144">
        <v>36.722000000000001</v>
      </c>
      <c r="BD15" s="144">
        <v>37.512500000000003</v>
      </c>
      <c r="BE15" s="144">
        <v>38.298499999999997</v>
      </c>
      <c r="BF15" s="144">
        <v>39.078000000000003</v>
      </c>
      <c r="BG15" s="144">
        <v>39.853000000000002</v>
      </c>
      <c r="BH15" s="144">
        <v>40.622</v>
      </c>
      <c r="BI15" s="144">
        <v>41.384999999999998</v>
      </c>
      <c r="BJ15" s="144">
        <v>42.142499999999998</v>
      </c>
      <c r="BK15" s="144">
        <v>42.894500000000001</v>
      </c>
      <c r="BL15" s="144">
        <v>43.64</v>
      </c>
      <c r="BM15" s="144">
        <v>44.3795</v>
      </c>
      <c r="BN15" s="144">
        <v>45.113</v>
      </c>
      <c r="BO15" s="144">
        <v>45.840499999999999</v>
      </c>
      <c r="BP15" s="144">
        <v>46.561500000000002</v>
      </c>
      <c r="BQ15" s="144">
        <v>47.275500000000001</v>
      </c>
      <c r="BR15" s="144">
        <v>47.983499999999999</v>
      </c>
      <c r="BS15" s="144">
        <v>48.685000000000002</v>
      </c>
      <c r="BT15" s="144">
        <v>49.3795</v>
      </c>
      <c r="BU15" s="144">
        <v>50.066499999999998</v>
      </c>
      <c r="BV15" s="144">
        <v>50.747</v>
      </c>
      <c r="BW15" s="144">
        <v>51.418999999999997</v>
      </c>
      <c r="BX15" s="144">
        <v>52.084000000000003</v>
      </c>
      <c r="BY15" s="144">
        <v>52.740499999999997</v>
      </c>
      <c r="BZ15" s="144">
        <v>53.388500000000001</v>
      </c>
      <c r="CA15" s="144">
        <v>54.027999999999999</v>
      </c>
      <c r="CB15" s="144">
        <v>54.658499999999997</v>
      </c>
      <c r="CC15" s="144">
        <v>55.278500000000001</v>
      </c>
      <c r="CD15" s="144">
        <v>55.889499999999998</v>
      </c>
      <c r="CE15" s="144">
        <v>56.488999999999997</v>
      </c>
      <c r="CF15" s="144">
        <v>57.078000000000003</v>
      </c>
      <c r="CG15" s="144">
        <v>57.655000000000001</v>
      </c>
      <c r="CH15" s="144">
        <v>58.218499999999999</v>
      </c>
      <c r="CI15" s="144">
        <v>58.766500000000001</v>
      </c>
      <c r="CJ15" s="144">
        <v>59.295999999999999</v>
      </c>
      <c r="CK15" s="144">
        <v>59.805500000000002</v>
      </c>
      <c r="CL15" s="144">
        <v>60.290500000000002</v>
      </c>
      <c r="CM15" s="144">
        <v>60.747500000000002</v>
      </c>
      <c r="CN15" s="144">
        <v>61.172499999999999</v>
      </c>
      <c r="CO15" s="144">
        <v>61.5625</v>
      </c>
      <c r="CP15" s="144">
        <v>61.914000000000001</v>
      </c>
      <c r="CQ15" s="144">
        <v>62.225499999999997</v>
      </c>
      <c r="CR15" s="144">
        <v>62.497500000000002</v>
      </c>
      <c r="CS15" s="144">
        <v>62.730499999999999</v>
      </c>
      <c r="CT15" s="144">
        <v>62.927500000000002</v>
      </c>
      <c r="CU15" s="144">
        <v>63.091000000000001</v>
      </c>
      <c r="CV15" s="144">
        <v>63.225499999999997</v>
      </c>
      <c r="CW15" s="144">
        <v>63.334499999999998</v>
      </c>
      <c r="CX15" s="144">
        <v>63.421500000000002</v>
      </c>
      <c r="CY15" s="144">
        <v>63.490499999999997</v>
      </c>
      <c r="CZ15" s="144">
        <v>63.543999999999997</v>
      </c>
      <c r="DA15" s="144">
        <v>63.585500000000003</v>
      </c>
      <c r="DB15" s="144">
        <v>63.6175</v>
      </c>
      <c r="DC15" s="144">
        <v>63.6175</v>
      </c>
      <c r="DD15" s="144">
        <v>63.6175</v>
      </c>
      <c r="DE15" s="144">
        <v>63.6175</v>
      </c>
      <c r="DF15" s="144">
        <v>63.6175</v>
      </c>
      <c r="DG15" s="144">
        <v>63.6175</v>
      </c>
      <c r="DH15" s="144">
        <v>63.6175</v>
      </c>
      <c r="DI15" s="144">
        <v>63.6175</v>
      </c>
      <c r="DJ15" s="144">
        <v>63.6175</v>
      </c>
      <c r="DK15" s="144">
        <v>63.6175</v>
      </c>
      <c r="DL15" s="144">
        <v>63.6175</v>
      </c>
      <c r="DM15" s="144">
        <v>63.6175</v>
      </c>
      <c r="DN15" s="144">
        <v>63.6175</v>
      </c>
      <c r="DO15" s="144">
        <v>63.6175</v>
      </c>
      <c r="DP15" s="144">
        <v>63.6175</v>
      </c>
      <c r="DQ15" s="144">
        <v>63.6175</v>
      </c>
      <c r="DR15" s="144">
        <v>63.6175</v>
      </c>
      <c r="DS15" s="144">
        <v>63.6175</v>
      </c>
      <c r="DT15" s="144">
        <v>63.6175</v>
      </c>
      <c r="DU15" s="144">
        <v>63.6175</v>
      </c>
      <c r="DV15" s="144">
        <v>63.6175</v>
      </c>
      <c r="DW15" s="144">
        <v>63.6175</v>
      </c>
      <c r="DX15" s="144">
        <v>63.6175</v>
      </c>
      <c r="DY15" s="144">
        <v>63.6175</v>
      </c>
      <c r="DZ15" s="144">
        <v>63.6175</v>
      </c>
      <c r="EA15" s="144">
        <v>63.6175</v>
      </c>
    </row>
    <row r="16" spans="1:131" ht="15" customHeight="1" x14ac:dyDescent="0.25">
      <c r="A16" s="43">
        <v>14</v>
      </c>
      <c r="B16" s="144"/>
      <c r="C16" s="144"/>
      <c r="D16" s="144"/>
      <c r="E16" s="144"/>
      <c r="F16" s="144"/>
      <c r="G16" s="144"/>
      <c r="H16" s="144"/>
      <c r="I16" s="144"/>
      <c r="J16" s="144"/>
      <c r="K16" s="144"/>
      <c r="L16" s="144"/>
      <c r="M16" s="144"/>
      <c r="N16" s="144"/>
      <c r="O16" s="144"/>
      <c r="P16" s="144">
        <v>0.995</v>
      </c>
      <c r="Q16" s="144">
        <v>1.9850000000000001</v>
      </c>
      <c r="R16" s="144">
        <v>2.9695</v>
      </c>
      <c r="S16" s="144">
        <v>3.9489999999999998</v>
      </c>
      <c r="T16" s="144">
        <v>4.9234999999999998</v>
      </c>
      <c r="U16" s="144">
        <v>5.8929999999999998</v>
      </c>
      <c r="V16" s="144">
        <v>6.8574999999999999</v>
      </c>
      <c r="W16" s="144">
        <v>7.8170000000000002</v>
      </c>
      <c r="X16" s="144">
        <v>8.7710000000000008</v>
      </c>
      <c r="Y16" s="144">
        <v>9.7204999999999995</v>
      </c>
      <c r="Z16" s="144">
        <v>10.6645</v>
      </c>
      <c r="AA16" s="144">
        <v>11.6035</v>
      </c>
      <c r="AB16" s="144">
        <v>12.5375</v>
      </c>
      <c r="AC16" s="144">
        <v>13.467000000000001</v>
      </c>
      <c r="AD16" s="144">
        <v>14.391500000000001</v>
      </c>
      <c r="AE16" s="144">
        <v>15.310499999999999</v>
      </c>
      <c r="AF16" s="144">
        <v>16.225000000000001</v>
      </c>
      <c r="AG16" s="144">
        <v>17.134499999999999</v>
      </c>
      <c r="AH16" s="144">
        <v>18.039000000000001</v>
      </c>
      <c r="AI16" s="144">
        <v>18.939</v>
      </c>
      <c r="AJ16" s="144">
        <v>19.834</v>
      </c>
      <c r="AK16" s="144">
        <v>20.724</v>
      </c>
      <c r="AL16" s="144">
        <v>21.609000000000002</v>
      </c>
      <c r="AM16" s="144">
        <v>22.4895</v>
      </c>
      <c r="AN16" s="144">
        <v>23.364999999999998</v>
      </c>
      <c r="AO16" s="144">
        <v>24.235499999999998</v>
      </c>
      <c r="AP16" s="144">
        <v>25.101500000000001</v>
      </c>
      <c r="AQ16" s="144">
        <v>25.962499999999999</v>
      </c>
      <c r="AR16" s="144">
        <v>26.8185</v>
      </c>
      <c r="AS16" s="144">
        <v>27.669499999999999</v>
      </c>
      <c r="AT16" s="144">
        <v>28.515499999999999</v>
      </c>
      <c r="AU16" s="144">
        <v>29.357500000000002</v>
      </c>
      <c r="AV16" s="144">
        <v>30.193000000000001</v>
      </c>
      <c r="AW16" s="144">
        <v>31.0245</v>
      </c>
      <c r="AX16" s="144">
        <v>31.850999999999999</v>
      </c>
      <c r="AY16" s="144">
        <v>32.671500000000002</v>
      </c>
      <c r="AZ16" s="144">
        <v>33.487499999999997</v>
      </c>
      <c r="BA16" s="144">
        <v>34.298499999999997</v>
      </c>
      <c r="BB16" s="144">
        <v>35.103499999999997</v>
      </c>
      <c r="BC16" s="144">
        <v>35.903500000000001</v>
      </c>
      <c r="BD16" s="144">
        <v>36.698</v>
      </c>
      <c r="BE16" s="144">
        <v>37.487499999999997</v>
      </c>
      <c r="BF16" s="144">
        <v>38.271500000000003</v>
      </c>
      <c r="BG16" s="144">
        <v>39.049500000000002</v>
      </c>
      <c r="BH16" s="144">
        <v>39.8215</v>
      </c>
      <c r="BI16" s="144">
        <v>40.588500000000003</v>
      </c>
      <c r="BJ16" s="144">
        <v>41.349499999999999</v>
      </c>
      <c r="BK16" s="144">
        <v>42.104500000000002</v>
      </c>
      <c r="BL16" s="144">
        <v>42.853000000000002</v>
      </c>
      <c r="BM16" s="144">
        <v>43.595500000000001</v>
      </c>
      <c r="BN16" s="144">
        <v>44.332500000000003</v>
      </c>
      <c r="BO16" s="144">
        <v>45.063000000000002</v>
      </c>
      <c r="BP16" s="144">
        <v>45.786499999999997</v>
      </c>
      <c r="BQ16" s="144">
        <v>46.5045</v>
      </c>
      <c r="BR16" s="144">
        <v>47.215000000000003</v>
      </c>
      <c r="BS16" s="144">
        <v>47.918999999999997</v>
      </c>
      <c r="BT16" s="144">
        <v>48.616</v>
      </c>
      <c r="BU16" s="144">
        <v>49.305999999999997</v>
      </c>
      <c r="BV16" s="144">
        <v>49.988</v>
      </c>
      <c r="BW16" s="144">
        <v>50.662999999999997</v>
      </c>
      <c r="BX16" s="144">
        <v>51.33</v>
      </c>
      <c r="BY16" s="144">
        <v>51.988500000000002</v>
      </c>
      <c r="BZ16" s="144">
        <v>52.639000000000003</v>
      </c>
      <c r="CA16" s="144">
        <v>53.280500000000004</v>
      </c>
      <c r="CB16" s="144">
        <v>53.911999999999999</v>
      </c>
      <c r="CC16" s="144">
        <v>54.533999999999999</v>
      </c>
      <c r="CD16" s="144">
        <v>55.146500000000003</v>
      </c>
      <c r="CE16" s="144">
        <v>55.747500000000002</v>
      </c>
      <c r="CF16" s="144">
        <v>56.337499999999999</v>
      </c>
      <c r="CG16" s="144">
        <v>56.915500000000002</v>
      </c>
      <c r="CH16" s="144">
        <v>57.479500000000002</v>
      </c>
      <c r="CI16" s="144">
        <v>58.027500000000003</v>
      </c>
      <c r="CJ16" s="144">
        <v>58.558</v>
      </c>
      <c r="CK16" s="144">
        <v>59.067</v>
      </c>
      <c r="CL16" s="144">
        <v>59.552500000000002</v>
      </c>
      <c r="CM16" s="144">
        <v>60.009</v>
      </c>
      <c r="CN16" s="144">
        <v>60.433500000000002</v>
      </c>
      <c r="CO16" s="144">
        <v>60.822499999999998</v>
      </c>
      <c r="CP16" s="144">
        <v>61.173000000000002</v>
      </c>
      <c r="CQ16" s="144">
        <v>61.482999999999997</v>
      </c>
      <c r="CR16" s="144">
        <v>61.753999999999998</v>
      </c>
      <c r="CS16" s="144">
        <v>61.985999999999997</v>
      </c>
      <c r="CT16" s="144">
        <v>62.180999999999997</v>
      </c>
      <c r="CU16" s="144">
        <v>62.344000000000001</v>
      </c>
      <c r="CV16" s="144">
        <v>62.477499999999999</v>
      </c>
      <c r="CW16" s="144">
        <v>62.585000000000001</v>
      </c>
      <c r="CX16" s="144">
        <v>62.670999999999999</v>
      </c>
      <c r="CY16" s="144">
        <v>62.7395</v>
      </c>
      <c r="CZ16" s="144">
        <v>62.792000000000002</v>
      </c>
      <c r="DA16" s="144">
        <v>62.832999999999998</v>
      </c>
      <c r="DB16" s="144">
        <v>62.8645</v>
      </c>
      <c r="DC16" s="144">
        <v>62.8645</v>
      </c>
      <c r="DD16" s="144">
        <v>62.8645</v>
      </c>
      <c r="DE16" s="144">
        <v>62.8645</v>
      </c>
      <c r="DF16" s="144">
        <v>62.8645</v>
      </c>
      <c r="DG16" s="144">
        <v>62.8645</v>
      </c>
      <c r="DH16" s="144">
        <v>62.8645</v>
      </c>
      <c r="DI16" s="144">
        <v>62.8645</v>
      </c>
      <c r="DJ16" s="144">
        <v>62.8645</v>
      </c>
      <c r="DK16" s="144">
        <v>62.8645</v>
      </c>
      <c r="DL16" s="144">
        <v>62.8645</v>
      </c>
      <c r="DM16" s="144">
        <v>62.8645</v>
      </c>
      <c r="DN16" s="144">
        <v>62.8645</v>
      </c>
      <c r="DO16" s="144">
        <v>62.8645</v>
      </c>
      <c r="DP16" s="144">
        <v>62.8645</v>
      </c>
      <c r="DQ16" s="144">
        <v>62.8645</v>
      </c>
      <c r="DR16" s="144">
        <v>62.8645</v>
      </c>
      <c r="DS16" s="144">
        <v>62.8645</v>
      </c>
      <c r="DT16" s="144">
        <v>62.8645</v>
      </c>
      <c r="DU16" s="144">
        <v>62.8645</v>
      </c>
      <c r="DV16" s="144">
        <v>62.8645</v>
      </c>
      <c r="DW16" s="144">
        <v>62.8645</v>
      </c>
      <c r="DX16" s="144">
        <v>62.8645</v>
      </c>
      <c r="DY16" s="144">
        <v>62.8645</v>
      </c>
      <c r="DZ16" s="144">
        <v>62.8645</v>
      </c>
      <c r="EA16" s="144">
        <v>62.8645</v>
      </c>
    </row>
    <row r="17" spans="1:131" ht="15" customHeight="1" x14ac:dyDescent="0.25">
      <c r="A17" s="43">
        <v>15</v>
      </c>
      <c r="B17" s="144"/>
      <c r="C17" s="144"/>
      <c r="D17" s="144"/>
      <c r="E17" s="144"/>
      <c r="F17" s="144"/>
      <c r="G17" s="144"/>
      <c r="H17" s="144"/>
      <c r="I17" s="144"/>
      <c r="J17" s="144"/>
      <c r="K17" s="144"/>
      <c r="L17" s="144"/>
      <c r="M17" s="144"/>
      <c r="N17" s="144"/>
      <c r="O17" s="144"/>
      <c r="P17" s="144"/>
      <c r="Q17" s="144">
        <v>0.995</v>
      </c>
      <c r="R17" s="144">
        <v>1.9850000000000001</v>
      </c>
      <c r="S17" s="144">
        <v>2.9695</v>
      </c>
      <c r="T17" s="144">
        <v>3.9485000000000001</v>
      </c>
      <c r="U17" s="144">
        <v>4.923</v>
      </c>
      <c r="V17" s="144">
        <v>5.8925000000000001</v>
      </c>
      <c r="W17" s="144">
        <v>6.8564999999999996</v>
      </c>
      <c r="X17" s="144">
        <v>7.8155000000000001</v>
      </c>
      <c r="Y17" s="144">
        <v>8.7695000000000007</v>
      </c>
      <c r="Z17" s="144">
        <v>9.7185000000000006</v>
      </c>
      <c r="AA17" s="144">
        <v>10.6625</v>
      </c>
      <c r="AB17" s="144">
        <v>11.6015</v>
      </c>
      <c r="AC17" s="144">
        <v>12.535</v>
      </c>
      <c r="AD17" s="144">
        <v>13.464499999999999</v>
      </c>
      <c r="AE17" s="144">
        <v>14.388</v>
      </c>
      <c r="AF17" s="144">
        <v>15.307499999999999</v>
      </c>
      <c r="AG17" s="144">
        <v>16.221499999999999</v>
      </c>
      <c r="AH17" s="144">
        <v>17.130500000000001</v>
      </c>
      <c r="AI17" s="144">
        <v>18.034500000000001</v>
      </c>
      <c r="AJ17" s="144">
        <v>18.934000000000001</v>
      </c>
      <c r="AK17" s="144">
        <v>19.829000000000001</v>
      </c>
      <c r="AL17" s="144">
        <v>20.718499999999999</v>
      </c>
      <c r="AM17" s="144">
        <v>21.603000000000002</v>
      </c>
      <c r="AN17" s="144">
        <v>22.483000000000001</v>
      </c>
      <c r="AO17" s="144">
        <v>23.357500000000002</v>
      </c>
      <c r="AP17" s="144">
        <v>24.228000000000002</v>
      </c>
      <c r="AQ17" s="144">
        <v>25.093</v>
      </c>
      <c r="AR17" s="144">
        <v>25.952999999999999</v>
      </c>
      <c r="AS17" s="144">
        <v>26.808499999999999</v>
      </c>
      <c r="AT17" s="144">
        <v>27.6585</v>
      </c>
      <c r="AU17" s="144">
        <v>28.504000000000001</v>
      </c>
      <c r="AV17" s="144">
        <v>29.3445</v>
      </c>
      <c r="AW17" s="144">
        <v>30.18</v>
      </c>
      <c r="AX17" s="144">
        <v>31.0105</v>
      </c>
      <c r="AY17" s="144">
        <v>31.8355</v>
      </c>
      <c r="AZ17" s="144">
        <v>32.655000000000001</v>
      </c>
      <c r="BA17" s="144">
        <v>33.469499999999996</v>
      </c>
      <c r="BB17" s="144">
        <v>34.278500000000001</v>
      </c>
      <c r="BC17" s="144">
        <v>35.082000000000001</v>
      </c>
      <c r="BD17" s="144">
        <v>35.880499999999998</v>
      </c>
      <c r="BE17" s="144">
        <v>36.673499999999997</v>
      </c>
      <c r="BF17" s="144">
        <v>37.460999999999999</v>
      </c>
      <c r="BG17" s="144">
        <v>38.2425</v>
      </c>
      <c r="BH17" s="144">
        <v>39.018500000000003</v>
      </c>
      <c r="BI17" s="144">
        <v>39.788499999999999</v>
      </c>
      <c r="BJ17" s="144">
        <v>40.552500000000002</v>
      </c>
      <c r="BK17" s="144">
        <v>41.311</v>
      </c>
      <c r="BL17" s="144">
        <v>42.063000000000002</v>
      </c>
      <c r="BM17" s="144">
        <v>42.808999999999997</v>
      </c>
      <c r="BN17" s="144">
        <v>43.548499999999997</v>
      </c>
      <c r="BO17" s="144">
        <v>44.281999999999996</v>
      </c>
      <c r="BP17" s="144">
        <v>45.009</v>
      </c>
      <c r="BQ17" s="144">
        <v>45.729500000000002</v>
      </c>
      <c r="BR17" s="144">
        <v>46.442999999999998</v>
      </c>
      <c r="BS17" s="144">
        <v>47.149500000000003</v>
      </c>
      <c r="BT17" s="144">
        <v>47.848999999999997</v>
      </c>
      <c r="BU17" s="144">
        <v>48.541499999999999</v>
      </c>
      <c r="BV17" s="144">
        <v>49.226500000000001</v>
      </c>
      <c r="BW17" s="144">
        <v>49.903500000000001</v>
      </c>
      <c r="BX17" s="144">
        <v>50.572499999999998</v>
      </c>
      <c r="BY17" s="144">
        <v>51.233499999999999</v>
      </c>
      <c r="BZ17" s="144">
        <v>51.8855</v>
      </c>
      <c r="CA17" s="144">
        <v>52.529000000000003</v>
      </c>
      <c r="CB17" s="144">
        <v>53.162500000000001</v>
      </c>
      <c r="CC17" s="144">
        <v>53.786499999999997</v>
      </c>
      <c r="CD17" s="144">
        <v>54.399500000000003</v>
      </c>
      <c r="CE17" s="144">
        <v>55.002499999999998</v>
      </c>
      <c r="CF17" s="144">
        <v>55.593499999999999</v>
      </c>
      <c r="CG17" s="144">
        <v>56.171999999999997</v>
      </c>
      <c r="CH17" s="144">
        <v>56.737000000000002</v>
      </c>
      <c r="CI17" s="144">
        <v>57.286000000000001</v>
      </c>
      <c r="CJ17" s="144">
        <v>57.816499999999998</v>
      </c>
      <c r="CK17" s="144">
        <v>58.325499999999998</v>
      </c>
      <c r="CL17" s="144">
        <v>58.810499999999998</v>
      </c>
      <c r="CM17" s="144">
        <v>59.266500000000001</v>
      </c>
      <c r="CN17" s="144">
        <v>59.6905</v>
      </c>
      <c r="CO17" s="144">
        <v>60.078499999999998</v>
      </c>
      <c r="CP17" s="144">
        <v>60.427999999999997</v>
      </c>
      <c r="CQ17" s="144">
        <v>60.737000000000002</v>
      </c>
      <c r="CR17" s="144">
        <v>61.006500000000003</v>
      </c>
      <c r="CS17" s="144">
        <v>61.237499999999997</v>
      </c>
      <c r="CT17" s="144">
        <v>61.4315</v>
      </c>
      <c r="CU17" s="144">
        <v>61.593000000000004</v>
      </c>
      <c r="CV17" s="144">
        <v>61.725000000000001</v>
      </c>
      <c r="CW17" s="144">
        <v>61.832000000000001</v>
      </c>
      <c r="CX17" s="144">
        <v>61.917000000000002</v>
      </c>
      <c r="CY17" s="144">
        <v>61.984499999999997</v>
      </c>
      <c r="CZ17" s="144">
        <v>62.036000000000001</v>
      </c>
      <c r="DA17" s="144">
        <v>62.076500000000003</v>
      </c>
      <c r="DB17" s="144">
        <v>62.107500000000002</v>
      </c>
      <c r="DC17" s="144">
        <v>62.107500000000002</v>
      </c>
      <c r="DD17" s="144">
        <v>62.107500000000002</v>
      </c>
      <c r="DE17" s="144">
        <v>62.107500000000002</v>
      </c>
      <c r="DF17" s="144">
        <v>62.107500000000002</v>
      </c>
      <c r="DG17" s="144">
        <v>62.107500000000002</v>
      </c>
      <c r="DH17" s="144">
        <v>62.107500000000002</v>
      </c>
      <c r="DI17" s="144">
        <v>62.107500000000002</v>
      </c>
      <c r="DJ17" s="144">
        <v>62.107500000000002</v>
      </c>
      <c r="DK17" s="144">
        <v>62.107500000000002</v>
      </c>
      <c r="DL17" s="144">
        <v>62.107500000000002</v>
      </c>
      <c r="DM17" s="144">
        <v>62.107500000000002</v>
      </c>
      <c r="DN17" s="144">
        <v>62.107500000000002</v>
      </c>
      <c r="DO17" s="144">
        <v>62.107500000000002</v>
      </c>
      <c r="DP17" s="144">
        <v>62.107500000000002</v>
      </c>
      <c r="DQ17" s="144">
        <v>62.107500000000002</v>
      </c>
      <c r="DR17" s="144">
        <v>62.107500000000002</v>
      </c>
      <c r="DS17" s="144">
        <v>62.107500000000002</v>
      </c>
      <c r="DT17" s="144">
        <v>62.107500000000002</v>
      </c>
      <c r="DU17" s="144">
        <v>62.107500000000002</v>
      </c>
      <c r="DV17" s="144">
        <v>62.107500000000002</v>
      </c>
      <c r="DW17" s="144">
        <v>62.107500000000002</v>
      </c>
      <c r="DX17" s="144">
        <v>62.107500000000002</v>
      </c>
      <c r="DY17" s="144">
        <v>62.107500000000002</v>
      </c>
      <c r="DZ17" s="144">
        <v>62.107500000000002</v>
      </c>
      <c r="EA17" s="144">
        <v>62.107500000000002</v>
      </c>
    </row>
    <row r="18" spans="1:131" ht="15" customHeight="1" x14ac:dyDescent="0.25">
      <c r="A18" s="43">
        <v>16</v>
      </c>
      <c r="B18" s="144"/>
      <c r="C18" s="144"/>
      <c r="D18" s="144"/>
      <c r="E18" s="144"/>
      <c r="F18" s="144"/>
      <c r="G18" s="144"/>
      <c r="H18" s="144"/>
      <c r="I18" s="144"/>
      <c r="J18" s="144"/>
      <c r="K18" s="144"/>
      <c r="L18" s="144"/>
      <c r="M18" s="144"/>
      <c r="N18" s="144"/>
      <c r="O18" s="144"/>
      <c r="P18" s="144"/>
      <c r="Q18" s="144"/>
      <c r="R18" s="144">
        <v>0.995</v>
      </c>
      <c r="S18" s="144">
        <v>1.9844999999999999</v>
      </c>
      <c r="T18" s="144">
        <v>2.9689999999999999</v>
      </c>
      <c r="U18" s="144">
        <v>3.9485000000000001</v>
      </c>
      <c r="V18" s="144">
        <v>4.9225000000000003</v>
      </c>
      <c r="W18" s="144">
        <v>5.8914999999999997</v>
      </c>
      <c r="X18" s="144">
        <v>6.8555000000000001</v>
      </c>
      <c r="Y18" s="144">
        <v>7.8144999999999998</v>
      </c>
      <c r="Z18" s="144">
        <v>8.7684999999999995</v>
      </c>
      <c r="AA18" s="144">
        <v>9.7170000000000005</v>
      </c>
      <c r="AB18" s="144">
        <v>10.660500000000001</v>
      </c>
      <c r="AC18" s="144">
        <v>11.599</v>
      </c>
      <c r="AD18" s="144">
        <v>12.532999999999999</v>
      </c>
      <c r="AE18" s="144">
        <v>13.462</v>
      </c>
      <c r="AF18" s="144">
        <v>14.3855</v>
      </c>
      <c r="AG18" s="144">
        <v>15.304</v>
      </c>
      <c r="AH18" s="144">
        <v>16.218</v>
      </c>
      <c r="AI18" s="144">
        <v>17.126999999999999</v>
      </c>
      <c r="AJ18" s="144">
        <v>18.030999999999999</v>
      </c>
      <c r="AK18" s="144">
        <v>18.929500000000001</v>
      </c>
      <c r="AL18" s="144">
        <v>19.824000000000002</v>
      </c>
      <c r="AM18" s="144">
        <v>20.712499999999999</v>
      </c>
      <c r="AN18" s="144">
        <v>21.597000000000001</v>
      </c>
      <c r="AO18" s="144">
        <v>22.475999999999999</v>
      </c>
      <c r="AP18" s="144">
        <v>23.350999999999999</v>
      </c>
      <c r="AQ18" s="144">
        <v>24.22</v>
      </c>
      <c r="AR18" s="144">
        <v>25.085000000000001</v>
      </c>
      <c r="AS18" s="144">
        <v>25.943999999999999</v>
      </c>
      <c r="AT18" s="144">
        <v>26.798500000000001</v>
      </c>
      <c r="AU18" s="144">
        <v>27.648</v>
      </c>
      <c r="AV18" s="144">
        <v>28.4925</v>
      </c>
      <c r="AW18" s="144">
        <v>29.332000000000001</v>
      </c>
      <c r="AX18" s="144">
        <v>30.166</v>
      </c>
      <c r="AY18" s="144">
        <v>30.995000000000001</v>
      </c>
      <c r="AZ18" s="144">
        <v>31.818999999999999</v>
      </c>
      <c r="BA18" s="144">
        <v>32.637500000000003</v>
      </c>
      <c r="BB18" s="144">
        <v>33.450499999999998</v>
      </c>
      <c r="BC18" s="144">
        <v>34.258000000000003</v>
      </c>
      <c r="BD18" s="144">
        <v>35.06</v>
      </c>
      <c r="BE18" s="144">
        <v>35.856499999999997</v>
      </c>
      <c r="BF18" s="144">
        <v>36.647500000000001</v>
      </c>
      <c r="BG18" s="144">
        <v>37.433</v>
      </c>
      <c r="BH18" s="144">
        <v>38.212000000000003</v>
      </c>
      <c r="BI18" s="144">
        <v>38.985500000000002</v>
      </c>
      <c r="BJ18" s="144">
        <v>39.753500000000003</v>
      </c>
      <c r="BK18" s="144">
        <v>40.515000000000001</v>
      </c>
      <c r="BL18" s="144">
        <v>41.27</v>
      </c>
      <c r="BM18" s="144">
        <v>42.019500000000001</v>
      </c>
      <c r="BN18" s="144">
        <v>42.762</v>
      </c>
      <c r="BO18" s="144">
        <v>43.4985</v>
      </c>
      <c r="BP18" s="144">
        <v>44.228499999999997</v>
      </c>
      <c r="BQ18" s="144">
        <v>44.951999999999998</v>
      </c>
      <c r="BR18" s="144">
        <v>45.667999999999999</v>
      </c>
      <c r="BS18" s="144">
        <v>46.377499999999998</v>
      </c>
      <c r="BT18" s="144">
        <v>47.079500000000003</v>
      </c>
      <c r="BU18" s="144">
        <v>47.774500000000003</v>
      </c>
      <c r="BV18" s="144">
        <v>48.462000000000003</v>
      </c>
      <c r="BW18" s="144">
        <v>49.142000000000003</v>
      </c>
      <c r="BX18" s="144">
        <v>49.813000000000002</v>
      </c>
      <c r="BY18" s="144">
        <v>50.475999999999999</v>
      </c>
      <c r="BZ18" s="144">
        <v>51.13</v>
      </c>
      <c r="CA18" s="144">
        <v>51.775500000000001</v>
      </c>
      <c r="CB18" s="144">
        <v>52.411000000000001</v>
      </c>
      <c r="CC18" s="144">
        <v>53.036499999999997</v>
      </c>
      <c r="CD18" s="144">
        <v>53.651499999999999</v>
      </c>
      <c r="CE18" s="144">
        <v>54.255000000000003</v>
      </c>
      <c r="CF18" s="144">
        <v>54.847499999999997</v>
      </c>
      <c r="CG18" s="144">
        <v>55.427</v>
      </c>
      <c r="CH18" s="144">
        <v>55.991999999999997</v>
      </c>
      <c r="CI18" s="144">
        <v>56.541499999999999</v>
      </c>
      <c r="CJ18" s="144">
        <v>57.072499999999998</v>
      </c>
      <c r="CK18" s="144">
        <v>57.582000000000001</v>
      </c>
      <c r="CL18" s="144">
        <v>58.066000000000003</v>
      </c>
      <c r="CM18" s="144">
        <v>58.521999999999998</v>
      </c>
      <c r="CN18" s="144">
        <v>58.945</v>
      </c>
      <c r="CO18" s="144">
        <v>59.332500000000003</v>
      </c>
      <c r="CP18" s="144">
        <v>59.680999999999997</v>
      </c>
      <c r="CQ18" s="144">
        <v>59.988999999999997</v>
      </c>
      <c r="CR18" s="144">
        <v>60.256999999999998</v>
      </c>
      <c r="CS18" s="144">
        <v>60.486499999999999</v>
      </c>
      <c r="CT18" s="144">
        <v>60.679499999999997</v>
      </c>
      <c r="CU18" s="144">
        <v>60.84</v>
      </c>
      <c r="CV18" s="144">
        <v>60.970500000000001</v>
      </c>
      <c r="CW18" s="144">
        <v>61.076500000000003</v>
      </c>
      <c r="CX18" s="144">
        <v>61.160499999999999</v>
      </c>
      <c r="CY18" s="144">
        <v>61.226999999999997</v>
      </c>
      <c r="CZ18" s="144">
        <v>61.278500000000001</v>
      </c>
      <c r="DA18" s="144">
        <v>61.317999999999998</v>
      </c>
      <c r="DB18" s="144">
        <v>61.348500000000001</v>
      </c>
      <c r="DC18" s="144">
        <v>61.348500000000001</v>
      </c>
      <c r="DD18" s="144">
        <v>61.348500000000001</v>
      </c>
      <c r="DE18" s="144">
        <v>61.348500000000001</v>
      </c>
      <c r="DF18" s="144">
        <v>61.348500000000001</v>
      </c>
      <c r="DG18" s="144">
        <v>61.348500000000001</v>
      </c>
      <c r="DH18" s="144">
        <v>61.348500000000001</v>
      </c>
      <c r="DI18" s="144">
        <v>61.348500000000001</v>
      </c>
      <c r="DJ18" s="144">
        <v>61.348500000000001</v>
      </c>
      <c r="DK18" s="144">
        <v>61.348500000000001</v>
      </c>
      <c r="DL18" s="144">
        <v>61.348500000000001</v>
      </c>
      <c r="DM18" s="144">
        <v>61.348500000000001</v>
      </c>
      <c r="DN18" s="144">
        <v>61.348500000000001</v>
      </c>
      <c r="DO18" s="144">
        <v>61.348500000000001</v>
      </c>
      <c r="DP18" s="144">
        <v>61.348500000000001</v>
      </c>
      <c r="DQ18" s="144">
        <v>61.348500000000001</v>
      </c>
      <c r="DR18" s="144">
        <v>61.348500000000001</v>
      </c>
      <c r="DS18" s="144">
        <v>61.348500000000001</v>
      </c>
      <c r="DT18" s="144">
        <v>61.348500000000001</v>
      </c>
      <c r="DU18" s="144">
        <v>61.348500000000001</v>
      </c>
      <c r="DV18" s="144">
        <v>61.348500000000001</v>
      </c>
      <c r="DW18" s="144">
        <v>61.348500000000001</v>
      </c>
      <c r="DX18" s="144">
        <v>61.348500000000001</v>
      </c>
      <c r="DY18" s="144">
        <v>61.348500000000001</v>
      </c>
      <c r="DZ18" s="144">
        <v>61.348500000000001</v>
      </c>
      <c r="EA18" s="144">
        <v>61.348500000000001</v>
      </c>
    </row>
    <row r="19" spans="1:131" ht="15" customHeight="1" x14ac:dyDescent="0.25">
      <c r="A19" s="43">
        <v>17</v>
      </c>
      <c r="B19" s="144"/>
      <c r="C19" s="144"/>
      <c r="D19" s="144"/>
      <c r="E19" s="144"/>
      <c r="F19" s="144"/>
      <c r="G19" s="144"/>
      <c r="H19" s="144"/>
      <c r="I19" s="144"/>
      <c r="J19" s="144"/>
      <c r="K19" s="144"/>
      <c r="L19" s="144"/>
      <c r="M19" s="144"/>
      <c r="N19" s="144"/>
      <c r="O19" s="144"/>
      <c r="P19" s="144"/>
      <c r="Q19" s="144"/>
      <c r="R19" s="144"/>
      <c r="S19" s="144">
        <v>0.995</v>
      </c>
      <c r="T19" s="144">
        <v>1.9844999999999999</v>
      </c>
      <c r="U19" s="144">
        <v>2.9685000000000001</v>
      </c>
      <c r="V19" s="144">
        <v>3.948</v>
      </c>
      <c r="W19" s="144">
        <v>4.9225000000000003</v>
      </c>
      <c r="X19" s="144">
        <v>5.891</v>
      </c>
      <c r="Y19" s="144">
        <v>6.8550000000000004</v>
      </c>
      <c r="Z19" s="144">
        <v>7.8135000000000003</v>
      </c>
      <c r="AA19" s="144">
        <v>8.7669999999999995</v>
      </c>
      <c r="AB19" s="144">
        <v>9.7155000000000005</v>
      </c>
      <c r="AC19" s="144">
        <v>10.659000000000001</v>
      </c>
      <c r="AD19" s="144">
        <v>11.5975</v>
      </c>
      <c r="AE19" s="144">
        <v>12.531000000000001</v>
      </c>
      <c r="AF19" s="144">
        <v>13.4595</v>
      </c>
      <c r="AG19" s="144">
        <v>14.3825</v>
      </c>
      <c r="AH19" s="144">
        <v>15.301500000000001</v>
      </c>
      <c r="AI19" s="144">
        <v>16.214500000000001</v>
      </c>
      <c r="AJ19" s="144">
        <v>17.123000000000001</v>
      </c>
      <c r="AK19" s="144">
        <v>18.026499999999999</v>
      </c>
      <c r="AL19" s="144">
        <v>18.925000000000001</v>
      </c>
      <c r="AM19" s="144">
        <v>19.8185</v>
      </c>
      <c r="AN19" s="144">
        <v>20.7075</v>
      </c>
      <c r="AO19" s="144">
        <v>21.591000000000001</v>
      </c>
      <c r="AP19" s="144">
        <v>22.47</v>
      </c>
      <c r="AQ19" s="144">
        <v>23.344000000000001</v>
      </c>
      <c r="AR19" s="144">
        <v>24.212499999999999</v>
      </c>
      <c r="AS19" s="144">
        <v>25.076499999999999</v>
      </c>
      <c r="AT19" s="144">
        <v>25.934999999999999</v>
      </c>
      <c r="AU19" s="144">
        <v>26.788499999999999</v>
      </c>
      <c r="AV19" s="144">
        <v>27.637</v>
      </c>
      <c r="AW19" s="144">
        <v>28.481000000000002</v>
      </c>
      <c r="AX19" s="144">
        <v>29.318999999999999</v>
      </c>
      <c r="AY19" s="144">
        <v>30.152000000000001</v>
      </c>
      <c r="AZ19" s="144">
        <v>30.98</v>
      </c>
      <c r="BA19" s="144">
        <v>31.802</v>
      </c>
      <c r="BB19" s="144">
        <v>32.619</v>
      </c>
      <c r="BC19" s="144">
        <v>33.430500000000002</v>
      </c>
      <c r="BD19" s="144">
        <v>34.236499999999999</v>
      </c>
      <c r="BE19" s="144">
        <v>35.036499999999997</v>
      </c>
      <c r="BF19" s="144">
        <v>35.831000000000003</v>
      </c>
      <c r="BG19" s="144">
        <v>36.619999999999997</v>
      </c>
      <c r="BH19" s="144">
        <v>37.402999999999999</v>
      </c>
      <c r="BI19" s="144">
        <v>38.18</v>
      </c>
      <c r="BJ19" s="144">
        <v>38.951500000000003</v>
      </c>
      <c r="BK19" s="144">
        <v>39.716000000000001</v>
      </c>
      <c r="BL19" s="144">
        <v>40.474499999999999</v>
      </c>
      <c r="BM19" s="144">
        <v>41.226999999999997</v>
      </c>
      <c r="BN19" s="144">
        <v>41.972999999999999</v>
      </c>
      <c r="BO19" s="144">
        <v>42.712499999999999</v>
      </c>
      <c r="BP19" s="144">
        <v>43.445500000000003</v>
      </c>
      <c r="BQ19" s="144">
        <v>44.171500000000002</v>
      </c>
      <c r="BR19" s="144">
        <v>44.890999999999998</v>
      </c>
      <c r="BS19" s="144">
        <v>45.603000000000002</v>
      </c>
      <c r="BT19" s="144">
        <v>46.308</v>
      </c>
      <c r="BU19" s="144">
        <v>47.005000000000003</v>
      </c>
      <c r="BV19" s="144">
        <v>47.695</v>
      </c>
      <c r="BW19" s="144">
        <v>48.377000000000002</v>
      </c>
      <c r="BX19" s="144">
        <v>49.0505</v>
      </c>
      <c r="BY19" s="144">
        <v>49.715499999999999</v>
      </c>
      <c r="BZ19" s="144">
        <v>50.372500000000002</v>
      </c>
      <c r="CA19" s="144">
        <v>51.018999999999998</v>
      </c>
      <c r="CB19" s="144">
        <v>51.656500000000001</v>
      </c>
      <c r="CC19" s="144">
        <v>52.283000000000001</v>
      </c>
      <c r="CD19" s="144">
        <v>52.899500000000003</v>
      </c>
      <c r="CE19" s="144">
        <v>53.505000000000003</v>
      </c>
      <c r="CF19" s="144">
        <v>54.098500000000001</v>
      </c>
      <c r="CG19" s="144">
        <v>54.6785</v>
      </c>
      <c r="CH19" s="144">
        <v>55.244500000000002</v>
      </c>
      <c r="CI19" s="144">
        <v>55.795000000000002</v>
      </c>
      <c r="CJ19" s="144">
        <v>56.326000000000001</v>
      </c>
      <c r="CK19" s="144">
        <v>56.835000000000001</v>
      </c>
      <c r="CL19" s="144">
        <v>57.319000000000003</v>
      </c>
      <c r="CM19" s="144">
        <v>57.774000000000001</v>
      </c>
      <c r="CN19" s="144">
        <v>58.197000000000003</v>
      </c>
      <c r="CO19" s="144">
        <v>58.582999999999998</v>
      </c>
      <c r="CP19" s="144">
        <v>58.930500000000002</v>
      </c>
      <c r="CQ19" s="144">
        <v>59.237000000000002</v>
      </c>
      <c r="CR19" s="144">
        <v>59.5045</v>
      </c>
      <c r="CS19" s="144">
        <v>59.732500000000002</v>
      </c>
      <c r="CT19" s="144">
        <v>59.924500000000002</v>
      </c>
      <c r="CU19" s="144">
        <v>60.082999999999998</v>
      </c>
      <c r="CV19" s="144">
        <v>60.213500000000003</v>
      </c>
      <c r="CW19" s="144">
        <v>60.317999999999998</v>
      </c>
      <c r="CX19" s="144">
        <v>60.401000000000003</v>
      </c>
      <c r="CY19" s="144">
        <v>60.466500000000003</v>
      </c>
      <c r="CZ19" s="144">
        <v>60.517000000000003</v>
      </c>
      <c r="DA19" s="144">
        <v>60.555999999999997</v>
      </c>
      <c r="DB19" s="144">
        <v>60.585999999999999</v>
      </c>
      <c r="DC19" s="144">
        <v>60.585999999999999</v>
      </c>
      <c r="DD19" s="144">
        <v>60.585999999999999</v>
      </c>
      <c r="DE19" s="144">
        <v>60.585999999999999</v>
      </c>
      <c r="DF19" s="144">
        <v>60.585999999999999</v>
      </c>
      <c r="DG19" s="144">
        <v>60.585999999999999</v>
      </c>
      <c r="DH19" s="144">
        <v>60.585999999999999</v>
      </c>
      <c r="DI19" s="144">
        <v>60.585999999999999</v>
      </c>
      <c r="DJ19" s="144">
        <v>60.585999999999999</v>
      </c>
      <c r="DK19" s="144">
        <v>60.585999999999999</v>
      </c>
      <c r="DL19" s="144">
        <v>60.585999999999999</v>
      </c>
      <c r="DM19" s="144">
        <v>60.585999999999999</v>
      </c>
      <c r="DN19" s="144">
        <v>60.585999999999999</v>
      </c>
      <c r="DO19" s="144">
        <v>60.585999999999999</v>
      </c>
      <c r="DP19" s="144">
        <v>60.585999999999999</v>
      </c>
      <c r="DQ19" s="144">
        <v>60.585999999999999</v>
      </c>
      <c r="DR19" s="144">
        <v>60.585999999999999</v>
      </c>
      <c r="DS19" s="144">
        <v>60.585999999999999</v>
      </c>
      <c r="DT19" s="144">
        <v>60.585999999999999</v>
      </c>
      <c r="DU19" s="144">
        <v>60.585999999999999</v>
      </c>
      <c r="DV19" s="144">
        <v>60.585999999999999</v>
      </c>
      <c r="DW19" s="144">
        <v>60.585999999999999</v>
      </c>
      <c r="DX19" s="144">
        <v>60.585999999999999</v>
      </c>
      <c r="DY19" s="144">
        <v>60.585999999999999</v>
      </c>
      <c r="DZ19" s="144">
        <v>60.585999999999999</v>
      </c>
      <c r="EA19" s="144">
        <v>60.585999999999999</v>
      </c>
    </row>
    <row r="20" spans="1:131" ht="15" customHeight="1" x14ac:dyDescent="0.25">
      <c r="A20" s="43">
        <v>18</v>
      </c>
      <c r="B20" s="144"/>
      <c r="C20" s="144"/>
      <c r="D20" s="144"/>
      <c r="E20" s="144"/>
      <c r="F20" s="144"/>
      <c r="G20" s="144"/>
      <c r="H20" s="144"/>
      <c r="I20" s="144"/>
      <c r="J20" s="144"/>
      <c r="K20" s="144"/>
      <c r="L20" s="144"/>
      <c r="M20" s="144"/>
      <c r="N20" s="144"/>
      <c r="O20" s="144"/>
      <c r="P20" s="144"/>
      <c r="Q20" s="144"/>
      <c r="R20" s="144"/>
      <c r="S20" s="144"/>
      <c r="T20" s="144">
        <v>0.995</v>
      </c>
      <c r="U20" s="144">
        <v>1.9844999999999999</v>
      </c>
      <c r="V20" s="144">
        <v>2.9685000000000001</v>
      </c>
      <c r="W20" s="144">
        <v>3.9474999999999998</v>
      </c>
      <c r="X20" s="144">
        <v>4.9215</v>
      </c>
      <c r="Y20" s="144">
        <v>5.8905000000000003</v>
      </c>
      <c r="Z20" s="144">
        <v>6.8540000000000001</v>
      </c>
      <c r="AA20" s="144">
        <v>7.8125</v>
      </c>
      <c r="AB20" s="144">
        <v>8.766</v>
      </c>
      <c r="AC20" s="144">
        <v>9.7140000000000004</v>
      </c>
      <c r="AD20" s="144">
        <v>10.657500000000001</v>
      </c>
      <c r="AE20" s="144">
        <v>11.595499999999999</v>
      </c>
      <c r="AF20" s="144">
        <v>12.529</v>
      </c>
      <c r="AG20" s="144">
        <v>13.457000000000001</v>
      </c>
      <c r="AH20" s="144">
        <v>14.38</v>
      </c>
      <c r="AI20" s="144">
        <v>15.298</v>
      </c>
      <c r="AJ20" s="144">
        <v>16.210999999999999</v>
      </c>
      <c r="AK20" s="144">
        <v>17.119499999999999</v>
      </c>
      <c r="AL20" s="144">
        <v>18.022500000000001</v>
      </c>
      <c r="AM20" s="144">
        <v>18.920500000000001</v>
      </c>
      <c r="AN20" s="144">
        <v>19.813500000000001</v>
      </c>
      <c r="AO20" s="144">
        <v>20.701499999999999</v>
      </c>
      <c r="AP20" s="144">
        <v>21.585000000000001</v>
      </c>
      <c r="AQ20" s="144">
        <v>22.4635</v>
      </c>
      <c r="AR20" s="144">
        <v>23.336500000000001</v>
      </c>
      <c r="AS20" s="144">
        <v>24.204499999999999</v>
      </c>
      <c r="AT20" s="144">
        <v>25.067499999999999</v>
      </c>
      <c r="AU20" s="144">
        <v>25.925999999999998</v>
      </c>
      <c r="AV20" s="144">
        <v>26.778500000000001</v>
      </c>
      <c r="AW20" s="144">
        <v>27.625499999999999</v>
      </c>
      <c r="AX20" s="144">
        <v>28.468499999999999</v>
      </c>
      <c r="AY20" s="144">
        <v>29.305499999999999</v>
      </c>
      <c r="AZ20" s="144">
        <v>30.137</v>
      </c>
      <c r="BA20" s="144">
        <v>30.9635</v>
      </c>
      <c r="BB20" s="144">
        <v>31.783999999999999</v>
      </c>
      <c r="BC20" s="144">
        <v>32.599499999999999</v>
      </c>
      <c r="BD20" s="144">
        <v>33.408999999999999</v>
      </c>
      <c r="BE20" s="144">
        <v>34.213000000000001</v>
      </c>
      <c r="BF20" s="144">
        <v>35.011499999999998</v>
      </c>
      <c r="BG20" s="144">
        <v>35.804000000000002</v>
      </c>
      <c r="BH20" s="144">
        <v>36.590499999999999</v>
      </c>
      <c r="BI20" s="144">
        <v>37.371000000000002</v>
      </c>
      <c r="BJ20" s="144">
        <v>38.146000000000001</v>
      </c>
      <c r="BK20" s="144">
        <v>38.914000000000001</v>
      </c>
      <c r="BL20" s="144">
        <v>39.676000000000002</v>
      </c>
      <c r="BM20" s="144">
        <v>40.4315</v>
      </c>
      <c r="BN20" s="144">
        <v>41.180999999999997</v>
      </c>
      <c r="BO20" s="144">
        <v>41.923499999999997</v>
      </c>
      <c r="BP20" s="144">
        <v>42.659500000000001</v>
      </c>
      <c r="BQ20" s="144">
        <v>43.387999999999998</v>
      </c>
      <c r="BR20" s="144">
        <v>44.110500000000002</v>
      </c>
      <c r="BS20" s="144">
        <v>44.825000000000003</v>
      </c>
      <c r="BT20" s="144">
        <v>45.532499999999999</v>
      </c>
      <c r="BU20" s="144">
        <v>46.232999999999997</v>
      </c>
      <c r="BV20" s="144">
        <v>46.924999999999997</v>
      </c>
      <c r="BW20" s="144">
        <v>47.609499999999997</v>
      </c>
      <c r="BX20" s="144">
        <v>48.285499999999999</v>
      </c>
      <c r="BY20" s="144">
        <v>48.953000000000003</v>
      </c>
      <c r="BZ20" s="144">
        <v>49.610999999999997</v>
      </c>
      <c r="CA20" s="144">
        <v>50.26</v>
      </c>
      <c r="CB20" s="144">
        <v>50.899000000000001</v>
      </c>
      <c r="CC20" s="144">
        <v>51.527500000000003</v>
      </c>
      <c r="CD20" s="144">
        <v>52.145499999999998</v>
      </c>
      <c r="CE20" s="144">
        <v>52.7515</v>
      </c>
      <c r="CF20" s="144">
        <v>53.345999999999997</v>
      </c>
      <c r="CG20" s="144">
        <v>53.927999999999997</v>
      </c>
      <c r="CH20" s="144">
        <v>54.494500000000002</v>
      </c>
      <c r="CI20" s="144">
        <v>55.044499999999999</v>
      </c>
      <c r="CJ20" s="144">
        <v>55.575499999999998</v>
      </c>
      <c r="CK20" s="144">
        <v>56.085000000000001</v>
      </c>
      <c r="CL20" s="144">
        <v>56.569000000000003</v>
      </c>
      <c r="CM20" s="144">
        <v>57.023499999999999</v>
      </c>
      <c r="CN20" s="144">
        <v>57.445500000000003</v>
      </c>
      <c r="CO20" s="144">
        <v>57.830500000000001</v>
      </c>
      <c r="CP20" s="144">
        <v>58.176499999999997</v>
      </c>
      <c r="CQ20" s="144">
        <v>58.482500000000002</v>
      </c>
      <c r="CR20" s="144">
        <v>58.7485</v>
      </c>
      <c r="CS20" s="144">
        <v>58.975499999999997</v>
      </c>
      <c r="CT20" s="144">
        <v>59.165999999999997</v>
      </c>
      <c r="CU20" s="144">
        <v>59.323500000000003</v>
      </c>
      <c r="CV20" s="144">
        <v>59.452500000000001</v>
      </c>
      <c r="CW20" s="144">
        <v>59.555500000000002</v>
      </c>
      <c r="CX20" s="144">
        <v>59.637999999999998</v>
      </c>
      <c r="CY20" s="144">
        <v>59.703000000000003</v>
      </c>
      <c r="CZ20" s="144">
        <v>59.752499999999998</v>
      </c>
      <c r="DA20" s="144">
        <v>59.790999999999997</v>
      </c>
      <c r="DB20" s="144">
        <v>59.82</v>
      </c>
      <c r="DC20" s="144">
        <v>59.82</v>
      </c>
      <c r="DD20" s="144">
        <v>59.82</v>
      </c>
      <c r="DE20" s="144">
        <v>59.82</v>
      </c>
      <c r="DF20" s="144">
        <v>59.82</v>
      </c>
      <c r="DG20" s="144">
        <v>59.82</v>
      </c>
      <c r="DH20" s="144">
        <v>59.82</v>
      </c>
      <c r="DI20" s="144">
        <v>59.82</v>
      </c>
      <c r="DJ20" s="144">
        <v>59.82</v>
      </c>
      <c r="DK20" s="144">
        <v>59.82</v>
      </c>
      <c r="DL20" s="144">
        <v>59.82</v>
      </c>
      <c r="DM20" s="144">
        <v>59.82</v>
      </c>
      <c r="DN20" s="144">
        <v>59.82</v>
      </c>
      <c r="DO20" s="144">
        <v>59.82</v>
      </c>
      <c r="DP20" s="144">
        <v>59.82</v>
      </c>
      <c r="DQ20" s="144">
        <v>59.82</v>
      </c>
      <c r="DR20" s="144">
        <v>59.82</v>
      </c>
      <c r="DS20" s="144">
        <v>59.82</v>
      </c>
      <c r="DT20" s="144">
        <v>59.82</v>
      </c>
      <c r="DU20" s="144">
        <v>59.82</v>
      </c>
      <c r="DV20" s="144">
        <v>59.82</v>
      </c>
      <c r="DW20" s="144">
        <v>59.82</v>
      </c>
      <c r="DX20" s="144">
        <v>59.82</v>
      </c>
      <c r="DY20" s="144">
        <v>59.82</v>
      </c>
      <c r="DZ20" s="144">
        <v>59.82</v>
      </c>
      <c r="EA20" s="144">
        <v>59.82</v>
      </c>
    </row>
    <row r="21" spans="1:131" ht="15" customHeight="1" x14ac:dyDescent="0.25">
      <c r="A21" s="43">
        <v>19</v>
      </c>
      <c r="B21" s="144"/>
      <c r="C21" s="144"/>
      <c r="D21" s="144"/>
      <c r="E21" s="144"/>
      <c r="F21" s="144"/>
      <c r="G21" s="144"/>
      <c r="H21" s="144"/>
      <c r="I21" s="144"/>
      <c r="J21" s="144"/>
      <c r="K21" s="144"/>
      <c r="L21" s="144"/>
      <c r="M21" s="144"/>
      <c r="N21" s="144"/>
      <c r="O21" s="144"/>
      <c r="P21" s="144"/>
      <c r="Q21" s="144"/>
      <c r="R21" s="144"/>
      <c r="S21" s="144"/>
      <c r="T21" s="144"/>
      <c r="U21" s="144">
        <v>0.995</v>
      </c>
      <c r="V21" s="144">
        <v>1.9844999999999999</v>
      </c>
      <c r="W21" s="144">
        <v>2.9685000000000001</v>
      </c>
      <c r="X21" s="144">
        <v>3.9474999999999998</v>
      </c>
      <c r="Y21" s="144">
        <v>4.9210000000000003</v>
      </c>
      <c r="Z21" s="144">
        <v>5.89</v>
      </c>
      <c r="AA21" s="144">
        <v>6.8535000000000004</v>
      </c>
      <c r="AB21" s="144">
        <v>7.8120000000000003</v>
      </c>
      <c r="AC21" s="144">
        <v>8.7650000000000006</v>
      </c>
      <c r="AD21" s="144">
        <v>9.7134999999999998</v>
      </c>
      <c r="AE21" s="144">
        <v>10.656499999999999</v>
      </c>
      <c r="AF21" s="144">
        <v>11.593999999999999</v>
      </c>
      <c r="AG21" s="144">
        <v>12.5275</v>
      </c>
      <c r="AH21" s="144">
        <v>13.455</v>
      </c>
      <c r="AI21" s="144">
        <v>14.378</v>
      </c>
      <c r="AJ21" s="144">
        <v>15.295999999999999</v>
      </c>
      <c r="AK21" s="144">
        <v>16.208500000000001</v>
      </c>
      <c r="AL21" s="144">
        <v>17.116499999999998</v>
      </c>
      <c r="AM21" s="144">
        <v>18.018999999999998</v>
      </c>
      <c r="AN21" s="144">
        <v>18.916499999999999</v>
      </c>
      <c r="AO21" s="144">
        <v>19.8095</v>
      </c>
      <c r="AP21" s="144">
        <v>20.697500000000002</v>
      </c>
      <c r="AQ21" s="144">
        <v>21.579499999999999</v>
      </c>
      <c r="AR21" s="144">
        <v>22.4575</v>
      </c>
      <c r="AS21" s="144">
        <v>23.33</v>
      </c>
      <c r="AT21" s="144">
        <v>24.197500000000002</v>
      </c>
      <c r="AU21" s="144">
        <v>25.06</v>
      </c>
      <c r="AV21" s="144">
        <v>25.917000000000002</v>
      </c>
      <c r="AW21" s="144">
        <v>26.768999999999998</v>
      </c>
      <c r="AX21" s="144">
        <v>27.614999999999998</v>
      </c>
      <c r="AY21" s="144">
        <v>28.456499999999998</v>
      </c>
      <c r="AZ21" s="144">
        <v>29.2925</v>
      </c>
      <c r="BA21" s="144">
        <v>30.123000000000001</v>
      </c>
      <c r="BB21" s="144">
        <v>30.947500000000002</v>
      </c>
      <c r="BC21" s="144">
        <v>31.766500000000001</v>
      </c>
      <c r="BD21" s="144">
        <v>32.580500000000001</v>
      </c>
      <c r="BE21" s="144">
        <v>33.387999999999998</v>
      </c>
      <c r="BF21" s="144">
        <v>34.1905</v>
      </c>
      <c r="BG21" s="144">
        <v>34.986499999999999</v>
      </c>
      <c r="BH21" s="144">
        <v>35.776499999999999</v>
      </c>
      <c r="BI21" s="144">
        <v>36.561</v>
      </c>
      <c r="BJ21" s="144">
        <v>37.338999999999999</v>
      </c>
      <c r="BK21" s="144">
        <v>38.110999999999997</v>
      </c>
      <c r="BL21" s="144">
        <v>38.875999999999998</v>
      </c>
      <c r="BM21" s="144">
        <v>39.634999999999998</v>
      </c>
      <c r="BN21" s="144">
        <v>40.387500000000003</v>
      </c>
      <c r="BO21" s="144">
        <v>41.133499999999998</v>
      </c>
      <c r="BP21" s="144">
        <v>41.872</v>
      </c>
      <c r="BQ21" s="144">
        <v>42.604500000000002</v>
      </c>
      <c r="BR21" s="144">
        <v>43.329500000000003</v>
      </c>
      <c r="BS21" s="144">
        <v>44.046999999999997</v>
      </c>
      <c r="BT21" s="144">
        <v>44.7575</v>
      </c>
      <c r="BU21" s="144">
        <v>45.46</v>
      </c>
      <c r="BV21" s="144">
        <v>46.154499999999999</v>
      </c>
      <c r="BW21" s="144">
        <v>46.841500000000003</v>
      </c>
      <c r="BX21" s="144">
        <v>47.52</v>
      </c>
      <c r="BY21" s="144">
        <v>48.189</v>
      </c>
      <c r="BZ21" s="144">
        <v>48.849499999999999</v>
      </c>
      <c r="CA21" s="144">
        <v>49.500500000000002</v>
      </c>
      <c r="CB21" s="144">
        <v>50.141500000000001</v>
      </c>
      <c r="CC21" s="144">
        <v>50.771500000000003</v>
      </c>
      <c r="CD21" s="144">
        <v>51.390500000000003</v>
      </c>
      <c r="CE21" s="144">
        <v>51.9985</v>
      </c>
      <c r="CF21" s="144">
        <v>52.594000000000001</v>
      </c>
      <c r="CG21" s="144">
        <v>53.176000000000002</v>
      </c>
      <c r="CH21" s="144">
        <v>53.744</v>
      </c>
      <c r="CI21" s="144">
        <v>54.294499999999999</v>
      </c>
      <c r="CJ21" s="144">
        <v>54.825499999999998</v>
      </c>
      <c r="CK21" s="144">
        <v>55.335000000000001</v>
      </c>
      <c r="CL21" s="144">
        <v>55.8185</v>
      </c>
      <c r="CM21" s="144">
        <v>56.272500000000001</v>
      </c>
      <c r="CN21" s="144">
        <v>56.6935</v>
      </c>
      <c r="CO21" s="144">
        <v>57.078000000000003</v>
      </c>
      <c r="CP21" s="144">
        <v>57.423000000000002</v>
      </c>
      <c r="CQ21" s="144">
        <v>57.727499999999999</v>
      </c>
      <c r="CR21" s="144">
        <v>57.991999999999997</v>
      </c>
      <c r="CS21" s="144">
        <v>58.217500000000001</v>
      </c>
      <c r="CT21" s="144">
        <v>58.406999999999996</v>
      </c>
      <c r="CU21" s="144">
        <v>58.563499999999998</v>
      </c>
      <c r="CV21" s="144">
        <v>58.691000000000003</v>
      </c>
      <c r="CW21" s="144">
        <v>58.792999999999999</v>
      </c>
      <c r="CX21" s="144">
        <v>58.874499999999998</v>
      </c>
      <c r="CY21" s="144">
        <v>58.938499999999998</v>
      </c>
      <c r="CZ21" s="144">
        <v>58.988</v>
      </c>
      <c r="DA21" s="144">
        <v>59.025500000000001</v>
      </c>
      <c r="DB21" s="144">
        <v>59.054000000000002</v>
      </c>
      <c r="DC21" s="144">
        <v>59.054000000000002</v>
      </c>
      <c r="DD21" s="144">
        <v>59.054000000000002</v>
      </c>
      <c r="DE21" s="144">
        <v>59.054000000000002</v>
      </c>
      <c r="DF21" s="144">
        <v>59.054000000000002</v>
      </c>
      <c r="DG21" s="144">
        <v>59.054000000000002</v>
      </c>
      <c r="DH21" s="144">
        <v>59.054000000000002</v>
      </c>
      <c r="DI21" s="144">
        <v>59.054000000000002</v>
      </c>
      <c r="DJ21" s="144">
        <v>59.054000000000002</v>
      </c>
      <c r="DK21" s="144">
        <v>59.054000000000002</v>
      </c>
      <c r="DL21" s="144">
        <v>59.054000000000002</v>
      </c>
      <c r="DM21" s="144">
        <v>59.054000000000002</v>
      </c>
      <c r="DN21" s="144">
        <v>59.054000000000002</v>
      </c>
      <c r="DO21" s="144">
        <v>59.054000000000002</v>
      </c>
      <c r="DP21" s="144">
        <v>59.054000000000002</v>
      </c>
      <c r="DQ21" s="144">
        <v>59.054000000000002</v>
      </c>
      <c r="DR21" s="144">
        <v>59.054000000000002</v>
      </c>
      <c r="DS21" s="144">
        <v>59.054000000000002</v>
      </c>
      <c r="DT21" s="144">
        <v>59.054000000000002</v>
      </c>
      <c r="DU21" s="144">
        <v>59.054000000000002</v>
      </c>
      <c r="DV21" s="144">
        <v>59.054000000000002</v>
      </c>
      <c r="DW21" s="144">
        <v>59.054000000000002</v>
      </c>
      <c r="DX21" s="144">
        <v>59.054000000000002</v>
      </c>
      <c r="DY21" s="144">
        <v>59.054000000000002</v>
      </c>
      <c r="DZ21" s="144">
        <v>59.054000000000002</v>
      </c>
      <c r="EA21" s="144">
        <v>59.054000000000002</v>
      </c>
    </row>
    <row r="22" spans="1:131" ht="15" customHeight="1" x14ac:dyDescent="0.25">
      <c r="A22" s="43">
        <v>20</v>
      </c>
      <c r="B22" s="144"/>
      <c r="C22" s="144"/>
      <c r="D22" s="144"/>
      <c r="E22" s="144"/>
      <c r="F22" s="144"/>
      <c r="G22" s="144"/>
      <c r="H22" s="144"/>
      <c r="I22" s="144"/>
      <c r="J22" s="144"/>
      <c r="K22" s="144"/>
      <c r="L22" s="144"/>
      <c r="M22" s="144"/>
      <c r="N22" s="144"/>
      <c r="O22" s="144"/>
      <c r="P22" s="144"/>
      <c r="Q22" s="144"/>
      <c r="R22" s="144"/>
      <c r="S22" s="144"/>
      <c r="T22" s="144"/>
      <c r="U22" s="144"/>
      <c r="V22" s="144">
        <v>0.995</v>
      </c>
      <c r="W22" s="144">
        <v>1.9844999999999999</v>
      </c>
      <c r="X22" s="144">
        <v>2.968</v>
      </c>
      <c r="Y22" s="144">
        <v>3.9474999999999998</v>
      </c>
      <c r="Z22" s="144">
        <v>4.9210000000000003</v>
      </c>
      <c r="AA22" s="144">
        <v>5.89</v>
      </c>
      <c r="AB22" s="144">
        <v>6.8529999999999998</v>
      </c>
      <c r="AC22" s="144">
        <v>7.8114999999999997</v>
      </c>
      <c r="AD22" s="144">
        <v>8.7645</v>
      </c>
      <c r="AE22" s="144">
        <v>9.7119999999999997</v>
      </c>
      <c r="AF22" s="144">
        <v>10.6555</v>
      </c>
      <c r="AG22" s="144">
        <v>11.593500000000001</v>
      </c>
      <c r="AH22" s="144">
        <v>12.526</v>
      </c>
      <c r="AI22" s="144">
        <v>13.4535</v>
      </c>
      <c r="AJ22" s="144">
        <v>14.3765</v>
      </c>
      <c r="AK22" s="144">
        <v>15.294</v>
      </c>
      <c r="AL22" s="144">
        <v>16.206499999999998</v>
      </c>
      <c r="AM22" s="144">
        <v>17.114000000000001</v>
      </c>
      <c r="AN22" s="144">
        <v>18.015999999999998</v>
      </c>
      <c r="AO22" s="144">
        <v>18.913499999999999</v>
      </c>
      <c r="AP22" s="144">
        <v>19.805499999999999</v>
      </c>
      <c r="AQ22" s="144">
        <v>20.692499999999999</v>
      </c>
      <c r="AR22" s="144">
        <v>21.5745</v>
      </c>
      <c r="AS22" s="144">
        <v>22.452000000000002</v>
      </c>
      <c r="AT22" s="144">
        <v>23.323499999999999</v>
      </c>
      <c r="AU22" s="144">
        <v>24.19</v>
      </c>
      <c r="AV22" s="144">
        <v>25.051500000000001</v>
      </c>
      <c r="AW22" s="144">
        <v>25.907499999999999</v>
      </c>
      <c r="AX22" s="144">
        <v>26.757999999999999</v>
      </c>
      <c r="AY22" s="144">
        <v>27.603999999999999</v>
      </c>
      <c r="AZ22" s="144">
        <v>28.4435</v>
      </c>
      <c r="BA22" s="144">
        <v>29.277999999999999</v>
      </c>
      <c r="BB22" s="144">
        <v>30.106999999999999</v>
      </c>
      <c r="BC22" s="144">
        <v>30.93</v>
      </c>
      <c r="BD22" s="144">
        <v>31.748000000000001</v>
      </c>
      <c r="BE22" s="144">
        <v>32.5595</v>
      </c>
      <c r="BF22" s="144">
        <v>33.365000000000002</v>
      </c>
      <c r="BG22" s="144">
        <v>34.164999999999999</v>
      </c>
      <c r="BH22" s="144">
        <v>34.959499999999998</v>
      </c>
      <c r="BI22" s="144">
        <v>35.747</v>
      </c>
      <c r="BJ22" s="144">
        <v>36.529000000000003</v>
      </c>
      <c r="BK22" s="144">
        <v>37.304000000000002</v>
      </c>
      <c r="BL22" s="144">
        <v>38.073</v>
      </c>
      <c r="BM22" s="144">
        <v>38.835000000000001</v>
      </c>
      <c r="BN22" s="144">
        <v>39.590499999999999</v>
      </c>
      <c r="BO22" s="144">
        <v>40.339500000000001</v>
      </c>
      <c r="BP22" s="144">
        <v>41.081499999999998</v>
      </c>
      <c r="BQ22" s="144">
        <v>41.816499999999998</v>
      </c>
      <c r="BR22" s="144">
        <v>42.544499999999999</v>
      </c>
      <c r="BS22" s="144">
        <v>43.265000000000001</v>
      </c>
      <c r="BT22" s="144">
        <v>43.978000000000002</v>
      </c>
      <c r="BU22" s="144">
        <v>44.683999999999997</v>
      </c>
      <c r="BV22" s="144">
        <v>45.381</v>
      </c>
      <c r="BW22" s="144">
        <v>46.07</v>
      </c>
      <c r="BX22" s="144">
        <v>46.750999999999998</v>
      </c>
      <c r="BY22" s="144">
        <v>47.421999999999997</v>
      </c>
      <c r="BZ22" s="144">
        <v>48.084499999999998</v>
      </c>
      <c r="CA22" s="144">
        <v>48.737499999999997</v>
      </c>
      <c r="CB22" s="144">
        <v>49.38</v>
      </c>
      <c r="CC22" s="144">
        <v>50.012</v>
      </c>
      <c r="CD22" s="144">
        <v>50.6325</v>
      </c>
      <c r="CE22" s="144">
        <v>51.241500000000002</v>
      </c>
      <c r="CF22" s="144">
        <v>51.838500000000003</v>
      </c>
      <c r="CG22" s="144">
        <v>52.421500000000002</v>
      </c>
      <c r="CH22" s="144">
        <v>52.9895</v>
      </c>
      <c r="CI22" s="144">
        <v>53.540500000000002</v>
      </c>
      <c r="CJ22" s="144">
        <v>54.072000000000003</v>
      </c>
      <c r="CK22" s="144">
        <v>54.581000000000003</v>
      </c>
      <c r="CL22" s="144">
        <v>55.064500000000002</v>
      </c>
      <c r="CM22" s="144">
        <v>55.518000000000001</v>
      </c>
      <c r="CN22" s="144">
        <v>55.938000000000002</v>
      </c>
      <c r="CO22" s="144">
        <v>56.3215</v>
      </c>
      <c r="CP22" s="144">
        <v>56.665500000000002</v>
      </c>
      <c r="CQ22" s="144">
        <v>56.968499999999999</v>
      </c>
      <c r="CR22" s="144">
        <v>57.231999999999999</v>
      </c>
      <c r="CS22" s="144">
        <v>57.456000000000003</v>
      </c>
      <c r="CT22" s="144">
        <v>57.643999999999998</v>
      </c>
      <c r="CU22" s="144">
        <v>57.799500000000002</v>
      </c>
      <c r="CV22" s="144">
        <v>57.9255</v>
      </c>
      <c r="CW22" s="144">
        <v>58.027500000000003</v>
      </c>
      <c r="CX22" s="144">
        <v>58.107999999999997</v>
      </c>
      <c r="CY22" s="144">
        <v>58.170499999999997</v>
      </c>
      <c r="CZ22" s="144">
        <v>58.219000000000001</v>
      </c>
      <c r="DA22" s="144">
        <v>58.256</v>
      </c>
      <c r="DB22" s="144">
        <v>58.283999999999999</v>
      </c>
      <c r="DC22" s="144">
        <v>58.283999999999999</v>
      </c>
      <c r="DD22" s="144">
        <v>58.283999999999999</v>
      </c>
      <c r="DE22" s="144">
        <v>58.283999999999999</v>
      </c>
      <c r="DF22" s="144">
        <v>58.283999999999999</v>
      </c>
      <c r="DG22" s="144">
        <v>58.283999999999999</v>
      </c>
      <c r="DH22" s="144">
        <v>58.283999999999999</v>
      </c>
      <c r="DI22" s="144">
        <v>58.283999999999999</v>
      </c>
      <c r="DJ22" s="144">
        <v>58.283999999999999</v>
      </c>
      <c r="DK22" s="144">
        <v>58.283999999999999</v>
      </c>
      <c r="DL22" s="144">
        <v>58.283999999999999</v>
      </c>
      <c r="DM22" s="144">
        <v>58.283999999999999</v>
      </c>
      <c r="DN22" s="144">
        <v>58.283999999999999</v>
      </c>
      <c r="DO22" s="144">
        <v>58.283999999999999</v>
      </c>
      <c r="DP22" s="144">
        <v>58.283999999999999</v>
      </c>
      <c r="DQ22" s="144">
        <v>58.283999999999999</v>
      </c>
      <c r="DR22" s="144">
        <v>58.283999999999999</v>
      </c>
      <c r="DS22" s="144">
        <v>58.283999999999999</v>
      </c>
      <c r="DT22" s="144">
        <v>58.283999999999999</v>
      </c>
      <c r="DU22" s="144">
        <v>58.283999999999999</v>
      </c>
      <c r="DV22" s="144">
        <v>58.283999999999999</v>
      </c>
      <c r="DW22" s="144">
        <v>58.283999999999999</v>
      </c>
      <c r="DX22" s="144">
        <v>58.283999999999999</v>
      </c>
      <c r="DY22" s="144">
        <v>58.283999999999999</v>
      </c>
      <c r="DZ22" s="144">
        <v>58.283999999999999</v>
      </c>
      <c r="EA22" s="144">
        <v>58.283999999999999</v>
      </c>
    </row>
    <row r="23" spans="1:131" ht="15" customHeight="1" x14ac:dyDescent="0.25">
      <c r="A23" s="43">
        <v>21</v>
      </c>
      <c r="B23" s="144"/>
      <c r="C23" s="144"/>
      <c r="D23" s="144"/>
      <c r="E23" s="144"/>
      <c r="F23" s="144"/>
      <c r="G23" s="144"/>
      <c r="H23" s="144"/>
      <c r="I23" s="144"/>
      <c r="J23" s="144"/>
      <c r="K23" s="144"/>
      <c r="L23" s="144"/>
      <c r="M23" s="144"/>
      <c r="N23" s="144"/>
      <c r="O23" s="144"/>
      <c r="P23" s="144"/>
      <c r="Q23" s="144"/>
      <c r="R23" s="144"/>
      <c r="S23" s="144"/>
      <c r="T23" s="144"/>
      <c r="U23" s="144"/>
      <c r="V23" s="144"/>
      <c r="W23" s="144">
        <v>0.995</v>
      </c>
      <c r="X23" s="144">
        <v>1.9844999999999999</v>
      </c>
      <c r="Y23" s="144">
        <v>2.968</v>
      </c>
      <c r="Z23" s="144">
        <v>3.9474999999999998</v>
      </c>
      <c r="AA23" s="144">
        <v>4.9210000000000003</v>
      </c>
      <c r="AB23" s="144">
        <v>5.8895</v>
      </c>
      <c r="AC23" s="144">
        <v>6.8525</v>
      </c>
      <c r="AD23" s="144">
        <v>7.8105000000000002</v>
      </c>
      <c r="AE23" s="144">
        <v>8.7639999999999993</v>
      </c>
      <c r="AF23" s="144">
        <v>9.7114999999999991</v>
      </c>
      <c r="AG23" s="144">
        <v>10.654</v>
      </c>
      <c r="AH23" s="144">
        <v>11.592000000000001</v>
      </c>
      <c r="AI23" s="144">
        <v>12.5245</v>
      </c>
      <c r="AJ23" s="144">
        <v>13.452</v>
      </c>
      <c r="AK23" s="144">
        <v>14.374000000000001</v>
      </c>
      <c r="AL23" s="144">
        <v>15.291499999999999</v>
      </c>
      <c r="AM23" s="144">
        <v>16.203499999999998</v>
      </c>
      <c r="AN23" s="144">
        <v>17.110499999999998</v>
      </c>
      <c r="AO23" s="144">
        <v>18.012499999999999</v>
      </c>
      <c r="AP23" s="144">
        <v>18.909500000000001</v>
      </c>
      <c r="AQ23" s="144">
        <v>19.800999999999998</v>
      </c>
      <c r="AR23" s="144">
        <v>20.6875</v>
      </c>
      <c r="AS23" s="144">
        <v>21.568999999999999</v>
      </c>
      <c r="AT23" s="144">
        <v>22.445499999999999</v>
      </c>
      <c r="AU23" s="144">
        <v>23.316500000000001</v>
      </c>
      <c r="AV23" s="144">
        <v>24.181999999999999</v>
      </c>
      <c r="AW23" s="144">
        <v>25.0425</v>
      </c>
      <c r="AX23" s="144">
        <v>25.897500000000001</v>
      </c>
      <c r="AY23" s="144">
        <v>26.747499999999999</v>
      </c>
      <c r="AZ23" s="144">
        <v>27.591000000000001</v>
      </c>
      <c r="BA23" s="144">
        <v>28.429500000000001</v>
      </c>
      <c r="BB23" s="144">
        <v>29.262499999999999</v>
      </c>
      <c r="BC23" s="144">
        <v>30.09</v>
      </c>
      <c r="BD23" s="144">
        <v>30.9115</v>
      </c>
      <c r="BE23" s="144">
        <v>31.727</v>
      </c>
      <c r="BF23" s="144">
        <v>32.536999999999999</v>
      </c>
      <c r="BG23" s="144">
        <v>33.340000000000003</v>
      </c>
      <c r="BH23" s="144">
        <v>34.138500000000001</v>
      </c>
      <c r="BI23" s="144">
        <v>34.929499999999997</v>
      </c>
      <c r="BJ23" s="144">
        <v>35.715000000000003</v>
      </c>
      <c r="BK23" s="144">
        <v>36.493499999999997</v>
      </c>
      <c r="BL23" s="144">
        <v>37.265500000000003</v>
      </c>
      <c r="BM23" s="144">
        <v>38.030999999999999</v>
      </c>
      <c r="BN23" s="144">
        <v>38.79</v>
      </c>
      <c r="BO23" s="144">
        <v>39.542499999999997</v>
      </c>
      <c r="BP23" s="144">
        <v>40.287500000000001</v>
      </c>
      <c r="BQ23" s="144">
        <v>41.025500000000001</v>
      </c>
      <c r="BR23" s="144">
        <v>41.756500000000003</v>
      </c>
      <c r="BS23" s="144">
        <v>42.48</v>
      </c>
      <c r="BT23" s="144">
        <v>43.195999999999998</v>
      </c>
      <c r="BU23" s="144">
        <v>43.903500000000001</v>
      </c>
      <c r="BV23" s="144">
        <v>44.603999999999999</v>
      </c>
      <c r="BW23" s="144">
        <v>45.295499999999997</v>
      </c>
      <c r="BX23" s="144">
        <v>45.978499999999997</v>
      </c>
      <c r="BY23" s="144">
        <v>46.652000000000001</v>
      </c>
      <c r="BZ23" s="144">
        <v>47.316499999999998</v>
      </c>
      <c r="CA23" s="144">
        <v>47.970999999999997</v>
      </c>
      <c r="CB23" s="144">
        <v>48.615499999999997</v>
      </c>
      <c r="CC23" s="144">
        <v>49.249000000000002</v>
      </c>
      <c r="CD23" s="144">
        <v>49.871000000000002</v>
      </c>
      <c r="CE23" s="144">
        <v>50.481000000000002</v>
      </c>
      <c r="CF23" s="144">
        <v>51.079000000000001</v>
      </c>
      <c r="CG23" s="144">
        <v>51.662500000000001</v>
      </c>
      <c r="CH23" s="144">
        <v>52.231499999999997</v>
      </c>
      <c r="CI23" s="144">
        <v>52.783499999999997</v>
      </c>
      <c r="CJ23" s="144">
        <v>53.314500000000002</v>
      </c>
      <c r="CK23" s="144">
        <v>53.823999999999998</v>
      </c>
      <c r="CL23" s="144">
        <v>54.3065</v>
      </c>
      <c r="CM23" s="144">
        <v>54.759500000000003</v>
      </c>
      <c r="CN23" s="144">
        <v>55.179000000000002</v>
      </c>
      <c r="CO23" s="144">
        <v>55.561</v>
      </c>
      <c r="CP23" s="144">
        <v>55.904000000000003</v>
      </c>
      <c r="CQ23" s="144">
        <v>56.206000000000003</v>
      </c>
      <c r="CR23" s="144">
        <v>56.467500000000001</v>
      </c>
      <c r="CS23" s="144">
        <v>56.691000000000003</v>
      </c>
      <c r="CT23" s="144">
        <v>56.877499999999998</v>
      </c>
      <c r="CU23" s="144">
        <v>57.031500000000001</v>
      </c>
      <c r="CV23" s="144">
        <v>57.156500000000001</v>
      </c>
      <c r="CW23" s="144">
        <v>57.2575</v>
      </c>
      <c r="CX23" s="144">
        <v>57.335999999999999</v>
      </c>
      <c r="CY23" s="144">
        <v>57.398499999999999</v>
      </c>
      <c r="CZ23" s="144">
        <v>57.445999999999998</v>
      </c>
      <c r="DA23" s="144">
        <v>57.482999999999997</v>
      </c>
      <c r="DB23" s="144">
        <v>57.5105</v>
      </c>
      <c r="DC23" s="144">
        <v>57.5105</v>
      </c>
      <c r="DD23" s="144">
        <v>57.5105</v>
      </c>
      <c r="DE23" s="144">
        <v>57.5105</v>
      </c>
      <c r="DF23" s="144">
        <v>57.5105</v>
      </c>
      <c r="DG23" s="144">
        <v>57.5105</v>
      </c>
      <c r="DH23" s="144">
        <v>57.5105</v>
      </c>
      <c r="DI23" s="144">
        <v>57.5105</v>
      </c>
      <c r="DJ23" s="144">
        <v>57.5105</v>
      </c>
      <c r="DK23" s="144">
        <v>57.5105</v>
      </c>
      <c r="DL23" s="144">
        <v>57.5105</v>
      </c>
      <c r="DM23" s="144">
        <v>57.5105</v>
      </c>
      <c r="DN23" s="144">
        <v>57.5105</v>
      </c>
      <c r="DO23" s="144">
        <v>57.5105</v>
      </c>
      <c r="DP23" s="144">
        <v>57.5105</v>
      </c>
      <c r="DQ23" s="144">
        <v>57.5105</v>
      </c>
      <c r="DR23" s="144">
        <v>57.5105</v>
      </c>
      <c r="DS23" s="144">
        <v>57.5105</v>
      </c>
      <c r="DT23" s="144">
        <v>57.5105</v>
      </c>
      <c r="DU23" s="144">
        <v>57.5105</v>
      </c>
      <c r="DV23" s="144">
        <v>57.5105</v>
      </c>
      <c r="DW23" s="144">
        <v>57.5105</v>
      </c>
      <c r="DX23" s="144">
        <v>57.5105</v>
      </c>
      <c r="DY23" s="144">
        <v>57.5105</v>
      </c>
      <c r="DZ23" s="144">
        <v>57.5105</v>
      </c>
      <c r="EA23" s="144">
        <v>57.5105</v>
      </c>
    </row>
    <row r="24" spans="1:131" ht="15" customHeight="1" x14ac:dyDescent="0.25">
      <c r="A24" s="43">
        <v>22</v>
      </c>
      <c r="B24" s="144"/>
      <c r="C24" s="144"/>
      <c r="D24" s="144"/>
      <c r="E24" s="144"/>
      <c r="F24" s="144"/>
      <c r="G24" s="144"/>
      <c r="H24" s="144"/>
      <c r="I24" s="144"/>
      <c r="J24" s="144"/>
      <c r="K24" s="144"/>
      <c r="L24" s="144"/>
      <c r="M24" s="144"/>
      <c r="N24" s="144"/>
      <c r="O24" s="144"/>
      <c r="P24" s="144"/>
      <c r="Q24" s="144"/>
      <c r="R24" s="144"/>
      <c r="S24" s="144"/>
      <c r="T24" s="144"/>
      <c r="U24" s="144"/>
      <c r="V24" s="144"/>
      <c r="W24" s="144"/>
      <c r="X24" s="144">
        <v>0.995</v>
      </c>
      <c r="Y24" s="144">
        <v>1.9844999999999999</v>
      </c>
      <c r="Z24" s="144">
        <v>2.968</v>
      </c>
      <c r="AA24" s="144">
        <v>3.9474999999999998</v>
      </c>
      <c r="AB24" s="144">
        <v>4.9204999999999997</v>
      </c>
      <c r="AC24" s="144">
        <v>5.8890000000000002</v>
      </c>
      <c r="AD24" s="144">
        <v>6.8525</v>
      </c>
      <c r="AE24" s="144">
        <v>7.8105000000000002</v>
      </c>
      <c r="AF24" s="144">
        <v>8.7629999999999999</v>
      </c>
      <c r="AG24" s="144">
        <v>9.7110000000000003</v>
      </c>
      <c r="AH24" s="144">
        <v>10.653499999999999</v>
      </c>
      <c r="AI24" s="144">
        <v>11.590999999999999</v>
      </c>
      <c r="AJ24" s="144">
        <v>12.523</v>
      </c>
      <c r="AK24" s="144">
        <v>13.4505</v>
      </c>
      <c r="AL24" s="144">
        <v>14.372</v>
      </c>
      <c r="AM24" s="144">
        <v>15.2895</v>
      </c>
      <c r="AN24" s="144">
        <v>16.201000000000001</v>
      </c>
      <c r="AO24" s="144">
        <v>17.107500000000002</v>
      </c>
      <c r="AP24" s="144">
        <v>18.009</v>
      </c>
      <c r="AQ24" s="144">
        <v>18.9055</v>
      </c>
      <c r="AR24" s="144">
        <v>19.796500000000002</v>
      </c>
      <c r="AS24" s="144">
        <v>20.682500000000001</v>
      </c>
      <c r="AT24" s="144">
        <v>21.563500000000001</v>
      </c>
      <c r="AU24" s="144">
        <v>22.439</v>
      </c>
      <c r="AV24" s="144">
        <v>23.309000000000001</v>
      </c>
      <c r="AW24" s="144">
        <v>24.173999999999999</v>
      </c>
      <c r="AX24" s="144">
        <v>25.033000000000001</v>
      </c>
      <c r="AY24" s="144">
        <v>25.887</v>
      </c>
      <c r="AZ24" s="144">
        <v>26.735499999999998</v>
      </c>
      <c r="BA24" s="144">
        <v>27.577999999999999</v>
      </c>
      <c r="BB24" s="144">
        <v>28.414999999999999</v>
      </c>
      <c r="BC24" s="144">
        <v>29.245999999999999</v>
      </c>
      <c r="BD24" s="144">
        <v>30.0715</v>
      </c>
      <c r="BE24" s="144">
        <v>30.890999999999998</v>
      </c>
      <c r="BF24" s="144">
        <v>31.704999999999998</v>
      </c>
      <c r="BG24" s="144">
        <v>32.512500000000003</v>
      </c>
      <c r="BH24" s="144">
        <v>33.314</v>
      </c>
      <c r="BI24" s="144">
        <v>34.109000000000002</v>
      </c>
      <c r="BJ24" s="144">
        <v>34.898000000000003</v>
      </c>
      <c r="BK24" s="144">
        <v>35.68</v>
      </c>
      <c r="BL24" s="144">
        <v>36.456000000000003</v>
      </c>
      <c r="BM24" s="144">
        <v>37.224499999999999</v>
      </c>
      <c r="BN24" s="144">
        <v>37.987000000000002</v>
      </c>
      <c r="BO24" s="144">
        <v>38.7425</v>
      </c>
      <c r="BP24" s="144">
        <v>39.490499999999997</v>
      </c>
      <c r="BQ24" s="144">
        <v>40.231999999999999</v>
      </c>
      <c r="BR24" s="144">
        <v>40.966000000000001</v>
      </c>
      <c r="BS24" s="144">
        <v>41.692</v>
      </c>
      <c r="BT24" s="144">
        <v>42.410499999999999</v>
      </c>
      <c r="BU24" s="144">
        <v>43.121499999999997</v>
      </c>
      <c r="BV24" s="144">
        <v>43.823500000000003</v>
      </c>
      <c r="BW24" s="144">
        <v>44.518000000000001</v>
      </c>
      <c r="BX24" s="144">
        <v>45.203000000000003</v>
      </c>
      <c r="BY24" s="144">
        <v>45.878999999999998</v>
      </c>
      <c r="BZ24" s="144">
        <v>46.545000000000002</v>
      </c>
      <c r="CA24" s="144">
        <v>47.201999999999998</v>
      </c>
      <c r="CB24" s="144">
        <v>47.847999999999999</v>
      </c>
      <c r="CC24" s="144">
        <v>48.482999999999997</v>
      </c>
      <c r="CD24" s="144">
        <v>49.106499999999997</v>
      </c>
      <c r="CE24" s="144">
        <v>49.718000000000004</v>
      </c>
      <c r="CF24" s="144">
        <v>50.317</v>
      </c>
      <c r="CG24" s="144">
        <v>50.901499999999999</v>
      </c>
      <c r="CH24" s="144">
        <v>51.470999999999997</v>
      </c>
      <c r="CI24" s="144">
        <v>52.022500000000001</v>
      </c>
      <c r="CJ24" s="144">
        <v>52.554499999999997</v>
      </c>
      <c r="CK24" s="144">
        <v>53.063499999999998</v>
      </c>
      <c r="CL24" s="144">
        <v>53.545499999999997</v>
      </c>
      <c r="CM24" s="144">
        <v>53.997999999999998</v>
      </c>
      <c r="CN24" s="144">
        <v>54.416499999999999</v>
      </c>
      <c r="CO24" s="144">
        <v>54.797499999999999</v>
      </c>
      <c r="CP24" s="144">
        <v>55.139499999999998</v>
      </c>
      <c r="CQ24" s="144">
        <v>55.44</v>
      </c>
      <c r="CR24" s="144">
        <v>55.700499999999998</v>
      </c>
      <c r="CS24" s="144">
        <v>55.922499999999999</v>
      </c>
      <c r="CT24" s="144">
        <v>56.107500000000002</v>
      </c>
      <c r="CU24" s="144">
        <v>56.26</v>
      </c>
      <c r="CV24" s="144">
        <v>56.384500000000003</v>
      </c>
      <c r="CW24" s="144">
        <v>56.484000000000002</v>
      </c>
      <c r="CX24" s="144">
        <v>56.5625</v>
      </c>
      <c r="CY24" s="144">
        <v>56.622999999999998</v>
      </c>
      <c r="CZ24" s="144">
        <v>56.670499999999997</v>
      </c>
      <c r="DA24" s="144">
        <v>56.706499999999998</v>
      </c>
      <c r="DB24" s="144">
        <v>56.733499999999999</v>
      </c>
      <c r="DC24" s="144">
        <v>56.733499999999999</v>
      </c>
      <c r="DD24" s="144">
        <v>56.733499999999999</v>
      </c>
      <c r="DE24" s="144">
        <v>56.733499999999999</v>
      </c>
      <c r="DF24" s="144">
        <v>56.733499999999999</v>
      </c>
      <c r="DG24" s="144">
        <v>56.733499999999999</v>
      </c>
      <c r="DH24" s="144">
        <v>56.733499999999999</v>
      </c>
      <c r="DI24" s="144">
        <v>56.733499999999999</v>
      </c>
      <c r="DJ24" s="144">
        <v>56.733499999999999</v>
      </c>
      <c r="DK24" s="144">
        <v>56.733499999999999</v>
      </c>
      <c r="DL24" s="144">
        <v>56.733499999999999</v>
      </c>
      <c r="DM24" s="144">
        <v>56.733499999999999</v>
      </c>
      <c r="DN24" s="144">
        <v>56.733499999999999</v>
      </c>
      <c r="DO24" s="144">
        <v>56.733499999999999</v>
      </c>
      <c r="DP24" s="144">
        <v>56.733499999999999</v>
      </c>
      <c r="DQ24" s="144">
        <v>56.733499999999999</v>
      </c>
      <c r="DR24" s="144">
        <v>56.733499999999999</v>
      </c>
      <c r="DS24" s="144">
        <v>56.733499999999999</v>
      </c>
      <c r="DT24" s="144">
        <v>56.733499999999999</v>
      </c>
      <c r="DU24" s="144">
        <v>56.733499999999999</v>
      </c>
      <c r="DV24" s="144">
        <v>56.733499999999999</v>
      </c>
      <c r="DW24" s="144">
        <v>56.733499999999999</v>
      </c>
      <c r="DX24" s="144">
        <v>56.733499999999999</v>
      </c>
      <c r="DY24" s="144">
        <v>56.733499999999999</v>
      </c>
      <c r="DZ24" s="144">
        <v>56.733499999999999</v>
      </c>
      <c r="EA24" s="144">
        <v>56.733499999999999</v>
      </c>
    </row>
    <row r="25" spans="1:131" ht="15" customHeight="1" x14ac:dyDescent="0.25">
      <c r="A25" s="43">
        <v>23</v>
      </c>
      <c r="B25" s="144"/>
      <c r="C25" s="144"/>
      <c r="D25" s="144"/>
      <c r="E25" s="144"/>
      <c r="F25" s="144"/>
      <c r="G25" s="144"/>
      <c r="H25" s="144"/>
      <c r="I25" s="144"/>
      <c r="J25" s="144"/>
      <c r="K25" s="144"/>
      <c r="L25" s="144"/>
      <c r="M25" s="144"/>
      <c r="N25" s="144"/>
      <c r="O25" s="144"/>
      <c r="P25" s="144"/>
      <c r="Q25" s="144"/>
      <c r="R25" s="144"/>
      <c r="S25" s="144"/>
      <c r="T25" s="144"/>
      <c r="U25" s="144"/>
      <c r="V25" s="144"/>
      <c r="W25" s="144"/>
      <c r="X25" s="144"/>
      <c r="Y25" s="144">
        <v>0.995</v>
      </c>
      <c r="Z25" s="144">
        <v>1.9844999999999999</v>
      </c>
      <c r="AA25" s="144">
        <v>2.968</v>
      </c>
      <c r="AB25" s="144">
        <v>3.9470000000000001</v>
      </c>
      <c r="AC25" s="144">
        <v>4.9204999999999997</v>
      </c>
      <c r="AD25" s="144">
        <v>5.8884999999999996</v>
      </c>
      <c r="AE25" s="144">
        <v>6.8520000000000003</v>
      </c>
      <c r="AF25" s="144">
        <v>7.81</v>
      </c>
      <c r="AG25" s="144">
        <v>8.7624999999999993</v>
      </c>
      <c r="AH25" s="144">
        <v>9.7100000000000009</v>
      </c>
      <c r="AI25" s="144">
        <v>10.651999999999999</v>
      </c>
      <c r="AJ25" s="144">
        <v>11.589</v>
      </c>
      <c r="AK25" s="144">
        <v>12.521000000000001</v>
      </c>
      <c r="AL25" s="144">
        <v>13.448499999999999</v>
      </c>
      <c r="AM25" s="144">
        <v>14.37</v>
      </c>
      <c r="AN25" s="144">
        <v>15.2865</v>
      </c>
      <c r="AO25" s="144">
        <v>16.198</v>
      </c>
      <c r="AP25" s="144">
        <v>17.103999999999999</v>
      </c>
      <c r="AQ25" s="144">
        <v>18.004999999999999</v>
      </c>
      <c r="AR25" s="144">
        <v>18.900500000000001</v>
      </c>
      <c r="AS25" s="144">
        <v>19.791</v>
      </c>
      <c r="AT25" s="144">
        <v>20.676500000000001</v>
      </c>
      <c r="AU25" s="144">
        <v>21.5565</v>
      </c>
      <c r="AV25" s="144">
        <v>22.431000000000001</v>
      </c>
      <c r="AW25" s="144">
        <v>23.3</v>
      </c>
      <c r="AX25" s="144">
        <v>24.164000000000001</v>
      </c>
      <c r="AY25" s="144">
        <v>25.0215</v>
      </c>
      <c r="AZ25" s="144">
        <v>25.873999999999999</v>
      </c>
      <c r="BA25" s="144">
        <v>26.721499999999999</v>
      </c>
      <c r="BB25" s="144">
        <v>27.5625</v>
      </c>
      <c r="BC25" s="144">
        <v>28.398</v>
      </c>
      <c r="BD25" s="144">
        <v>29.227</v>
      </c>
      <c r="BE25" s="144">
        <v>30.050999999999998</v>
      </c>
      <c r="BF25" s="144">
        <v>30.867999999999999</v>
      </c>
      <c r="BG25" s="144">
        <v>31.679500000000001</v>
      </c>
      <c r="BH25" s="144">
        <v>32.484999999999999</v>
      </c>
      <c r="BI25" s="144">
        <v>33.283999999999999</v>
      </c>
      <c r="BJ25" s="144">
        <v>34.076500000000003</v>
      </c>
      <c r="BK25" s="144">
        <v>34.862000000000002</v>
      </c>
      <c r="BL25" s="144">
        <v>35.640999999999998</v>
      </c>
      <c r="BM25" s="144">
        <v>36.413499999999999</v>
      </c>
      <c r="BN25" s="144">
        <v>37.179000000000002</v>
      </c>
      <c r="BO25" s="144">
        <v>37.9375</v>
      </c>
      <c r="BP25" s="144">
        <v>38.689</v>
      </c>
      <c r="BQ25" s="144">
        <v>39.433</v>
      </c>
      <c r="BR25" s="144">
        <v>40.17</v>
      </c>
      <c r="BS25" s="144">
        <v>40.899500000000003</v>
      </c>
      <c r="BT25" s="144">
        <v>41.6205</v>
      </c>
      <c r="BU25" s="144">
        <v>42.334000000000003</v>
      </c>
      <c r="BV25" s="144">
        <v>43.039000000000001</v>
      </c>
      <c r="BW25" s="144">
        <v>43.735500000000002</v>
      </c>
      <c r="BX25" s="144">
        <v>44.423000000000002</v>
      </c>
      <c r="BY25" s="144">
        <v>45.100999999999999</v>
      </c>
      <c r="BZ25" s="144">
        <v>45.769500000000001</v>
      </c>
      <c r="CA25" s="144">
        <v>46.427999999999997</v>
      </c>
      <c r="CB25" s="144">
        <v>47.076000000000001</v>
      </c>
      <c r="CC25" s="144">
        <v>47.712499999999999</v>
      </c>
      <c r="CD25" s="144">
        <v>48.337000000000003</v>
      </c>
      <c r="CE25" s="144">
        <v>48.95</v>
      </c>
      <c r="CF25" s="144">
        <v>49.55</v>
      </c>
      <c r="CG25" s="144">
        <v>50.134999999999998</v>
      </c>
      <c r="CH25" s="144">
        <v>50.704999999999998</v>
      </c>
      <c r="CI25" s="144">
        <v>51.256999999999998</v>
      </c>
      <c r="CJ25" s="144">
        <v>51.789499999999997</v>
      </c>
      <c r="CK25" s="144">
        <v>52.297499999999999</v>
      </c>
      <c r="CL25" s="144">
        <v>52.78</v>
      </c>
      <c r="CM25" s="144">
        <v>53.231000000000002</v>
      </c>
      <c r="CN25" s="144">
        <v>53.648499999999999</v>
      </c>
      <c r="CO25" s="144">
        <v>54.029000000000003</v>
      </c>
      <c r="CP25" s="144">
        <v>54.369500000000002</v>
      </c>
      <c r="CQ25" s="144">
        <v>54.668999999999997</v>
      </c>
      <c r="CR25" s="144">
        <v>54.927500000000002</v>
      </c>
      <c r="CS25" s="144">
        <v>55.148000000000003</v>
      </c>
      <c r="CT25" s="144">
        <v>55.332000000000001</v>
      </c>
      <c r="CU25" s="144">
        <v>55.484000000000002</v>
      </c>
      <c r="CV25" s="144">
        <v>55.606499999999997</v>
      </c>
      <c r="CW25" s="144">
        <v>55.704999999999998</v>
      </c>
      <c r="CX25" s="144">
        <v>55.782499999999999</v>
      </c>
      <c r="CY25" s="144">
        <v>55.842500000000001</v>
      </c>
      <c r="CZ25" s="144">
        <v>55.889000000000003</v>
      </c>
      <c r="DA25" s="144">
        <v>55.923999999999999</v>
      </c>
      <c r="DB25" s="144">
        <v>55.951000000000001</v>
      </c>
      <c r="DC25" s="144">
        <v>55.951000000000001</v>
      </c>
      <c r="DD25" s="144">
        <v>55.951000000000001</v>
      </c>
      <c r="DE25" s="144">
        <v>55.951000000000001</v>
      </c>
      <c r="DF25" s="144">
        <v>55.951000000000001</v>
      </c>
      <c r="DG25" s="144">
        <v>55.951000000000001</v>
      </c>
      <c r="DH25" s="144">
        <v>55.951000000000001</v>
      </c>
      <c r="DI25" s="144">
        <v>55.951000000000001</v>
      </c>
      <c r="DJ25" s="144">
        <v>55.951000000000001</v>
      </c>
      <c r="DK25" s="144">
        <v>55.951000000000001</v>
      </c>
      <c r="DL25" s="144">
        <v>55.951000000000001</v>
      </c>
      <c r="DM25" s="144">
        <v>55.951000000000001</v>
      </c>
      <c r="DN25" s="144">
        <v>55.951000000000001</v>
      </c>
      <c r="DO25" s="144">
        <v>55.951000000000001</v>
      </c>
      <c r="DP25" s="144">
        <v>55.951000000000001</v>
      </c>
      <c r="DQ25" s="144">
        <v>55.951000000000001</v>
      </c>
      <c r="DR25" s="144">
        <v>55.951000000000001</v>
      </c>
      <c r="DS25" s="144">
        <v>55.951000000000001</v>
      </c>
      <c r="DT25" s="144">
        <v>55.951000000000001</v>
      </c>
      <c r="DU25" s="144">
        <v>55.951000000000001</v>
      </c>
      <c r="DV25" s="144">
        <v>55.951000000000001</v>
      </c>
      <c r="DW25" s="144">
        <v>55.951000000000001</v>
      </c>
      <c r="DX25" s="144">
        <v>55.951000000000001</v>
      </c>
      <c r="DY25" s="144">
        <v>55.951000000000001</v>
      </c>
      <c r="DZ25" s="144">
        <v>55.951000000000001</v>
      </c>
      <c r="EA25" s="144">
        <v>55.951000000000001</v>
      </c>
    </row>
    <row r="26" spans="1:131" ht="15" customHeight="1" x14ac:dyDescent="0.25">
      <c r="A26" s="43">
        <v>24</v>
      </c>
      <c r="B26" s="144"/>
      <c r="C26" s="144"/>
      <c r="D26" s="144"/>
      <c r="E26" s="144"/>
      <c r="F26" s="144"/>
      <c r="G26" s="144"/>
      <c r="H26" s="144"/>
      <c r="I26" s="144"/>
      <c r="J26" s="144"/>
      <c r="K26" s="144"/>
      <c r="L26" s="144"/>
      <c r="M26" s="144"/>
      <c r="N26" s="144"/>
      <c r="O26" s="144"/>
      <c r="P26" s="144"/>
      <c r="Q26" s="144"/>
      <c r="R26" s="144"/>
      <c r="S26" s="144"/>
      <c r="T26" s="144"/>
      <c r="U26" s="144"/>
      <c r="V26" s="144"/>
      <c r="W26" s="144"/>
      <c r="X26" s="144"/>
      <c r="Y26" s="144"/>
      <c r="Z26" s="144">
        <v>0.995</v>
      </c>
      <c r="AA26" s="144">
        <v>1.9844999999999999</v>
      </c>
      <c r="AB26" s="144">
        <v>2.968</v>
      </c>
      <c r="AC26" s="144">
        <v>3.9470000000000001</v>
      </c>
      <c r="AD26" s="144">
        <v>4.9204999999999997</v>
      </c>
      <c r="AE26" s="144">
        <v>5.8884999999999996</v>
      </c>
      <c r="AF26" s="144">
        <v>6.851</v>
      </c>
      <c r="AG26" s="144">
        <v>7.8090000000000002</v>
      </c>
      <c r="AH26" s="144">
        <v>8.7614999999999998</v>
      </c>
      <c r="AI26" s="144">
        <v>9.7085000000000008</v>
      </c>
      <c r="AJ26" s="144">
        <v>10.650499999999999</v>
      </c>
      <c r="AK26" s="144">
        <v>11.5875</v>
      </c>
      <c r="AL26" s="144">
        <v>12.519500000000001</v>
      </c>
      <c r="AM26" s="144">
        <v>13.446</v>
      </c>
      <c r="AN26" s="144">
        <v>14.3675</v>
      </c>
      <c r="AO26" s="144">
        <v>15.2835</v>
      </c>
      <c r="AP26" s="144">
        <v>16.193999999999999</v>
      </c>
      <c r="AQ26" s="144">
        <v>17.100000000000001</v>
      </c>
      <c r="AR26" s="144">
        <v>18</v>
      </c>
      <c r="AS26" s="144">
        <v>18.895499999999998</v>
      </c>
      <c r="AT26" s="144">
        <v>19.785</v>
      </c>
      <c r="AU26" s="144">
        <v>20.669499999999999</v>
      </c>
      <c r="AV26" s="144">
        <v>21.548500000000001</v>
      </c>
      <c r="AW26" s="144">
        <v>22.422000000000001</v>
      </c>
      <c r="AX26" s="144">
        <v>23.29</v>
      </c>
      <c r="AY26" s="144">
        <v>24.1525</v>
      </c>
      <c r="AZ26" s="144">
        <v>25.009499999999999</v>
      </c>
      <c r="BA26" s="144">
        <v>25.860499999999998</v>
      </c>
      <c r="BB26" s="144">
        <v>26.706</v>
      </c>
      <c r="BC26" s="144">
        <v>27.545000000000002</v>
      </c>
      <c r="BD26" s="144">
        <v>28.378499999999999</v>
      </c>
      <c r="BE26" s="144">
        <v>29.206499999999998</v>
      </c>
      <c r="BF26" s="144">
        <v>30.0275</v>
      </c>
      <c r="BG26" s="144">
        <v>30.843</v>
      </c>
      <c r="BH26" s="144">
        <v>31.652000000000001</v>
      </c>
      <c r="BI26" s="144">
        <v>32.454500000000003</v>
      </c>
      <c r="BJ26" s="144">
        <v>33.250500000000002</v>
      </c>
      <c r="BK26" s="144">
        <v>34.04</v>
      </c>
      <c r="BL26" s="144">
        <v>34.822499999999998</v>
      </c>
      <c r="BM26" s="144">
        <v>35.598500000000001</v>
      </c>
      <c r="BN26" s="144">
        <v>36.366999999999997</v>
      </c>
      <c r="BO26" s="144">
        <v>37.128999999999998</v>
      </c>
      <c r="BP26" s="144">
        <v>37.883499999999998</v>
      </c>
      <c r="BQ26" s="144">
        <v>38.631</v>
      </c>
      <c r="BR26" s="144">
        <v>39.371000000000002</v>
      </c>
      <c r="BS26" s="144">
        <v>40.102499999999999</v>
      </c>
      <c r="BT26" s="144">
        <v>40.826999999999998</v>
      </c>
      <c r="BU26" s="144">
        <v>41.542499999999997</v>
      </c>
      <c r="BV26" s="144">
        <v>42.250500000000002</v>
      </c>
      <c r="BW26" s="144">
        <v>42.948999999999998</v>
      </c>
      <c r="BX26" s="144">
        <v>43.639000000000003</v>
      </c>
      <c r="BY26" s="144">
        <v>44.319499999999998</v>
      </c>
      <c r="BZ26" s="144">
        <v>44.99</v>
      </c>
      <c r="CA26" s="144">
        <v>45.650500000000001</v>
      </c>
      <c r="CB26" s="144">
        <v>46.3</v>
      </c>
      <c r="CC26" s="144">
        <v>46.938000000000002</v>
      </c>
      <c r="CD26" s="144">
        <v>47.564500000000002</v>
      </c>
      <c r="CE26" s="144">
        <v>48.177999999999997</v>
      </c>
      <c r="CF26" s="144">
        <v>48.779000000000003</v>
      </c>
      <c r="CG26" s="144">
        <v>49.365000000000002</v>
      </c>
      <c r="CH26" s="144">
        <v>49.935499999999998</v>
      </c>
      <c r="CI26" s="144">
        <v>50.488</v>
      </c>
      <c r="CJ26" s="144">
        <v>51.019500000000001</v>
      </c>
      <c r="CK26" s="144">
        <v>51.527999999999999</v>
      </c>
      <c r="CL26" s="144">
        <v>52.009500000000003</v>
      </c>
      <c r="CM26" s="144">
        <v>52.46</v>
      </c>
      <c r="CN26" s="144">
        <v>52.877000000000002</v>
      </c>
      <c r="CO26" s="144">
        <v>53.256</v>
      </c>
      <c r="CP26" s="144">
        <v>53.594999999999999</v>
      </c>
      <c r="CQ26" s="144">
        <v>53.893000000000001</v>
      </c>
      <c r="CR26" s="144">
        <v>54.151000000000003</v>
      </c>
      <c r="CS26" s="144">
        <v>54.37</v>
      </c>
      <c r="CT26" s="144">
        <v>54.552500000000002</v>
      </c>
      <c r="CU26" s="144">
        <v>54.702500000000001</v>
      </c>
      <c r="CV26" s="144">
        <v>54.8245</v>
      </c>
      <c r="CW26" s="144">
        <v>54.921500000000002</v>
      </c>
      <c r="CX26" s="144">
        <v>54.997999999999998</v>
      </c>
      <c r="CY26" s="144">
        <v>55.057499999999997</v>
      </c>
      <c r="CZ26" s="144">
        <v>55.103499999999997</v>
      </c>
      <c r="DA26" s="144">
        <v>55.137999999999998</v>
      </c>
      <c r="DB26" s="144">
        <v>55.163499999999999</v>
      </c>
      <c r="DC26" s="144">
        <v>55.163499999999999</v>
      </c>
      <c r="DD26" s="144">
        <v>55.163499999999999</v>
      </c>
      <c r="DE26" s="144">
        <v>55.163499999999999</v>
      </c>
      <c r="DF26" s="144">
        <v>55.163499999999999</v>
      </c>
      <c r="DG26" s="144">
        <v>55.163499999999999</v>
      </c>
      <c r="DH26" s="144">
        <v>55.163499999999999</v>
      </c>
      <c r="DI26" s="144">
        <v>55.163499999999999</v>
      </c>
      <c r="DJ26" s="144">
        <v>55.163499999999999</v>
      </c>
      <c r="DK26" s="144">
        <v>55.163499999999999</v>
      </c>
      <c r="DL26" s="144">
        <v>55.163499999999999</v>
      </c>
      <c r="DM26" s="144">
        <v>55.163499999999999</v>
      </c>
      <c r="DN26" s="144">
        <v>55.163499999999999</v>
      </c>
      <c r="DO26" s="144">
        <v>55.163499999999999</v>
      </c>
      <c r="DP26" s="144">
        <v>55.163499999999999</v>
      </c>
      <c r="DQ26" s="144">
        <v>55.163499999999999</v>
      </c>
      <c r="DR26" s="144">
        <v>55.163499999999999</v>
      </c>
      <c r="DS26" s="144">
        <v>55.163499999999999</v>
      </c>
      <c r="DT26" s="144">
        <v>55.163499999999999</v>
      </c>
      <c r="DU26" s="144">
        <v>55.163499999999999</v>
      </c>
      <c r="DV26" s="144">
        <v>55.163499999999999</v>
      </c>
      <c r="DW26" s="144">
        <v>55.163499999999999</v>
      </c>
      <c r="DX26" s="144">
        <v>55.163499999999999</v>
      </c>
      <c r="DY26" s="144">
        <v>55.163499999999999</v>
      </c>
      <c r="DZ26" s="144">
        <v>55.163499999999999</v>
      </c>
      <c r="EA26" s="144">
        <v>55.163499999999999</v>
      </c>
    </row>
    <row r="27" spans="1:131" ht="15" customHeight="1" x14ac:dyDescent="0.25">
      <c r="A27" s="43">
        <v>25</v>
      </c>
      <c r="B27" s="144"/>
      <c r="C27" s="144"/>
      <c r="D27" s="144"/>
      <c r="E27" s="144"/>
      <c r="F27" s="144"/>
      <c r="G27" s="144"/>
      <c r="H27" s="144"/>
      <c r="I27" s="144"/>
      <c r="J27" s="144"/>
      <c r="K27" s="144"/>
      <c r="L27" s="144"/>
      <c r="M27" s="144"/>
      <c r="N27" s="144"/>
      <c r="O27" s="144"/>
      <c r="P27" s="144"/>
      <c r="Q27" s="144"/>
      <c r="R27" s="144"/>
      <c r="S27" s="144"/>
      <c r="T27" s="144"/>
      <c r="U27" s="144"/>
      <c r="V27" s="144"/>
      <c r="W27" s="144"/>
      <c r="X27" s="144"/>
      <c r="Y27" s="144"/>
      <c r="Z27" s="144"/>
      <c r="AA27" s="144">
        <v>0.99450000000000005</v>
      </c>
      <c r="AB27" s="144">
        <v>1.9835</v>
      </c>
      <c r="AC27" s="144">
        <v>2.968</v>
      </c>
      <c r="AD27" s="144">
        <v>3.9464999999999999</v>
      </c>
      <c r="AE27" s="144">
        <v>4.92</v>
      </c>
      <c r="AF27" s="144">
        <v>5.8879999999999999</v>
      </c>
      <c r="AG27" s="144">
        <v>6.851</v>
      </c>
      <c r="AH27" s="144">
        <v>7.8085000000000004</v>
      </c>
      <c r="AI27" s="144">
        <v>8.7605000000000004</v>
      </c>
      <c r="AJ27" s="144">
        <v>9.7074999999999996</v>
      </c>
      <c r="AK27" s="144">
        <v>10.648999999999999</v>
      </c>
      <c r="AL27" s="144">
        <v>11.586</v>
      </c>
      <c r="AM27" s="144">
        <v>12.516999999999999</v>
      </c>
      <c r="AN27" s="144">
        <v>13.4435</v>
      </c>
      <c r="AO27" s="144">
        <v>14.364000000000001</v>
      </c>
      <c r="AP27" s="144">
        <v>15.28</v>
      </c>
      <c r="AQ27" s="144">
        <v>16.190000000000001</v>
      </c>
      <c r="AR27" s="144">
        <v>17.094999999999999</v>
      </c>
      <c r="AS27" s="144">
        <v>17.995000000000001</v>
      </c>
      <c r="AT27" s="144">
        <v>18.889500000000002</v>
      </c>
      <c r="AU27" s="144">
        <v>19.777999999999999</v>
      </c>
      <c r="AV27" s="144">
        <v>20.6615</v>
      </c>
      <c r="AW27" s="144">
        <v>21.5395</v>
      </c>
      <c r="AX27" s="144">
        <v>22.411999999999999</v>
      </c>
      <c r="AY27" s="144">
        <v>23.279</v>
      </c>
      <c r="AZ27" s="144">
        <v>24.14</v>
      </c>
      <c r="BA27" s="144">
        <v>24.9955</v>
      </c>
      <c r="BB27" s="144">
        <v>25.8445</v>
      </c>
      <c r="BC27" s="144">
        <v>26.688500000000001</v>
      </c>
      <c r="BD27" s="144">
        <v>27.526</v>
      </c>
      <c r="BE27" s="144">
        <v>28.357500000000002</v>
      </c>
      <c r="BF27" s="144">
        <v>29.182500000000001</v>
      </c>
      <c r="BG27" s="144">
        <v>30.001999999999999</v>
      </c>
      <c r="BH27" s="144">
        <v>30.815000000000001</v>
      </c>
      <c r="BI27" s="144">
        <v>31.620999999999999</v>
      </c>
      <c r="BJ27" s="144">
        <v>32.420999999999999</v>
      </c>
      <c r="BK27" s="144">
        <v>33.213500000000003</v>
      </c>
      <c r="BL27" s="144">
        <v>34</v>
      </c>
      <c r="BM27" s="144">
        <v>34.779000000000003</v>
      </c>
      <c r="BN27" s="144">
        <v>35.551499999999997</v>
      </c>
      <c r="BO27" s="144">
        <v>36.316499999999998</v>
      </c>
      <c r="BP27" s="144">
        <v>37.073999999999998</v>
      </c>
      <c r="BQ27" s="144">
        <v>37.8245</v>
      </c>
      <c r="BR27" s="144">
        <v>38.567</v>
      </c>
      <c r="BS27" s="144">
        <v>39.302</v>
      </c>
      <c r="BT27" s="144">
        <v>40.028500000000001</v>
      </c>
      <c r="BU27" s="144">
        <v>40.747500000000002</v>
      </c>
      <c r="BV27" s="144">
        <v>41.457500000000003</v>
      </c>
      <c r="BW27" s="144">
        <v>42.158999999999999</v>
      </c>
      <c r="BX27" s="144">
        <v>42.850999999999999</v>
      </c>
      <c r="BY27" s="144">
        <v>43.533000000000001</v>
      </c>
      <c r="BZ27" s="144">
        <v>44.206000000000003</v>
      </c>
      <c r="CA27" s="144">
        <v>44.868000000000002</v>
      </c>
      <c r="CB27" s="144">
        <v>45.519500000000001</v>
      </c>
      <c r="CC27" s="144">
        <v>46.158999999999999</v>
      </c>
      <c r="CD27" s="144">
        <v>46.786999999999999</v>
      </c>
      <c r="CE27" s="144">
        <v>47.401499999999999</v>
      </c>
      <c r="CF27" s="144">
        <v>48.003</v>
      </c>
      <c r="CG27" s="144">
        <v>48.590499999999999</v>
      </c>
      <c r="CH27" s="144">
        <v>49.161499999999997</v>
      </c>
      <c r="CI27" s="144">
        <v>49.714500000000001</v>
      </c>
      <c r="CJ27" s="144">
        <v>50.2455</v>
      </c>
      <c r="CK27" s="144">
        <v>50.753999999999998</v>
      </c>
      <c r="CL27" s="144">
        <v>51.234999999999999</v>
      </c>
      <c r="CM27" s="144">
        <v>51.6845</v>
      </c>
      <c r="CN27" s="144">
        <v>52.100499999999997</v>
      </c>
      <c r="CO27" s="144">
        <v>52.478000000000002</v>
      </c>
      <c r="CP27" s="144">
        <v>52.816000000000003</v>
      </c>
      <c r="CQ27" s="144">
        <v>53.112499999999997</v>
      </c>
      <c r="CR27" s="144">
        <v>53.369</v>
      </c>
      <c r="CS27" s="144">
        <v>53.586500000000001</v>
      </c>
      <c r="CT27" s="144">
        <v>53.768000000000001</v>
      </c>
      <c r="CU27" s="144">
        <v>53.917000000000002</v>
      </c>
      <c r="CV27" s="144">
        <v>54.037500000000001</v>
      </c>
      <c r="CW27" s="144">
        <v>54.133499999999998</v>
      </c>
      <c r="CX27" s="144">
        <v>54.209000000000003</v>
      </c>
      <c r="CY27" s="144">
        <v>54.267499999999998</v>
      </c>
      <c r="CZ27" s="144">
        <v>54.3125</v>
      </c>
      <c r="DA27" s="144">
        <v>54.346499999999999</v>
      </c>
      <c r="DB27" s="144">
        <v>54.372</v>
      </c>
      <c r="DC27" s="144">
        <v>54.372</v>
      </c>
      <c r="DD27" s="144">
        <v>54.372</v>
      </c>
      <c r="DE27" s="144">
        <v>54.372</v>
      </c>
      <c r="DF27" s="144">
        <v>54.372</v>
      </c>
      <c r="DG27" s="144">
        <v>54.372</v>
      </c>
      <c r="DH27" s="144">
        <v>54.372</v>
      </c>
      <c r="DI27" s="144">
        <v>54.372</v>
      </c>
      <c r="DJ27" s="144">
        <v>54.372</v>
      </c>
      <c r="DK27" s="144">
        <v>54.372</v>
      </c>
      <c r="DL27" s="144">
        <v>54.372</v>
      </c>
      <c r="DM27" s="144">
        <v>54.372</v>
      </c>
      <c r="DN27" s="144">
        <v>54.372</v>
      </c>
      <c r="DO27" s="144">
        <v>54.372</v>
      </c>
      <c r="DP27" s="144">
        <v>54.372</v>
      </c>
      <c r="DQ27" s="144">
        <v>54.372</v>
      </c>
      <c r="DR27" s="144">
        <v>54.372</v>
      </c>
      <c r="DS27" s="144">
        <v>54.372</v>
      </c>
      <c r="DT27" s="144">
        <v>54.372</v>
      </c>
      <c r="DU27" s="144">
        <v>54.372</v>
      </c>
      <c r="DV27" s="144">
        <v>54.372</v>
      </c>
      <c r="DW27" s="144">
        <v>54.372</v>
      </c>
      <c r="DX27" s="144">
        <v>54.372</v>
      </c>
      <c r="DY27" s="144">
        <v>54.372</v>
      </c>
      <c r="DZ27" s="144">
        <v>54.372</v>
      </c>
      <c r="EA27" s="144">
        <v>54.372</v>
      </c>
    </row>
    <row r="28" spans="1:131" ht="15" customHeight="1" x14ac:dyDescent="0.25">
      <c r="A28" s="43">
        <v>26</v>
      </c>
      <c r="B28" s="144"/>
      <c r="C28" s="144"/>
      <c r="D28" s="144"/>
      <c r="E28" s="144"/>
      <c r="F28" s="144"/>
      <c r="G28" s="144"/>
      <c r="H28" s="144"/>
      <c r="I28" s="144"/>
      <c r="J28" s="144"/>
      <c r="K28" s="144"/>
      <c r="L28" s="144"/>
      <c r="M28" s="144"/>
      <c r="N28" s="144"/>
      <c r="O28" s="144"/>
      <c r="P28" s="144"/>
      <c r="Q28" s="144"/>
      <c r="R28" s="144"/>
      <c r="S28" s="144"/>
      <c r="T28" s="144"/>
      <c r="U28" s="144"/>
      <c r="V28" s="144"/>
      <c r="W28" s="144"/>
      <c r="X28" s="144"/>
      <c r="Y28" s="144"/>
      <c r="Z28" s="144"/>
      <c r="AA28" s="144"/>
      <c r="AB28" s="144">
        <v>0.99450000000000005</v>
      </c>
      <c r="AC28" s="144">
        <v>1.9835</v>
      </c>
      <c r="AD28" s="144">
        <v>2.968</v>
      </c>
      <c r="AE28" s="144">
        <v>3.9460000000000002</v>
      </c>
      <c r="AF28" s="144">
        <v>4.9195000000000002</v>
      </c>
      <c r="AG28" s="144">
        <v>5.8869999999999996</v>
      </c>
      <c r="AH28" s="144">
        <v>6.85</v>
      </c>
      <c r="AI28" s="144">
        <v>7.8075000000000001</v>
      </c>
      <c r="AJ28" s="144">
        <v>8.7594999999999992</v>
      </c>
      <c r="AK28" s="144">
        <v>9.7065000000000001</v>
      </c>
      <c r="AL28" s="144">
        <v>10.647500000000001</v>
      </c>
      <c r="AM28" s="144">
        <v>11.5845</v>
      </c>
      <c r="AN28" s="144">
        <v>12.515000000000001</v>
      </c>
      <c r="AO28" s="144">
        <v>13.4405</v>
      </c>
      <c r="AP28" s="144">
        <v>14.361000000000001</v>
      </c>
      <c r="AQ28" s="144">
        <v>15.276</v>
      </c>
      <c r="AR28" s="144">
        <v>16.186</v>
      </c>
      <c r="AS28" s="144">
        <v>17.09</v>
      </c>
      <c r="AT28" s="144">
        <v>17.9895</v>
      </c>
      <c r="AU28" s="144">
        <v>18.882999999999999</v>
      </c>
      <c r="AV28" s="144">
        <v>19.771000000000001</v>
      </c>
      <c r="AW28" s="144">
        <v>20.653500000000001</v>
      </c>
      <c r="AX28" s="144">
        <v>21.5305</v>
      </c>
      <c r="AY28" s="144">
        <v>22.401499999999999</v>
      </c>
      <c r="AZ28" s="144">
        <v>23.266999999999999</v>
      </c>
      <c r="BA28" s="144">
        <v>24.126999999999999</v>
      </c>
      <c r="BB28" s="144">
        <v>24.98</v>
      </c>
      <c r="BC28" s="144">
        <v>25.827999999999999</v>
      </c>
      <c r="BD28" s="144">
        <v>26.67</v>
      </c>
      <c r="BE28" s="144">
        <v>27.504999999999999</v>
      </c>
      <c r="BF28" s="144">
        <v>28.334499999999998</v>
      </c>
      <c r="BG28" s="144">
        <v>29.158000000000001</v>
      </c>
      <c r="BH28" s="144">
        <v>29.974</v>
      </c>
      <c r="BI28" s="144">
        <v>30.784500000000001</v>
      </c>
      <c r="BJ28" s="144">
        <v>31.587499999999999</v>
      </c>
      <c r="BK28" s="144">
        <v>32.384</v>
      </c>
      <c r="BL28" s="144">
        <v>33.173999999999999</v>
      </c>
      <c r="BM28" s="144">
        <v>33.956499999999998</v>
      </c>
      <c r="BN28" s="144">
        <v>34.732500000000002</v>
      </c>
      <c r="BO28" s="144">
        <v>35.500500000000002</v>
      </c>
      <c r="BP28" s="144">
        <v>36.261499999999998</v>
      </c>
      <c r="BQ28" s="144">
        <v>37.014499999999998</v>
      </c>
      <c r="BR28" s="144">
        <v>37.761000000000003</v>
      </c>
      <c r="BS28" s="144">
        <v>38.497999999999998</v>
      </c>
      <c r="BT28" s="144">
        <v>39.228000000000002</v>
      </c>
      <c r="BU28" s="144">
        <v>39.9495</v>
      </c>
      <c r="BV28" s="144">
        <v>40.661999999999999</v>
      </c>
      <c r="BW28" s="144">
        <v>41.365499999999997</v>
      </c>
      <c r="BX28" s="144">
        <v>42.06</v>
      </c>
      <c r="BY28" s="144">
        <v>42.744999999999997</v>
      </c>
      <c r="BZ28" s="144">
        <v>43.418999999999997</v>
      </c>
      <c r="CA28" s="144">
        <v>44.083500000000001</v>
      </c>
      <c r="CB28" s="144">
        <v>44.736499999999999</v>
      </c>
      <c r="CC28" s="144">
        <v>45.377499999999998</v>
      </c>
      <c r="CD28" s="144">
        <v>46.006500000000003</v>
      </c>
      <c r="CE28" s="144">
        <v>46.622500000000002</v>
      </c>
      <c r="CF28" s="144">
        <v>47.225499999999997</v>
      </c>
      <c r="CG28" s="144">
        <v>47.813000000000002</v>
      </c>
      <c r="CH28" s="144">
        <v>48.384500000000003</v>
      </c>
      <c r="CI28" s="144">
        <v>48.936999999999998</v>
      </c>
      <c r="CJ28" s="144">
        <v>49.469000000000001</v>
      </c>
      <c r="CK28" s="144">
        <v>49.976500000000001</v>
      </c>
      <c r="CL28" s="144">
        <v>50.457000000000001</v>
      </c>
      <c r="CM28" s="144">
        <v>50.906500000000001</v>
      </c>
      <c r="CN28" s="144">
        <v>51.320500000000003</v>
      </c>
      <c r="CO28" s="144">
        <v>51.697000000000003</v>
      </c>
      <c r="CP28" s="144">
        <v>52.033999999999999</v>
      </c>
      <c r="CQ28" s="144">
        <v>52.329000000000001</v>
      </c>
      <c r="CR28" s="144">
        <v>52.584000000000003</v>
      </c>
      <c r="CS28" s="144">
        <v>52.8</v>
      </c>
      <c r="CT28" s="144">
        <v>52.98</v>
      </c>
      <c r="CU28" s="144">
        <v>53.127499999999998</v>
      </c>
      <c r="CV28" s="144">
        <v>53.247</v>
      </c>
      <c r="CW28" s="144">
        <v>53.341999999999999</v>
      </c>
      <c r="CX28" s="144">
        <v>53.416499999999999</v>
      </c>
      <c r="CY28" s="144">
        <v>53.474499999999999</v>
      </c>
      <c r="CZ28" s="144">
        <v>53.518500000000003</v>
      </c>
      <c r="DA28" s="144">
        <v>53.552</v>
      </c>
      <c r="DB28" s="144">
        <v>53.576999999999998</v>
      </c>
      <c r="DC28" s="144">
        <v>53.576999999999998</v>
      </c>
      <c r="DD28" s="144">
        <v>53.576999999999998</v>
      </c>
      <c r="DE28" s="144">
        <v>53.576999999999998</v>
      </c>
      <c r="DF28" s="144">
        <v>53.576999999999998</v>
      </c>
      <c r="DG28" s="144">
        <v>53.576999999999998</v>
      </c>
      <c r="DH28" s="144">
        <v>53.576999999999998</v>
      </c>
      <c r="DI28" s="144">
        <v>53.576999999999998</v>
      </c>
      <c r="DJ28" s="144">
        <v>53.576999999999998</v>
      </c>
      <c r="DK28" s="144">
        <v>53.576999999999998</v>
      </c>
      <c r="DL28" s="144">
        <v>53.576999999999998</v>
      </c>
      <c r="DM28" s="144">
        <v>53.576999999999998</v>
      </c>
      <c r="DN28" s="144">
        <v>53.576999999999998</v>
      </c>
      <c r="DO28" s="144">
        <v>53.576999999999998</v>
      </c>
      <c r="DP28" s="144">
        <v>53.576999999999998</v>
      </c>
      <c r="DQ28" s="144">
        <v>53.576999999999998</v>
      </c>
      <c r="DR28" s="144">
        <v>53.576999999999998</v>
      </c>
      <c r="DS28" s="144">
        <v>53.576999999999998</v>
      </c>
      <c r="DT28" s="144">
        <v>53.576999999999998</v>
      </c>
      <c r="DU28" s="144">
        <v>53.576999999999998</v>
      </c>
      <c r="DV28" s="144">
        <v>53.576999999999998</v>
      </c>
      <c r="DW28" s="144">
        <v>53.576999999999998</v>
      </c>
      <c r="DX28" s="144">
        <v>53.576999999999998</v>
      </c>
      <c r="DY28" s="144">
        <v>53.576999999999998</v>
      </c>
      <c r="DZ28" s="144">
        <v>53.576999999999998</v>
      </c>
      <c r="EA28" s="144">
        <v>53.576999999999998</v>
      </c>
    </row>
    <row r="29" spans="1:131" ht="15" customHeight="1" x14ac:dyDescent="0.25">
      <c r="A29" s="43">
        <v>27</v>
      </c>
      <c r="B29" s="144"/>
      <c r="C29" s="144"/>
      <c r="D29" s="144"/>
      <c r="E29" s="144"/>
      <c r="F29" s="144"/>
      <c r="G29" s="144"/>
      <c r="H29" s="144"/>
      <c r="I29" s="144"/>
      <c r="J29" s="144"/>
      <c r="K29" s="144"/>
      <c r="L29" s="144"/>
      <c r="M29" s="144"/>
      <c r="N29" s="144"/>
      <c r="O29" s="144"/>
      <c r="P29" s="144"/>
      <c r="Q29" s="144"/>
      <c r="R29" s="144"/>
      <c r="S29" s="144"/>
      <c r="T29" s="144"/>
      <c r="U29" s="144"/>
      <c r="V29" s="144"/>
      <c r="W29" s="144"/>
      <c r="X29" s="144"/>
      <c r="Y29" s="144"/>
      <c r="Z29" s="144"/>
      <c r="AA29" s="144"/>
      <c r="AB29" s="144"/>
      <c r="AC29" s="144">
        <v>0.99450000000000005</v>
      </c>
      <c r="AD29" s="144">
        <v>1.9835</v>
      </c>
      <c r="AE29" s="144">
        <v>2.968</v>
      </c>
      <c r="AF29" s="144">
        <v>3.9460000000000002</v>
      </c>
      <c r="AG29" s="144">
        <v>4.9189999999999996</v>
      </c>
      <c r="AH29" s="144">
        <v>5.8869999999999996</v>
      </c>
      <c r="AI29" s="144">
        <v>6.8494999999999999</v>
      </c>
      <c r="AJ29" s="144">
        <v>7.8070000000000004</v>
      </c>
      <c r="AK29" s="144">
        <v>8.7584999999999997</v>
      </c>
      <c r="AL29" s="144">
        <v>9.7055000000000007</v>
      </c>
      <c r="AM29" s="144">
        <v>10.6465</v>
      </c>
      <c r="AN29" s="144">
        <v>11.5825</v>
      </c>
      <c r="AO29" s="144">
        <v>12.513</v>
      </c>
      <c r="AP29" s="144">
        <v>13.438499999999999</v>
      </c>
      <c r="AQ29" s="144">
        <v>14.358000000000001</v>
      </c>
      <c r="AR29" s="144">
        <v>15.273</v>
      </c>
      <c r="AS29" s="144">
        <v>16.181999999999999</v>
      </c>
      <c r="AT29" s="144">
        <v>17.0855</v>
      </c>
      <c r="AU29" s="144">
        <v>17.983499999999999</v>
      </c>
      <c r="AV29" s="144">
        <v>18.8765</v>
      </c>
      <c r="AW29" s="144">
        <v>19.763500000000001</v>
      </c>
      <c r="AX29" s="144">
        <v>20.645</v>
      </c>
      <c r="AY29" s="144">
        <v>21.520499999999998</v>
      </c>
      <c r="AZ29" s="144">
        <v>22.390499999999999</v>
      </c>
      <c r="BA29" s="144">
        <v>23.254000000000001</v>
      </c>
      <c r="BB29" s="144">
        <v>24.111999999999998</v>
      </c>
      <c r="BC29" s="144">
        <v>24.964500000000001</v>
      </c>
      <c r="BD29" s="144">
        <v>25.81</v>
      </c>
      <c r="BE29" s="144">
        <v>26.65</v>
      </c>
      <c r="BF29" s="144">
        <v>27.483000000000001</v>
      </c>
      <c r="BG29" s="144">
        <v>28.31</v>
      </c>
      <c r="BH29" s="144">
        <v>29.130500000000001</v>
      </c>
      <c r="BI29" s="144">
        <v>29.944500000000001</v>
      </c>
      <c r="BJ29" s="144">
        <v>30.751999999999999</v>
      </c>
      <c r="BK29" s="144">
        <v>31.551500000000001</v>
      </c>
      <c r="BL29" s="144">
        <v>32.344999999999999</v>
      </c>
      <c r="BM29" s="144">
        <v>33.131500000000003</v>
      </c>
      <c r="BN29" s="144">
        <v>33.909999999999997</v>
      </c>
      <c r="BO29" s="144">
        <v>34.682000000000002</v>
      </c>
      <c r="BP29" s="144">
        <v>35.445999999999998</v>
      </c>
      <c r="BQ29" s="144">
        <v>36.202500000000001</v>
      </c>
      <c r="BR29" s="144">
        <v>36.951500000000003</v>
      </c>
      <c r="BS29" s="144">
        <v>37.692</v>
      </c>
      <c r="BT29" s="144">
        <v>38.423999999999999</v>
      </c>
      <c r="BU29" s="144">
        <v>39.148499999999999</v>
      </c>
      <c r="BV29" s="144">
        <v>39.863999999999997</v>
      </c>
      <c r="BW29" s="144">
        <v>40.57</v>
      </c>
      <c r="BX29" s="144">
        <v>41.266500000000001</v>
      </c>
      <c r="BY29" s="144">
        <v>41.953499999999998</v>
      </c>
      <c r="BZ29" s="144">
        <v>42.63</v>
      </c>
      <c r="CA29" s="144">
        <v>43.295999999999999</v>
      </c>
      <c r="CB29" s="144">
        <v>43.950499999999998</v>
      </c>
      <c r="CC29" s="144">
        <v>44.593000000000004</v>
      </c>
      <c r="CD29" s="144">
        <v>45.223999999999997</v>
      </c>
      <c r="CE29" s="144">
        <v>45.840499999999999</v>
      </c>
      <c r="CF29" s="144">
        <v>46.444499999999998</v>
      </c>
      <c r="CG29" s="144">
        <v>47.033000000000001</v>
      </c>
      <c r="CH29" s="144">
        <v>47.604999999999997</v>
      </c>
      <c r="CI29" s="144">
        <v>48.157499999999999</v>
      </c>
      <c r="CJ29" s="144">
        <v>48.689500000000002</v>
      </c>
      <c r="CK29" s="144">
        <v>49.1965</v>
      </c>
      <c r="CL29" s="144">
        <v>49.676000000000002</v>
      </c>
      <c r="CM29" s="144">
        <v>50.125</v>
      </c>
      <c r="CN29" s="144">
        <v>50.537999999999997</v>
      </c>
      <c r="CO29" s="144">
        <v>50.913499999999999</v>
      </c>
      <c r="CP29" s="144">
        <v>51.249000000000002</v>
      </c>
      <c r="CQ29" s="144">
        <v>51.542499999999997</v>
      </c>
      <c r="CR29" s="144">
        <v>51.795999999999999</v>
      </c>
      <c r="CS29" s="144">
        <v>52.0105</v>
      </c>
      <c r="CT29" s="144">
        <v>52.189500000000002</v>
      </c>
      <c r="CU29" s="144">
        <v>52.335500000000003</v>
      </c>
      <c r="CV29" s="144">
        <v>52.454000000000001</v>
      </c>
      <c r="CW29" s="144">
        <v>52.547499999999999</v>
      </c>
      <c r="CX29" s="144">
        <v>52.621499999999997</v>
      </c>
      <c r="CY29" s="144">
        <v>52.6785</v>
      </c>
      <c r="CZ29" s="144">
        <v>52.721499999999999</v>
      </c>
      <c r="DA29" s="144">
        <v>52.7545</v>
      </c>
      <c r="DB29" s="144">
        <v>52.779499999999999</v>
      </c>
      <c r="DC29" s="144">
        <v>52.779499999999999</v>
      </c>
      <c r="DD29" s="144">
        <v>52.779499999999999</v>
      </c>
      <c r="DE29" s="144">
        <v>52.779499999999999</v>
      </c>
      <c r="DF29" s="144">
        <v>52.779499999999999</v>
      </c>
      <c r="DG29" s="144">
        <v>52.779499999999999</v>
      </c>
      <c r="DH29" s="144">
        <v>52.779499999999999</v>
      </c>
      <c r="DI29" s="144">
        <v>52.779499999999999</v>
      </c>
      <c r="DJ29" s="144">
        <v>52.779499999999999</v>
      </c>
      <c r="DK29" s="144">
        <v>52.779499999999999</v>
      </c>
      <c r="DL29" s="144">
        <v>52.779499999999999</v>
      </c>
      <c r="DM29" s="144">
        <v>52.779499999999999</v>
      </c>
      <c r="DN29" s="144">
        <v>52.779499999999999</v>
      </c>
      <c r="DO29" s="144">
        <v>52.779499999999999</v>
      </c>
      <c r="DP29" s="144">
        <v>52.779499999999999</v>
      </c>
      <c r="DQ29" s="144">
        <v>52.779499999999999</v>
      </c>
      <c r="DR29" s="144">
        <v>52.779499999999999</v>
      </c>
      <c r="DS29" s="144">
        <v>52.779499999999999</v>
      </c>
      <c r="DT29" s="144">
        <v>52.779499999999999</v>
      </c>
      <c r="DU29" s="144">
        <v>52.779499999999999</v>
      </c>
      <c r="DV29" s="144">
        <v>52.779499999999999</v>
      </c>
      <c r="DW29" s="144">
        <v>52.779499999999999</v>
      </c>
      <c r="DX29" s="144">
        <v>52.779499999999999</v>
      </c>
      <c r="DY29" s="144">
        <v>52.779499999999999</v>
      </c>
      <c r="DZ29" s="144">
        <v>52.779499999999999</v>
      </c>
      <c r="EA29" s="144">
        <v>52.779499999999999</v>
      </c>
    </row>
    <row r="30" spans="1:131" ht="15" customHeight="1" x14ac:dyDescent="0.25">
      <c r="A30" s="43">
        <v>28</v>
      </c>
      <c r="B30" s="144"/>
      <c r="C30" s="144"/>
      <c r="D30" s="144"/>
      <c r="E30" s="144"/>
      <c r="F30" s="144"/>
      <c r="G30" s="144"/>
      <c r="H30" s="144"/>
      <c r="I30" s="144"/>
      <c r="J30" s="144"/>
      <c r="K30" s="144"/>
      <c r="L30" s="144"/>
      <c r="M30" s="144"/>
      <c r="N30" s="144"/>
      <c r="O30" s="144"/>
      <c r="P30" s="144"/>
      <c r="Q30" s="144"/>
      <c r="R30" s="144"/>
      <c r="S30" s="144"/>
      <c r="T30" s="144"/>
      <c r="U30" s="144"/>
      <c r="V30" s="144"/>
      <c r="W30" s="144"/>
      <c r="X30" s="144"/>
      <c r="Y30" s="144"/>
      <c r="Z30" s="144"/>
      <c r="AA30" s="144"/>
      <c r="AB30" s="144"/>
      <c r="AC30" s="144"/>
      <c r="AD30" s="144">
        <v>0.99450000000000005</v>
      </c>
      <c r="AE30" s="144">
        <v>1.9835</v>
      </c>
      <c r="AF30" s="144">
        <v>2.9674999999999998</v>
      </c>
      <c r="AG30" s="144">
        <v>3.9460000000000002</v>
      </c>
      <c r="AH30" s="144">
        <v>4.9189999999999996</v>
      </c>
      <c r="AI30" s="144">
        <v>5.8864999999999998</v>
      </c>
      <c r="AJ30" s="144">
        <v>6.8484999999999996</v>
      </c>
      <c r="AK30" s="144">
        <v>7.806</v>
      </c>
      <c r="AL30" s="144">
        <v>8.7575000000000003</v>
      </c>
      <c r="AM30" s="144">
        <v>9.7040000000000006</v>
      </c>
      <c r="AN30" s="144">
        <v>10.644500000000001</v>
      </c>
      <c r="AO30" s="144">
        <v>11.58</v>
      </c>
      <c r="AP30" s="144">
        <v>12.5105</v>
      </c>
      <c r="AQ30" s="144">
        <v>13.435</v>
      </c>
      <c r="AR30" s="144">
        <v>14.3545</v>
      </c>
      <c r="AS30" s="144">
        <v>15.2685</v>
      </c>
      <c r="AT30" s="144">
        <v>16.177</v>
      </c>
      <c r="AU30" s="144">
        <v>17.079499999999999</v>
      </c>
      <c r="AV30" s="144">
        <v>17.977</v>
      </c>
      <c r="AW30" s="144">
        <v>18.869</v>
      </c>
      <c r="AX30" s="144">
        <v>19.754999999999999</v>
      </c>
      <c r="AY30" s="144">
        <v>20.635000000000002</v>
      </c>
      <c r="AZ30" s="144">
        <v>21.509</v>
      </c>
      <c r="BA30" s="144">
        <v>22.377500000000001</v>
      </c>
      <c r="BB30" s="144">
        <v>23.2395</v>
      </c>
      <c r="BC30" s="144">
        <v>24.096</v>
      </c>
      <c r="BD30" s="144">
        <v>24.946000000000002</v>
      </c>
      <c r="BE30" s="144">
        <v>25.7895</v>
      </c>
      <c r="BF30" s="144">
        <v>26.626999999999999</v>
      </c>
      <c r="BG30" s="144">
        <v>27.457999999999998</v>
      </c>
      <c r="BH30" s="144">
        <v>28.282499999999999</v>
      </c>
      <c r="BI30" s="144">
        <v>29.1</v>
      </c>
      <c r="BJ30" s="144">
        <v>29.9115</v>
      </c>
      <c r="BK30" s="144">
        <v>30.715</v>
      </c>
      <c r="BL30" s="144">
        <v>31.512</v>
      </c>
      <c r="BM30" s="144">
        <v>32.301499999999997</v>
      </c>
      <c r="BN30" s="144">
        <v>33.084000000000003</v>
      </c>
      <c r="BO30" s="144">
        <v>33.858499999999999</v>
      </c>
      <c r="BP30" s="144">
        <v>34.6265</v>
      </c>
      <c r="BQ30" s="144">
        <v>35.386000000000003</v>
      </c>
      <c r="BR30" s="144">
        <v>36.137999999999998</v>
      </c>
      <c r="BS30" s="144">
        <v>36.881</v>
      </c>
      <c r="BT30" s="144">
        <v>37.616500000000002</v>
      </c>
      <c r="BU30" s="144">
        <v>38.343000000000004</v>
      </c>
      <c r="BV30" s="144">
        <v>39.061</v>
      </c>
      <c r="BW30" s="144">
        <v>39.769500000000001</v>
      </c>
      <c r="BX30" s="144">
        <v>40.469000000000001</v>
      </c>
      <c r="BY30" s="144">
        <v>41.157499999999999</v>
      </c>
      <c r="BZ30" s="144">
        <v>41.836500000000001</v>
      </c>
      <c r="CA30" s="144">
        <v>42.503999999999998</v>
      </c>
      <c r="CB30" s="144">
        <v>43.160499999999999</v>
      </c>
      <c r="CC30" s="144">
        <v>43.804499999999997</v>
      </c>
      <c r="CD30" s="144">
        <v>44.436500000000002</v>
      </c>
      <c r="CE30" s="144">
        <v>45.054499999999997</v>
      </c>
      <c r="CF30" s="144">
        <v>45.658499999999997</v>
      </c>
      <c r="CG30" s="144">
        <v>46.247500000000002</v>
      </c>
      <c r="CH30" s="144">
        <v>46.820500000000003</v>
      </c>
      <c r="CI30" s="144">
        <v>47.3735</v>
      </c>
      <c r="CJ30" s="144">
        <v>47.905000000000001</v>
      </c>
      <c r="CK30" s="144">
        <v>48.411499999999997</v>
      </c>
      <c r="CL30" s="144">
        <v>48.890999999999998</v>
      </c>
      <c r="CM30" s="144">
        <v>49.338500000000003</v>
      </c>
      <c r="CN30" s="144">
        <v>49.750500000000002</v>
      </c>
      <c r="CO30" s="144">
        <v>50.125</v>
      </c>
      <c r="CP30" s="144">
        <v>50.458500000000001</v>
      </c>
      <c r="CQ30" s="144">
        <v>50.750999999999998</v>
      </c>
      <c r="CR30" s="144">
        <v>51.003</v>
      </c>
      <c r="CS30" s="144">
        <v>51.216500000000003</v>
      </c>
      <c r="CT30" s="144">
        <v>51.393999999999998</v>
      </c>
      <c r="CU30" s="144">
        <v>51.538499999999999</v>
      </c>
      <c r="CV30" s="144">
        <v>51.655500000000004</v>
      </c>
      <c r="CW30" s="144">
        <v>51.7485</v>
      </c>
      <c r="CX30" s="144">
        <v>51.820999999999998</v>
      </c>
      <c r="CY30" s="144">
        <v>51.877499999999998</v>
      </c>
      <c r="CZ30" s="144">
        <v>51.92</v>
      </c>
      <c r="DA30" s="144">
        <v>51.952500000000001</v>
      </c>
      <c r="DB30" s="144">
        <v>51.976500000000001</v>
      </c>
      <c r="DC30" s="144">
        <v>51.976500000000001</v>
      </c>
      <c r="DD30" s="144">
        <v>51.976500000000001</v>
      </c>
      <c r="DE30" s="144">
        <v>51.976500000000001</v>
      </c>
      <c r="DF30" s="144">
        <v>51.976500000000001</v>
      </c>
      <c r="DG30" s="144">
        <v>51.976500000000001</v>
      </c>
      <c r="DH30" s="144">
        <v>51.976500000000001</v>
      </c>
      <c r="DI30" s="144">
        <v>51.976500000000001</v>
      </c>
      <c r="DJ30" s="144">
        <v>51.976500000000001</v>
      </c>
      <c r="DK30" s="144">
        <v>51.976500000000001</v>
      </c>
      <c r="DL30" s="144">
        <v>51.976500000000001</v>
      </c>
      <c r="DM30" s="144">
        <v>51.976500000000001</v>
      </c>
      <c r="DN30" s="144">
        <v>51.976500000000001</v>
      </c>
      <c r="DO30" s="144">
        <v>51.976500000000001</v>
      </c>
      <c r="DP30" s="144">
        <v>51.976500000000001</v>
      </c>
      <c r="DQ30" s="144">
        <v>51.976500000000001</v>
      </c>
      <c r="DR30" s="144">
        <v>51.976500000000001</v>
      </c>
      <c r="DS30" s="144">
        <v>51.976500000000001</v>
      </c>
      <c r="DT30" s="144">
        <v>51.976500000000001</v>
      </c>
      <c r="DU30" s="144">
        <v>51.976500000000001</v>
      </c>
      <c r="DV30" s="144">
        <v>51.976500000000001</v>
      </c>
      <c r="DW30" s="144">
        <v>51.976500000000001</v>
      </c>
      <c r="DX30" s="144">
        <v>51.976500000000001</v>
      </c>
      <c r="DY30" s="144">
        <v>51.976500000000001</v>
      </c>
      <c r="DZ30" s="144">
        <v>51.976500000000001</v>
      </c>
      <c r="EA30" s="144">
        <v>51.976500000000001</v>
      </c>
    </row>
    <row r="31" spans="1:131" ht="15" customHeight="1" x14ac:dyDescent="0.25">
      <c r="A31" s="43">
        <v>29</v>
      </c>
      <c r="B31" s="144"/>
      <c r="C31" s="144"/>
      <c r="D31" s="144"/>
      <c r="E31" s="144"/>
      <c r="F31" s="144"/>
      <c r="G31" s="144"/>
      <c r="H31" s="144"/>
      <c r="I31" s="144"/>
      <c r="J31" s="144"/>
      <c r="K31" s="144"/>
      <c r="L31" s="144"/>
      <c r="M31" s="144"/>
      <c r="N31" s="144"/>
      <c r="O31" s="144"/>
      <c r="P31" s="144"/>
      <c r="Q31" s="144"/>
      <c r="R31" s="144"/>
      <c r="S31" s="144"/>
      <c r="T31" s="144"/>
      <c r="U31" s="144"/>
      <c r="V31" s="144"/>
      <c r="W31" s="144"/>
      <c r="X31" s="144"/>
      <c r="Y31" s="144"/>
      <c r="Z31" s="144"/>
      <c r="AA31" s="144"/>
      <c r="AB31" s="144"/>
      <c r="AC31" s="144"/>
      <c r="AD31" s="144"/>
      <c r="AE31" s="144">
        <v>0.99450000000000005</v>
      </c>
      <c r="AF31" s="144">
        <v>1.9835</v>
      </c>
      <c r="AG31" s="144">
        <v>2.9674999999999998</v>
      </c>
      <c r="AH31" s="144">
        <v>3.9460000000000002</v>
      </c>
      <c r="AI31" s="144">
        <v>4.9189999999999996</v>
      </c>
      <c r="AJ31" s="144">
        <v>5.8860000000000001</v>
      </c>
      <c r="AK31" s="144">
        <v>6.8484999999999996</v>
      </c>
      <c r="AL31" s="144">
        <v>7.8049999999999997</v>
      </c>
      <c r="AM31" s="144">
        <v>8.7560000000000002</v>
      </c>
      <c r="AN31" s="144">
        <v>9.702</v>
      </c>
      <c r="AO31" s="144">
        <v>10.643000000000001</v>
      </c>
      <c r="AP31" s="144">
        <v>11.577500000000001</v>
      </c>
      <c r="AQ31" s="144">
        <v>12.507999999999999</v>
      </c>
      <c r="AR31" s="144">
        <v>13.432</v>
      </c>
      <c r="AS31" s="144">
        <v>14.3505</v>
      </c>
      <c r="AT31" s="144">
        <v>15.263999999999999</v>
      </c>
      <c r="AU31" s="144">
        <v>16.171500000000002</v>
      </c>
      <c r="AV31" s="144">
        <v>17.073499999999999</v>
      </c>
      <c r="AW31" s="144">
        <v>17.9695</v>
      </c>
      <c r="AX31" s="144">
        <v>18.860499999999998</v>
      </c>
      <c r="AY31" s="144">
        <v>19.745000000000001</v>
      </c>
      <c r="AZ31" s="144">
        <v>20.623999999999999</v>
      </c>
      <c r="BA31" s="144">
        <v>21.495999999999999</v>
      </c>
      <c r="BB31" s="144">
        <v>22.363</v>
      </c>
      <c r="BC31" s="144">
        <v>23.223500000000001</v>
      </c>
      <c r="BD31" s="144">
        <v>24.077999999999999</v>
      </c>
      <c r="BE31" s="144">
        <v>24.9255</v>
      </c>
      <c r="BF31" s="144">
        <v>25.766999999999999</v>
      </c>
      <c r="BG31" s="144">
        <v>26.602</v>
      </c>
      <c r="BH31" s="144">
        <v>27.430499999999999</v>
      </c>
      <c r="BI31" s="144">
        <v>28.251999999999999</v>
      </c>
      <c r="BJ31" s="144">
        <v>29.066500000000001</v>
      </c>
      <c r="BK31" s="144">
        <v>29.874500000000001</v>
      </c>
      <c r="BL31" s="144">
        <v>30.675000000000001</v>
      </c>
      <c r="BM31" s="144">
        <v>31.468</v>
      </c>
      <c r="BN31" s="144">
        <v>32.253999999999998</v>
      </c>
      <c r="BO31" s="144">
        <v>33.032499999999999</v>
      </c>
      <c r="BP31" s="144">
        <v>33.802999999999997</v>
      </c>
      <c r="BQ31" s="144">
        <v>34.566000000000003</v>
      </c>
      <c r="BR31" s="144">
        <v>35.320500000000003</v>
      </c>
      <c r="BS31" s="144">
        <v>36.067</v>
      </c>
      <c r="BT31" s="144">
        <v>36.805</v>
      </c>
      <c r="BU31" s="144">
        <v>37.534500000000001</v>
      </c>
      <c r="BV31" s="144">
        <v>38.2545</v>
      </c>
      <c r="BW31" s="144">
        <v>38.965499999999999</v>
      </c>
      <c r="BX31" s="144">
        <v>39.667000000000002</v>
      </c>
      <c r="BY31" s="144">
        <v>40.358499999999999</v>
      </c>
      <c r="BZ31" s="144">
        <v>41.039000000000001</v>
      </c>
      <c r="CA31" s="144">
        <v>41.708500000000001</v>
      </c>
      <c r="CB31" s="144">
        <v>42.366500000000002</v>
      </c>
      <c r="CC31" s="144">
        <v>43.012</v>
      </c>
      <c r="CD31" s="144">
        <v>43.645499999999998</v>
      </c>
      <c r="CE31" s="144">
        <v>44.264499999999998</v>
      </c>
      <c r="CF31" s="144">
        <v>44.87</v>
      </c>
      <c r="CG31" s="144">
        <v>45.46</v>
      </c>
      <c r="CH31" s="144">
        <v>46.031999999999996</v>
      </c>
      <c r="CI31" s="144">
        <v>46.585500000000003</v>
      </c>
      <c r="CJ31" s="144">
        <v>47.116999999999997</v>
      </c>
      <c r="CK31" s="144">
        <v>47.6235</v>
      </c>
      <c r="CL31" s="144">
        <v>48.101500000000001</v>
      </c>
      <c r="CM31" s="144">
        <v>48.548000000000002</v>
      </c>
      <c r="CN31" s="144">
        <v>48.959499999999998</v>
      </c>
      <c r="CO31" s="144">
        <v>49.332500000000003</v>
      </c>
      <c r="CP31" s="144">
        <v>49.664499999999997</v>
      </c>
      <c r="CQ31" s="144">
        <v>49.955500000000001</v>
      </c>
      <c r="CR31" s="144">
        <v>50.206499999999998</v>
      </c>
      <c r="CS31" s="144">
        <v>50.417499999999997</v>
      </c>
      <c r="CT31" s="144">
        <v>50.594000000000001</v>
      </c>
      <c r="CU31" s="144">
        <v>50.737000000000002</v>
      </c>
      <c r="CV31" s="144">
        <v>50.853000000000002</v>
      </c>
      <c r="CW31" s="144">
        <v>50.944499999999998</v>
      </c>
      <c r="CX31" s="144">
        <v>51.016500000000001</v>
      </c>
      <c r="CY31" s="144">
        <v>51.072000000000003</v>
      </c>
      <c r="CZ31" s="144">
        <v>51.113999999999997</v>
      </c>
      <c r="DA31" s="144">
        <v>51.146000000000001</v>
      </c>
      <c r="DB31" s="144">
        <v>51.168999999999997</v>
      </c>
      <c r="DC31" s="144">
        <v>51.168999999999997</v>
      </c>
      <c r="DD31" s="144">
        <v>51.168999999999997</v>
      </c>
      <c r="DE31" s="144">
        <v>51.168999999999997</v>
      </c>
      <c r="DF31" s="144">
        <v>51.168999999999997</v>
      </c>
      <c r="DG31" s="144">
        <v>51.168999999999997</v>
      </c>
      <c r="DH31" s="144">
        <v>51.168999999999997</v>
      </c>
      <c r="DI31" s="144">
        <v>51.168999999999997</v>
      </c>
      <c r="DJ31" s="144">
        <v>51.168999999999997</v>
      </c>
      <c r="DK31" s="144">
        <v>51.168999999999997</v>
      </c>
      <c r="DL31" s="144">
        <v>51.168999999999997</v>
      </c>
      <c r="DM31" s="144">
        <v>51.168999999999997</v>
      </c>
      <c r="DN31" s="144">
        <v>51.168999999999997</v>
      </c>
      <c r="DO31" s="144">
        <v>51.168999999999997</v>
      </c>
      <c r="DP31" s="144">
        <v>51.168999999999997</v>
      </c>
      <c r="DQ31" s="144">
        <v>51.168999999999997</v>
      </c>
      <c r="DR31" s="144">
        <v>51.168999999999997</v>
      </c>
      <c r="DS31" s="144">
        <v>51.168999999999997</v>
      </c>
      <c r="DT31" s="144">
        <v>51.168999999999997</v>
      </c>
      <c r="DU31" s="144">
        <v>51.168999999999997</v>
      </c>
      <c r="DV31" s="144">
        <v>51.168999999999997</v>
      </c>
      <c r="DW31" s="144">
        <v>51.168999999999997</v>
      </c>
      <c r="DX31" s="144">
        <v>51.168999999999997</v>
      </c>
      <c r="DY31" s="144">
        <v>51.168999999999997</v>
      </c>
      <c r="DZ31" s="144">
        <v>51.168999999999997</v>
      </c>
      <c r="EA31" s="144">
        <v>51.168999999999997</v>
      </c>
    </row>
    <row r="32" spans="1:131" ht="15" customHeight="1" x14ac:dyDescent="0.25">
      <c r="A32" s="43">
        <v>30</v>
      </c>
      <c r="B32" s="144"/>
      <c r="C32" s="144"/>
      <c r="D32" s="144"/>
      <c r="E32" s="144"/>
      <c r="F32" s="144"/>
      <c r="G32" s="144"/>
      <c r="H32" s="144"/>
      <c r="I32" s="144"/>
      <c r="J32" s="144"/>
      <c r="K32" s="144"/>
      <c r="L32" s="144"/>
      <c r="M32" s="144"/>
      <c r="N32" s="144"/>
      <c r="O32" s="144"/>
      <c r="P32" s="144"/>
      <c r="Q32" s="144"/>
      <c r="R32" s="144"/>
      <c r="S32" s="144"/>
      <c r="T32" s="144"/>
      <c r="U32" s="144"/>
      <c r="V32" s="144"/>
      <c r="W32" s="144"/>
      <c r="X32" s="144"/>
      <c r="Y32" s="144"/>
      <c r="Z32" s="144"/>
      <c r="AA32" s="144"/>
      <c r="AB32" s="144"/>
      <c r="AC32" s="144"/>
      <c r="AD32" s="144"/>
      <c r="AE32" s="144"/>
      <c r="AF32" s="144">
        <v>0.99450000000000005</v>
      </c>
      <c r="AG32" s="144">
        <v>1.9835</v>
      </c>
      <c r="AH32" s="144">
        <v>2.9674999999999998</v>
      </c>
      <c r="AI32" s="144">
        <v>3.9455</v>
      </c>
      <c r="AJ32" s="144">
        <v>4.9180000000000001</v>
      </c>
      <c r="AK32" s="144">
        <v>5.8855000000000004</v>
      </c>
      <c r="AL32" s="144">
        <v>6.8475000000000001</v>
      </c>
      <c r="AM32" s="144">
        <v>7.8040000000000003</v>
      </c>
      <c r="AN32" s="144">
        <v>8.7550000000000008</v>
      </c>
      <c r="AO32" s="144">
        <v>9.7004999999999999</v>
      </c>
      <c r="AP32" s="144">
        <v>10.640499999999999</v>
      </c>
      <c r="AQ32" s="144">
        <v>11.574999999999999</v>
      </c>
      <c r="AR32" s="144">
        <v>12.5045</v>
      </c>
      <c r="AS32" s="144">
        <v>13.4285</v>
      </c>
      <c r="AT32" s="144">
        <v>14.346500000000001</v>
      </c>
      <c r="AU32" s="144">
        <v>15.2585</v>
      </c>
      <c r="AV32" s="144">
        <v>16.165500000000002</v>
      </c>
      <c r="AW32" s="144">
        <v>17.065999999999999</v>
      </c>
      <c r="AX32" s="144">
        <v>17.962</v>
      </c>
      <c r="AY32" s="144">
        <v>18.850999999999999</v>
      </c>
      <c r="AZ32" s="144">
        <v>19.734000000000002</v>
      </c>
      <c r="BA32" s="144">
        <v>20.611499999999999</v>
      </c>
      <c r="BB32" s="144">
        <v>21.482500000000002</v>
      </c>
      <c r="BC32" s="144">
        <v>22.347000000000001</v>
      </c>
      <c r="BD32" s="144">
        <v>23.205500000000001</v>
      </c>
      <c r="BE32" s="144">
        <v>24.058</v>
      </c>
      <c r="BF32" s="144">
        <v>24.903500000000001</v>
      </c>
      <c r="BG32" s="144">
        <v>25.7425</v>
      </c>
      <c r="BH32" s="144">
        <v>26.574999999999999</v>
      </c>
      <c r="BI32" s="144">
        <v>27.400500000000001</v>
      </c>
      <c r="BJ32" s="144">
        <v>28.219000000000001</v>
      </c>
      <c r="BK32" s="144">
        <v>29.03</v>
      </c>
      <c r="BL32" s="144">
        <v>29.834</v>
      </c>
      <c r="BM32" s="144">
        <v>30.631</v>
      </c>
      <c r="BN32" s="144">
        <v>31.420500000000001</v>
      </c>
      <c r="BO32" s="144">
        <v>32.201999999999998</v>
      </c>
      <c r="BP32" s="144">
        <v>32.975999999999999</v>
      </c>
      <c r="BQ32" s="144">
        <v>33.741999999999997</v>
      </c>
      <c r="BR32" s="144">
        <v>34.5</v>
      </c>
      <c r="BS32" s="144">
        <v>35.249000000000002</v>
      </c>
      <c r="BT32" s="144">
        <v>35.99</v>
      </c>
      <c r="BU32" s="144">
        <v>36.722000000000001</v>
      </c>
      <c r="BV32" s="144">
        <v>37.445</v>
      </c>
      <c r="BW32" s="144">
        <v>38.158499999999997</v>
      </c>
      <c r="BX32" s="144">
        <v>38.862000000000002</v>
      </c>
      <c r="BY32" s="144">
        <v>39.555500000000002</v>
      </c>
      <c r="BZ32" s="144">
        <v>40.238</v>
      </c>
      <c r="CA32" s="144">
        <v>40.909500000000001</v>
      </c>
      <c r="CB32" s="144">
        <v>41.569499999999998</v>
      </c>
      <c r="CC32" s="144">
        <v>42.216000000000001</v>
      </c>
      <c r="CD32" s="144">
        <v>42.850499999999997</v>
      </c>
      <c r="CE32" s="144">
        <v>43.470999999999997</v>
      </c>
      <c r="CF32" s="144">
        <v>44.077500000000001</v>
      </c>
      <c r="CG32" s="144">
        <v>44.667499999999997</v>
      </c>
      <c r="CH32" s="144">
        <v>45.240499999999997</v>
      </c>
      <c r="CI32" s="144">
        <v>45.793999999999997</v>
      </c>
      <c r="CJ32" s="144">
        <v>46.325000000000003</v>
      </c>
      <c r="CK32" s="144">
        <v>46.831000000000003</v>
      </c>
      <c r="CL32" s="144">
        <v>47.308999999999997</v>
      </c>
      <c r="CM32" s="144">
        <v>47.753999999999998</v>
      </c>
      <c r="CN32" s="144">
        <v>48.164000000000001</v>
      </c>
      <c r="CO32" s="144">
        <v>48.535499999999999</v>
      </c>
      <c r="CP32" s="144">
        <v>48.866500000000002</v>
      </c>
      <c r="CQ32" s="144">
        <v>49.155999999999999</v>
      </c>
      <c r="CR32" s="144">
        <v>49.405000000000001</v>
      </c>
      <c r="CS32" s="144">
        <v>49.615499999999997</v>
      </c>
      <c r="CT32" s="144">
        <v>49.79</v>
      </c>
      <c r="CU32" s="144">
        <v>49.932000000000002</v>
      </c>
      <c r="CV32" s="144">
        <v>50.046999999999997</v>
      </c>
      <c r="CW32" s="144">
        <v>50.137500000000003</v>
      </c>
      <c r="CX32" s="144">
        <v>50.207999999999998</v>
      </c>
      <c r="CY32" s="144">
        <v>50.262500000000003</v>
      </c>
      <c r="CZ32" s="144">
        <v>50.3035</v>
      </c>
      <c r="DA32" s="144">
        <v>50.335000000000001</v>
      </c>
      <c r="DB32" s="144">
        <v>50.357999999999997</v>
      </c>
      <c r="DC32" s="144">
        <v>50.357999999999997</v>
      </c>
      <c r="DD32" s="144">
        <v>50.357999999999997</v>
      </c>
      <c r="DE32" s="144">
        <v>50.357999999999997</v>
      </c>
      <c r="DF32" s="144">
        <v>50.357999999999997</v>
      </c>
      <c r="DG32" s="144">
        <v>50.357999999999997</v>
      </c>
      <c r="DH32" s="144">
        <v>50.357999999999997</v>
      </c>
      <c r="DI32" s="144">
        <v>50.357999999999997</v>
      </c>
      <c r="DJ32" s="144">
        <v>50.357999999999997</v>
      </c>
      <c r="DK32" s="144">
        <v>50.357999999999997</v>
      </c>
      <c r="DL32" s="144">
        <v>50.357999999999997</v>
      </c>
      <c r="DM32" s="144">
        <v>50.357999999999997</v>
      </c>
      <c r="DN32" s="144">
        <v>50.357999999999997</v>
      </c>
      <c r="DO32" s="144">
        <v>50.357999999999997</v>
      </c>
      <c r="DP32" s="144">
        <v>50.357999999999997</v>
      </c>
      <c r="DQ32" s="144">
        <v>50.357999999999997</v>
      </c>
      <c r="DR32" s="144">
        <v>50.357999999999997</v>
      </c>
      <c r="DS32" s="144">
        <v>50.357999999999997</v>
      </c>
      <c r="DT32" s="144">
        <v>50.357999999999997</v>
      </c>
      <c r="DU32" s="144">
        <v>50.357999999999997</v>
      </c>
      <c r="DV32" s="144">
        <v>50.357999999999997</v>
      </c>
      <c r="DW32" s="144">
        <v>50.357999999999997</v>
      </c>
      <c r="DX32" s="144">
        <v>50.357999999999997</v>
      </c>
      <c r="DY32" s="144">
        <v>50.357999999999997</v>
      </c>
      <c r="DZ32" s="144">
        <v>50.357999999999997</v>
      </c>
      <c r="EA32" s="144">
        <v>50.357999999999997</v>
      </c>
    </row>
    <row r="33" spans="1:131" ht="15" customHeight="1" x14ac:dyDescent="0.25">
      <c r="A33" s="43">
        <v>31</v>
      </c>
      <c r="B33" s="144"/>
      <c r="C33" s="144"/>
      <c r="D33" s="144"/>
      <c r="E33" s="144"/>
      <c r="F33" s="144"/>
      <c r="G33" s="144"/>
      <c r="H33" s="144"/>
      <c r="I33" s="144"/>
      <c r="J33" s="144"/>
      <c r="K33" s="144"/>
      <c r="L33" s="144"/>
      <c r="M33" s="144"/>
      <c r="N33" s="144"/>
      <c r="O33" s="144"/>
      <c r="P33" s="144"/>
      <c r="Q33" s="144"/>
      <c r="R33" s="144"/>
      <c r="S33" s="144"/>
      <c r="T33" s="144"/>
      <c r="U33" s="144"/>
      <c r="V33" s="144"/>
      <c r="W33" s="144"/>
      <c r="X33" s="144"/>
      <c r="Y33" s="144"/>
      <c r="Z33" s="144"/>
      <c r="AA33" s="144"/>
      <c r="AB33" s="144"/>
      <c r="AC33" s="144"/>
      <c r="AD33" s="144"/>
      <c r="AE33" s="144"/>
      <c r="AF33" s="144"/>
      <c r="AG33" s="144">
        <v>0.99450000000000005</v>
      </c>
      <c r="AH33" s="144">
        <v>1.9835</v>
      </c>
      <c r="AI33" s="144">
        <v>2.9670000000000001</v>
      </c>
      <c r="AJ33" s="144">
        <v>3.9449999999999998</v>
      </c>
      <c r="AK33" s="144">
        <v>4.9175000000000004</v>
      </c>
      <c r="AL33" s="144">
        <v>5.8845000000000001</v>
      </c>
      <c r="AM33" s="144">
        <v>6.8464999999999998</v>
      </c>
      <c r="AN33" s="144">
        <v>7.8025000000000002</v>
      </c>
      <c r="AO33" s="144">
        <v>8.7535000000000007</v>
      </c>
      <c r="AP33" s="144">
        <v>9.6984999999999992</v>
      </c>
      <c r="AQ33" s="144">
        <v>10.638</v>
      </c>
      <c r="AR33" s="144">
        <v>11.5725</v>
      </c>
      <c r="AS33" s="144">
        <v>12.500500000000001</v>
      </c>
      <c r="AT33" s="144">
        <v>13.423500000000001</v>
      </c>
      <c r="AU33" s="144">
        <v>14.3405</v>
      </c>
      <c r="AV33" s="144">
        <v>15.2525</v>
      </c>
      <c r="AW33" s="144">
        <v>16.1585</v>
      </c>
      <c r="AX33" s="144">
        <v>17.057500000000001</v>
      </c>
      <c r="AY33" s="144">
        <v>17.951499999999999</v>
      </c>
      <c r="AZ33" s="144">
        <v>18.839500000000001</v>
      </c>
      <c r="BA33" s="144">
        <v>19.721</v>
      </c>
      <c r="BB33" s="144">
        <v>20.597000000000001</v>
      </c>
      <c r="BC33" s="144">
        <v>21.465499999999999</v>
      </c>
      <c r="BD33" s="144">
        <v>22.328499999999998</v>
      </c>
      <c r="BE33" s="144">
        <v>23.184999999999999</v>
      </c>
      <c r="BF33" s="144">
        <v>24.034500000000001</v>
      </c>
      <c r="BG33" s="144">
        <v>24.877500000000001</v>
      </c>
      <c r="BH33" s="144">
        <v>25.713999999999999</v>
      </c>
      <c r="BI33" s="144">
        <v>26.543500000000002</v>
      </c>
      <c r="BJ33" s="144">
        <v>27.366</v>
      </c>
      <c r="BK33" s="144">
        <v>28.1815</v>
      </c>
      <c r="BL33" s="144">
        <v>28.988499999999998</v>
      </c>
      <c r="BM33" s="144">
        <v>29.789000000000001</v>
      </c>
      <c r="BN33" s="144">
        <v>30.581499999999998</v>
      </c>
      <c r="BO33" s="144">
        <v>31.367000000000001</v>
      </c>
      <c r="BP33" s="144">
        <v>32.144500000000001</v>
      </c>
      <c r="BQ33" s="144">
        <v>32.912999999999997</v>
      </c>
      <c r="BR33" s="144">
        <v>33.674500000000002</v>
      </c>
      <c r="BS33" s="144">
        <v>34.426499999999997</v>
      </c>
      <c r="BT33" s="144">
        <v>35.170499999999997</v>
      </c>
      <c r="BU33" s="144">
        <v>35.905000000000001</v>
      </c>
      <c r="BV33" s="144">
        <v>36.630499999999998</v>
      </c>
      <c r="BW33" s="144">
        <v>37.346499999999999</v>
      </c>
      <c r="BX33" s="144">
        <v>38.052</v>
      </c>
      <c r="BY33" s="144">
        <v>38.747500000000002</v>
      </c>
      <c r="BZ33" s="144">
        <v>39.432499999999997</v>
      </c>
      <c r="CA33" s="144">
        <v>40.106000000000002</v>
      </c>
      <c r="CB33" s="144">
        <v>40.767000000000003</v>
      </c>
      <c r="CC33" s="144">
        <v>41.415999999999997</v>
      </c>
      <c r="CD33" s="144">
        <v>42.051000000000002</v>
      </c>
      <c r="CE33" s="144">
        <v>42.672499999999999</v>
      </c>
      <c r="CF33" s="144">
        <v>43.279499999999999</v>
      </c>
      <c r="CG33" s="144">
        <v>43.8705</v>
      </c>
      <c r="CH33" s="144">
        <v>44.4435</v>
      </c>
      <c r="CI33" s="144">
        <v>44.997</v>
      </c>
      <c r="CJ33" s="144">
        <v>45.527999999999999</v>
      </c>
      <c r="CK33" s="144">
        <v>46.033499999999997</v>
      </c>
      <c r="CL33" s="144">
        <v>46.5105</v>
      </c>
      <c r="CM33" s="144">
        <v>46.954999999999998</v>
      </c>
      <c r="CN33" s="144">
        <v>47.363999999999997</v>
      </c>
      <c r="CO33" s="144">
        <v>47.734000000000002</v>
      </c>
      <c r="CP33" s="144">
        <v>48.063499999999998</v>
      </c>
      <c r="CQ33" s="144">
        <v>48.350999999999999</v>
      </c>
      <c r="CR33" s="144">
        <v>48.598500000000001</v>
      </c>
      <c r="CS33" s="144">
        <v>48.807000000000002</v>
      </c>
      <c r="CT33" s="144">
        <v>48.980499999999999</v>
      </c>
      <c r="CU33" s="144">
        <v>49.121499999999997</v>
      </c>
      <c r="CV33" s="144">
        <v>49.234999999999999</v>
      </c>
      <c r="CW33" s="144">
        <v>49.323999999999998</v>
      </c>
      <c r="CX33" s="144">
        <v>49.393999999999998</v>
      </c>
      <c r="CY33" s="144">
        <v>49.447499999999998</v>
      </c>
      <c r="CZ33" s="144">
        <v>49.488</v>
      </c>
      <c r="DA33" s="144">
        <v>49.518999999999998</v>
      </c>
      <c r="DB33" s="144">
        <v>49.541499999999999</v>
      </c>
      <c r="DC33" s="144">
        <v>49.541499999999999</v>
      </c>
      <c r="DD33" s="144">
        <v>49.541499999999999</v>
      </c>
      <c r="DE33" s="144">
        <v>49.541499999999999</v>
      </c>
      <c r="DF33" s="144">
        <v>49.541499999999999</v>
      </c>
      <c r="DG33" s="144">
        <v>49.541499999999999</v>
      </c>
      <c r="DH33" s="144">
        <v>49.541499999999999</v>
      </c>
      <c r="DI33" s="144">
        <v>49.541499999999999</v>
      </c>
      <c r="DJ33" s="144">
        <v>49.541499999999999</v>
      </c>
      <c r="DK33" s="144">
        <v>49.541499999999999</v>
      </c>
      <c r="DL33" s="144">
        <v>49.541499999999999</v>
      </c>
      <c r="DM33" s="144">
        <v>49.541499999999999</v>
      </c>
      <c r="DN33" s="144">
        <v>49.541499999999999</v>
      </c>
      <c r="DO33" s="144">
        <v>49.541499999999999</v>
      </c>
      <c r="DP33" s="144">
        <v>49.541499999999999</v>
      </c>
      <c r="DQ33" s="144">
        <v>49.541499999999999</v>
      </c>
      <c r="DR33" s="144">
        <v>49.541499999999999</v>
      </c>
      <c r="DS33" s="144">
        <v>49.541499999999999</v>
      </c>
      <c r="DT33" s="144">
        <v>49.541499999999999</v>
      </c>
      <c r="DU33" s="144">
        <v>49.541499999999999</v>
      </c>
      <c r="DV33" s="144">
        <v>49.541499999999999</v>
      </c>
      <c r="DW33" s="144">
        <v>49.541499999999999</v>
      </c>
      <c r="DX33" s="144">
        <v>49.541499999999999</v>
      </c>
      <c r="DY33" s="144">
        <v>49.541499999999999</v>
      </c>
      <c r="DZ33" s="144">
        <v>49.541499999999999</v>
      </c>
      <c r="EA33" s="144">
        <v>49.541499999999999</v>
      </c>
    </row>
    <row r="34" spans="1:131" ht="15" customHeight="1" x14ac:dyDescent="0.25">
      <c r="A34" s="43">
        <v>32</v>
      </c>
      <c r="B34" s="144"/>
      <c r="C34" s="144"/>
      <c r="D34" s="144"/>
      <c r="E34" s="144"/>
      <c r="F34" s="144"/>
      <c r="G34" s="144"/>
      <c r="H34" s="144"/>
      <c r="I34" s="144"/>
      <c r="J34" s="144"/>
      <c r="K34" s="144"/>
      <c r="L34" s="144"/>
      <c r="M34" s="144"/>
      <c r="N34" s="144"/>
      <c r="O34" s="144"/>
      <c r="P34" s="144"/>
      <c r="Q34" s="144"/>
      <c r="R34" s="144"/>
      <c r="S34" s="144"/>
      <c r="T34" s="144"/>
      <c r="U34" s="144"/>
      <c r="V34" s="144"/>
      <c r="W34" s="144"/>
      <c r="X34" s="144"/>
      <c r="Y34" s="144"/>
      <c r="Z34" s="144"/>
      <c r="AA34" s="144"/>
      <c r="AB34" s="144"/>
      <c r="AC34" s="144"/>
      <c r="AD34" s="144"/>
      <c r="AE34" s="144"/>
      <c r="AF34" s="144"/>
      <c r="AG34" s="144"/>
      <c r="AH34" s="144">
        <v>0.99450000000000005</v>
      </c>
      <c r="AI34" s="144">
        <v>1.9835</v>
      </c>
      <c r="AJ34" s="144">
        <v>2.9670000000000001</v>
      </c>
      <c r="AK34" s="144">
        <v>3.9449999999999998</v>
      </c>
      <c r="AL34" s="144">
        <v>4.9175000000000004</v>
      </c>
      <c r="AM34" s="144">
        <v>5.8840000000000003</v>
      </c>
      <c r="AN34" s="144">
        <v>6.8455000000000004</v>
      </c>
      <c r="AO34" s="144">
        <v>7.8010000000000002</v>
      </c>
      <c r="AP34" s="144">
        <v>8.7520000000000007</v>
      </c>
      <c r="AQ34" s="144">
        <v>9.6959999999999997</v>
      </c>
      <c r="AR34" s="144">
        <v>10.6355</v>
      </c>
      <c r="AS34" s="144">
        <v>11.569000000000001</v>
      </c>
      <c r="AT34" s="144">
        <v>12.497</v>
      </c>
      <c r="AU34" s="144">
        <v>13.419</v>
      </c>
      <c r="AV34" s="144">
        <v>14.3355</v>
      </c>
      <c r="AW34" s="144">
        <v>15.246</v>
      </c>
      <c r="AX34" s="144">
        <v>16.150500000000001</v>
      </c>
      <c r="AY34" s="144">
        <v>17.048999999999999</v>
      </c>
      <c r="AZ34" s="144">
        <v>17.941500000000001</v>
      </c>
      <c r="BA34" s="144">
        <v>18.827999999999999</v>
      </c>
      <c r="BB34" s="144">
        <v>19.7075</v>
      </c>
      <c r="BC34" s="144">
        <v>20.581499999999998</v>
      </c>
      <c r="BD34" s="144">
        <v>21.448499999999999</v>
      </c>
      <c r="BE34" s="144">
        <v>22.309000000000001</v>
      </c>
      <c r="BF34" s="144">
        <v>23.163</v>
      </c>
      <c r="BG34" s="144">
        <v>24.0105</v>
      </c>
      <c r="BH34" s="144">
        <v>24.8505</v>
      </c>
      <c r="BI34" s="144">
        <v>25.684000000000001</v>
      </c>
      <c r="BJ34" s="144">
        <v>26.5105</v>
      </c>
      <c r="BK34" s="144">
        <v>27.329000000000001</v>
      </c>
      <c r="BL34" s="144">
        <v>28.140499999999999</v>
      </c>
      <c r="BM34" s="144">
        <v>28.944500000000001</v>
      </c>
      <c r="BN34" s="144">
        <v>29.741</v>
      </c>
      <c r="BO34" s="144">
        <v>30.529499999999999</v>
      </c>
      <c r="BP34" s="144">
        <v>31.3095</v>
      </c>
      <c r="BQ34" s="144">
        <v>32.082500000000003</v>
      </c>
      <c r="BR34" s="144">
        <v>32.845999999999997</v>
      </c>
      <c r="BS34" s="144">
        <v>33.601500000000001</v>
      </c>
      <c r="BT34" s="144">
        <v>34.347999999999999</v>
      </c>
      <c r="BU34" s="144">
        <v>35.085500000000003</v>
      </c>
      <c r="BV34" s="144">
        <v>35.813499999999998</v>
      </c>
      <c r="BW34" s="144">
        <v>36.531999999999996</v>
      </c>
      <c r="BX34" s="144">
        <v>37.24</v>
      </c>
      <c r="BY34" s="144">
        <v>37.938000000000002</v>
      </c>
      <c r="BZ34" s="144">
        <v>38.624499999999998</v>
      </c>
      <c r="CA34" s="144">
        <v>39.299999999999997</v>
      </c>
      <c r="CB34" s="144">
        <v>39.963000000000001</v>
      </c>
      <c r="CC34" s="144">
        <v>40.613</v>
      </c>
      <c r="CD34" s="144">
        <v>41.249499999999998</v>
      </c>
      <c r="CE34" s="144">
        <v>41.872</v>
      </c>
      <c r="CF34" s="144">
        <v>42.479500000000002</v>
      </c>
      <c r="CG34" s="144">
        <v>43.070999999999998</v>
      </c>
      <c r="CH34" s="144">
        <v>43.644500000000001</v>
      </c>
      <c r="CI34" s="144">
        <v>44.198</v>
      </c>
      <c r="CJ34" s="144">
        <v>44.728999999999999</v>
      </c>
      <c r="CK34" s="144">
        <v>45.233499999999999</v>
      </c>
      <c r="CL34" s="144">
        <v>45.709499999999998</v>
      </c>
      <c r="CM34" s="144">
        <v>46.152999999999999</v>
      </c>
      <c r="CN34" s="144">
        <v>46.560499999999998</v>
      </c>
      <c r="CO34" s="144">
        <v>46.929499999999997</v>
      </c>
      <c r="CP34" s="144">
        <v>47.256999999999998</v>
      </c>
      <c r="CQ34" s="144">
        <v>47.543500000000002</v>
      </c>
      <c r="CR34" s="144">
        <v>47.789499999999997</v>
      </c>
      <c r="CS34" s="144">
        <v>47.997</v>
      </c>
      <c r="CT34" s="144">
        <v>48.168999999999997</v>
      </c>
      <c r="CU34" s="144">
        <v>48.308</v>
      </c>
      <c r="CV34" s="144">
        <v>48.420499999999997</v>
      </c>
      <c r="CW34" s="144">
        <v>48.508499999999998</v>
      </c>
      <c r="CX34" s="144">
        <v>48.578000000000003</v>
      </c>
      <c r="CY34" s="144">
        <v>48.630499999999998</v>
      </c>
      <c r="CZ34" s="144">
        <v>48.670499999999997</v>
      </c>
      <c r="DA34" s="144">
        <v>48.700499999999998</v>
      </c>
      <c r="DB34" s="144">
        <v>48.722499999999997</v>
      </c>
      <c r="DC34" s="144">
        <v>48.722499999999997</v>
      </c>
      <c r="DD34" s="144">
        <v>48.722499999999997</v>
      </c>
      <c r="DE34" s="144">
        <v>48.722499999999997</v>
      </c>
      <c r="DF34" s="144">
        <v>48.722499999999997</v>
      </c>
      <c r="DG34" s="144">
        <v>48.722499999999997</v>
      </c>
      <c r="DH34" s="144">
        <v>48.722499999999997</v>
      </c>
      <c r="DI34" s="144">
        <v>48.722499999999997</v>
      </c>
      <c r="DJ34" s="144">
        <v>48.722499999999997</v>
      </c>
      <c r="DK34" s="144">
        <v>48.722499999999997</v>
      </c>
      <c r="DL34" s="144">
        <v>48.722499999999997</v>
      </c>
      <c r="DM34" s="144">
        <v>48.722499999999997</v>
      </c>
      <c r="DN34" s="144">
        <v>48.722499999999997</v>
      </c>
      <c r="DO34" s="144">
        <v>48.722499999999997</v>
      </c>
      <c r="DP34" s="144">
        <v>48.722499999999997</v>
      </c>
      <c r="DQ34" s="144">
        <v>48.722499999999997</v>
      </c>
      <c r="DR34" s="144">
        <v>48.722499999999997</v>
      </c>
      <c r="DS34" s="144">
        <v>48.722499999999997</v>
      </c>
      <c r="DT34" s="144">
        <v>48.722499999999997</v>
      </c>
      <c r="DU34" s="144">
        <v>48.722499999999997</v>
      </c>
      <c r="DV34" s="144">
        <v>48.722499999999997</v>
      </c>
      <c r="DW34" s="144">
        <v>48.722499999999997</v>
      </c>
      <c r="DX34" s="144">
        <v>48.722499999999997</v>
      </c>
      <c r="DY34" s="144">
        <v>48.722499999999997</v>
      </c>
      <c r="DZ34" s="144">
        <v>48.722499999999997</v>
      </c>
      <c r="EA34" s="144">
        <v>48.722499999999997</v>
      </c>
    </row>
    <row r="35" spans="1:131" ht="15" customHeight="1" x14ac:dyDescent="0.25">
      <c r="A35" s="43">
        <v>33</v>
      </c>
      <c r="B35" s="144"/>
      <c r="C35" s="144"/>
      <c r="D35" s="144"/>
      <c r="E35" s="144"/>
      <c r="F35" s="144"/>
      <c r="G35" s="144"/>
      <c r="H35" s="144"/>
      <c r="I35" s="144"/>
      <c r="J35" s="144"/>
      <c r="K35" s="144"/>
      <c r="L35" s="144"/>
      <c r="M35" s="144"/>
      <c r="N35" s="144"/>
      <c r="O35" s="144"/>
      <c r="P35" s="144"/>
      <c r="Q35" s="144"/>
      <c r="R35" s="144"/>
      <c r="S35" s="144"/>
      <c r="T35" s="144"/>
      <c r="U35" s="144"/>
      <c r="V35" s="144"/>
      <c r="W35" s="144"/>
      <c r="X35" s="144"/>
      <c r="Y35" s="144"/>
      <c r="Z35" s="144"/>
      <c r="AA35" s="144"/>
      <c r="AB35" s="144"/>
      <c r="AC35" s="144"/>
      <c r="AD35" s="144"/>
      <c r="AE35" s="144"/>
      <c r="AF35" s="144"/>
      <c r="AG35" s="144"/>
      <c r="AH35" s="144"/>
      <c r="AI35" s="144">
        <v>0.99450000000000005</v>
      </c>
      <c r="AJ35" s="144">
        <v>1.9835</v>
      </c>
      <c r="AK35" s="144">
        <v>2.9664999999999999</v>
      </c>
      <c r="AL35" s="144">
        <v>3.9445000000000001</v>
      </c>
      <c r="AM35" s="144">
        <v>4.9165000000000001</v>
      </c>
      <c r="AN35" s="144">
        <v>5.8834999999999997</v>
      </c>
      <c r="AO35" s="144">
        <v>6.8445</v>
      </c>
      <c r="AP35" s="144">
        <v>7.8</v>
      </c>
      <c r="AQ35" s="144">
        <v>8.75</v>
      </c>
      <c r="AR35" s="144">
        <v>9.6940000000000008</v>
      </c>
      <c r="AS35" s="144">
        <v>10.6325</v>
      </c>
      <c r="AT35" s="144">
        <v>11.5655</v>
      </c>
      <c r="AU35" s="144">
        <v>12.4925</v>
      </c>
      <c r="AV35" s="144">
        <v>13.413500000000001</v>
      </c>
      <c r="AW35" s="144">
        <v>14.329000000000001</v>
      </c>
      <c r="AX35" s="144">
        <v>15.2385</v>
      </c>
      <c r="AY35" s="144">
        <v>16.141999999999999</v>
      </c>
      <c r="AZ35" s="144">
        <v>17.038499999999999</v>
      </c>
      <c r="BA35" s="144">
        <v>17.929500000000001</v>
      </c>
      <c r="BB35" s="144">
        <v>18.814</v>
      </c>
      <c r="BC35" s="144">
        <v>19.692</v>
      </c>
      <c r="BD35" s="144">
        <v>20.563500000000001</v>
      </c>
      <c r="BE35" s="144">
        <v>21.4285</v>
      </c>
      <c r="BF35" s="144">
        <v>22.2865</v>
      </c>
      <c r="BG35" s="144">
        <v>23.138000000000002</v>
      </c>
      <c r="BH35" s="144">
        <v>23.983000000000001</v>
      </c>
      <c r="BI35" s="144">
        <v>24.82</v>
      </c>
      <c r="BJ35" s="144">
        <v>25.65</v>
      </c>
      <c r="BK35" s="144">
        <v>26.472999999999999</v>
      </c>
      <c r="BL35" s="144">
        <v>27.288499999999999</v>
      </c>
      <c r="BM35" s="144">
        <v>28.095500000000001</v>
      </c>
      <c r="BN35" s="144">
        <v>28.895499999999998</v>
      </c>
      <c r="BO35" s="144">
        <v>29.687000000000001</v>
      </c>
      <c r="BP35" s="144">
        <v>30.471499999999999</v>
      </c>
      <c r="BQ35" s="144">
        <v>31.247</v>
      </c>
      <c r="BR35" s="144">
        <v>32.014000000000003</v>
      </c>
      <c r="BS35" s="144">
        <v>32.771999999999998</v>
      </c>
      <c r="BT35" s="144">
        <v>33.521500000000003</v>
      </c>
      <c r="BU35" s="144">
        <v>34.262</v>
      </c>
      <c r="BV35" s="144">
        <v>34.9925</v>
      </c>
      <c r="BW35" s="144">
        <v>35.713500000000003</v>
      </c>
      <c r="BX35" s="144">
        <v>36.423999999999999</v>
      </c>
      <c r="BY35" s="144">
        <v>37.124000000000002</v>
      </c>
      <c r="BZ35" s="144">
        <v>37.8125</v>
      </c>
      <c r="CA35" s="144">
        <v>38.4895</v>
      </c>
      <c r="CB35" s="144">
        <v>39.154499999999999</v>
      </c>
      <c r="CC35" s="144">
        <v>39.805500000000002</v>
      </c>
      <c r="CD35" s="144">
        <v>40.4435</v>
      </c>
      <c r="CE35" s="144">
        <v>41.067</v>
      </c>
      <c r="CF35" s="144">
        <v>41.6755</v>
      </c>
      <c r="CG35" s="144">
        <v>42.267499999999998</v>
      </c>
      <c r="CH35" s="144">
        <v>42.841000000000001</v>
      </c>
      <c r="CI35" s="144">
        <v>43.394500000000001</v>
      </c>
      <c r="CJ35" s="144">
        <v>43.924999999999997</v>
      </c>
      <c r="CK35" s="144">
        <v>44.429499999999997</v>
      </c>
      <c r="CL35" s="144">
        <v>44.904499999999999</v>
      </c>
      <c r="CM35" s="144">
        <v>45.346499999999999</v>
      </c>
      <c r="CN35" s="144">
        <v>45.753</v>
      </c>
      <c r="CO35" s="144">
        <v>46.1205</v>
      </c>
      <c r="CP35" s="144">
        <v>46.4465</v>
      </c>
      <c r="CQ35" s="144">
        <v>46.731499999999997</v>
      </c>
      <c r="CR35" s="144">
        <v>46.975999999999999</v>
      </c>
      <c r="CS35" s="144">
        <v>47.1815</v>
      </c>
      <c r="CT35" s="144">
        <v>47.351500000000001</v>
      </c>
      <c r="CU35" s="144">
        <v>47.490499999999997</v>
      </c>
      <c r="CV35" s="144">
        <v>47.600999999999999</v>
      </c>
      <c r="CW35" s="144">
        <v>47.688499999999998</v>
      </c>
      <c r="CX35" s="144">
        <v>47.756500000000003</v>
      </c>
      <c r="CY35" s="144">
        <v>47.808500000000002</v>
      </c>
      <c r="CZ35" s="144">
        <v>47.847999999999999</v>
      </c>
      <c r="DA35" s="144">
        <v>47.877499999999998</v>
      </c>
      <c r="DB35" s="144">
        <v>47.899000000000001</v>
      </c>
      <c r="DC35" s="144">
        <v>47.899000000000001</v>
      </c>
      <c r="DD35" s="144">
        <v>47.899000000000001</v>
      </c>
      <c r="DE35" s="144">
        <v>47.899000000000001</v>
      </c>
      <c r="DF35" s="144">
        <v>47.899000000000001</v>
      </c>
      <c r="DG35" s="144">
        <v>47.899000000000001</v>
      </c>
      <c r="DH35" s="144">
        <v>47.899000000000001</v>
      </c>
      <c r="DI35" s="144">
        <v>47.899000000000001</v>
      </c>
      <c r="DJ35" s="144">
        <v>47.899000000000001</v>
      </c>
      <c r="DK35" s="144">
        <v>47.899000000000001</v>
      </c>
      <c r="DL35" s="144">
        <v>47.899000000000001</v>
      </c>
      <c r="DM35" s="144">
        <v>47.899000000000001</v>
      </c>
      <c r="DN35" s="144">
        <v>47.899000000000001</v>
      </c>
      <c r="DO35" s="144">
        <v>47.899000000000001</v>
      </c>
      <c r="DP35" s="144">
        <v>47.899000000000001</v>
      </c>
      <c r="DQ35" s="144">
        <v>47.899000000000001</v>
      </c>
      <c r="DR35" s="144">
        <v>47.899000000000001</v>
      </c>
      <c r="DS35" s="144">
        <v>47.899000000000001</v>
      </c>
      <c r="DT35" s="144">
        <v>47.899000000000001</v>
      </c>
      <c r="DU35" s="144">
        <v>47.899000000000001</v>
      </c>
      <c r="DV35" s="144">
        <v>47.899000000000001</v>
      </c>
      <c r="DW35" s="144">
        <v>47.899000000000001</v>
      </c>
      <c r="DX35" s="144">
        <v>47.899000000000001</v>
      </c>
      <c r="DY35" s="144">
        <v>47.899000000000001</v>
      </c>
      <c r="DZ35" s="144">
        <v>47.899000000000001</v>
      </c>
      <c r="EA35" s="144">
        <v>47.899000000000001</v>
      </c>
    </row>
    <row r="36" spans="1:131" ht="15" customHeight="1" x14ac:dyDescent="0.25">
      <c r="A36" s="43">
        <v>34</v>
      </c>
      <c r="B36" s="144"/>
      <c r="C36" s="144"/>
      <c r="D36" s="144"/>
      <c r="E36" s="144"/>
      <c r="F36" s="144"/>
      <c r="G36" s="144"/>
      <c r="H36" s="144"/>
      <c r="I36" s="144"/>
      <c r="J36" s="144"/>
      <c r="K36" s="144"/>
      <c r="L36" s="144"/>
      <c r="M36" s="144"/>
      <c r="N36" s="144"/>
      <c r="O36" s="144"/>
      <c r="P36" s="144"/>
      <c r="Q36" s="144"/>
      <c r="R36" s="144"/>
      <c r="S36" s="144"/>
      <c r="T36" s="144"/>
      <c r="U36" s="144"/>
      <c r="V36" s="144"/>
      <c r="W36" s="144"/>
      <c r="X36" s="144"/>
      <c r="Y36" s="144"/>
      <c r="Z36" s="144"/>
      <c r="AA36" s="144"/>
      <c r="AB36" s="144"/>
      <c r="AC36" s="144"/>
      <c r="AD36" s="144"/>
      <c r="AE36" s="144"/>
      <c r="AF36" s="144"/>
      <c r="AG36" s="144"/>
      <c r="AH36" s="144"/>
      <c r="AI36" s="144"/>
      <c r="AJ36" s="144">
        <v>0.99450000000000005</v>
      </c>
      <c r="AK36" s="144">
        <v>1.9835</v>
      </c>
      <c r="AL36" s="144">
        <v>2.9664999999999999</v>
      </c>
      <c r="AM36" s="144">
        <v>3.944</v>
      </c>
      <c r="AN36" s="144">
        <v>4.9160000000000004</v>
      </c>
      <c r="AO36" s="144">
        <v>5.8819999999999997</v>
      </c>
      <c r="AP36" s="144">
        <v>6.8434999999999997</v>
      </c>
      <c r="AQ36" s="144">
        <v>7.798</v>
      </c>
      <c r="AR36" s="144">
        <v>8.7475000000000005</v>
      </c>
      <c r="AS36" s="144">
        <v>9.6914999999999996</v>
      </c>
      <c r="AT36" s="144">
        <v>10.629</v>
      </c>
      <c r="AU36" s="144">
        <v>11.561</v>
      </c>
      <c r="AV36" s="144">
        <v>12.487500000000001</v>
      </c>
      <c r="AW36" s="144">
        <v>13.407500000000001</v>
      </c>
      <c r="AX36" s="144">
        <v>14.321999999999999</v>
      </c>
      <c r="AY36" s="144">
        <v>15.23</v>
      </c>
      <c r="AZ36" s="144">
        <v>16.131499999999999</v>
      </c>
      <c r="BA36" s="144">
        <v>17.027000000000001</v>
      </c>
      <c r="BB36" s="144">
        <v>17.916499999999999</v>
      </c>
      <c r="BC36" s="144">
        <v>18.798999999999999</v>
      </c>
      <c r="BD36" s="144">
        <v>19.674499999999998</v>
      </c>
      <c r="BE36" s="144">
        <v>20.544</v>
      </c>
      <c r="BF36" s="144">
        <v>21.407</v>
      </c>
      <c r="BG36" s="144">
        <v>22.262499999999999</v>
      </c>
      <c r="BH36" s="144">
        <v>23.111000000000001</v>
      </c>
      <c r="BI36" s="144">
        <v>23.952500000000001</v>
      </c>
      <c r="BJ36" s="144">
        <v>24.7865</v>
      </c>
      <c r="BK36" s="144">
        <v>25.613</v>
      </c>
      <c r="BL36" s="144">
        <v>26.431999999999999</v>
      </c>
      <c r="BM36" s="144">
        <v>27.242999999999999</v>
      </c>
      <c r="BN36" s="144">
        <v>28.047000000000001</v>
      </c>
      <c r="BO36" s="144">
        <v>28.841999999999999</v>
      </c>
      <c r="BP36" s="144">
        <v>29.629000000000001</v>
      </c>
      <c r="BQ36" s="144">
        <v>30.407499999999999</v>
      </c>
      <c r="BR36" s="144">
        <v>31.178000000000001</v>
      </c>
      <c r="BS36" s="144">
        <v>31.939499999999999</v>
      </c>
      <c r="BT36" s="144">
        <v>32.691499999999998</v>
      </c>
      <c r="BU36" s="144">
        <v>33.435000000000002</v>
      </c>
      <c r="BV36" s="144">
        <v>34.168500000000002</v>
      </c>
      <c r="BW36" s="144">
        <v>34.891500000000001</v>
      </c>
      <c r="BX36" s="144">
        <v>35.604500000000002</v>
      </c>
      <c r="BY36" s="144">
        <v>36.305999999999997</v>
      </c>
      <c r="BZ36" s="144">
        <v>36.997</v>
      </c>
      <c r="CA36" s="144">
        <v>37.676000000000002</v>
      </c>
      <c r="CB36" s="144">
        <v>38.342500000000001</v>
      </c>
      <c r="CC36" s="144">
        <v>38.994999999999997</v>
      </c>
      <c r="CD36" s="144">
        <v>39.634500000000003</v>
      </c>
      <c r="CE36" s="144">
        <v>40.258499999999998</v>
      </c>
      <c r="CF36" s="144">
        <v>40.8675</v>
      </c>
      <c r="CG36" s="144">
        <v>41.460500000000003</v>
      </c>
      <c r="CH36" s="144">
        <v>42.033999999999999</v>
      </c>
      <c r="CI36" s="144">
        <v>42.587499999999999</v>
      </c>
      <c r="CJ36" s="144">
        <v>43.1175</v>
      </c>
      <c r="CK36" s="144">
        <v>43.621499999999997</v>
      </c>
      <c r="CL36" s="144">
        <v>44.095500000000001</v>
      </c>
      <c r="CM36" s="144">
        <v>44.536999999999999</v>
      </c>
      <c r="CN36" s="144">
        <v>44.942</v>
      </c>
      <c r="CO36" s="144">
        <v>45.308</v>
      </c>
      <c r="CP36" s="144">
        <v>45.6325</v>
      </c>
      <c r="CQ36" s="144">
        <v>45.915500000000002</v>
      </c>
      <c r="CR36" s="144">
        <v>46.158499999999997</v>
      </c>
      <c r="CS36" s="144">
        <v>46.363</v>
      </c>
      <c r="CT36" s="144">
        <v>46.531500000000001</v>
      </c>
      <c r="CU36" s="144">
        <v>46.668500000000002</v>
      </c>
      <c r="CV36" s="144">
        <v>46.777999999999999</v>
      </c>
      <c r="CW36" s="144">
        <v>46.8645</v>
      </c>
      <c r="CX36" s="144">
        <v>46.9315</v>
      </c>
      <c r="CY36" s="144">
        <v>46.982500000000002</v>
      </c>
      <c r="CZ36" s="144">
        <v>47.021000000000001</v>
      </c>
      <c r="DA36" s="144">
        <v>47.05</v>
      </c>
      <c r="DB36" s="144">
        <v>47.0715</v>
      </c>
      <c r="DC36" s="144">
        <v>47.0715</v>
      </c>
      <c r="DD36" s="144">
        <v>47.0715</v>
      </c>
      <c r="DE36" s="144">
        <v>47.0715</v>
      </c>
      <c r="DF36" s="144">
        <v>47.0715</v>
      </c>
      <c r="DG36" s="144">
        <v>47.0715</v>
      </c>
      <c r="DH36" s="144">
        <v>47.0715</v>
      </c>
      <c r="DI36" s="144">
        <v>47.0715</v>
      </c>
      <c r="DJ36" s="144">
        <v>47.0715</v>
      </c>
      <c r="DK36" s="144">
        <v>47.0715</v>
      </c>
      <c r="DL36" s="144">
        <v>47.0715</v>
      </c>
      <c r="DM36" s="144">
        <v>47.0715</v>
      </c>
      <c r="DN36" s="144">
        <v>47.0715</v>
      </c>
      <c r="DO36" s="144">
        <v>47.0715</v>
      </c>
      <c r="DP36" s="144">
        <v>47.0715</v>
      </c>
      <c r="DQ36" s="144">
        <v>47.0715</v>
      </c>
      <c r="DR36" s="144">
        <v>47.0715</v>
      </c>
      <c r="DS36" s="144">
        <v>47.0715</v>
      </c>
      <c r="DT36" s="144">
        <v>47.0715</v>
      </c>
      <c r="DU36" s="144">
        <v>47.0715</v>
      </c>
      <c r="DV36" s="144">
        <v>47.0715</v>
      </c>
      <c r="DW36" s="144">
        <v>47.0715</v>
      </c>
      <c r="DX36" s="144">
        <v>47.0715</v>
      </c>
      <c r="DY36" s="144">
        <v>47.0715</v>
      </c>
      <c r="DZ36" s="144">
        <v>47.0715</v>
      </c>
      <c r="EA36" s="144">
        <v>47.0715</v>
      </c>
    </row>
    <row r="37" spans="1:131" ht="15" customHeight="1" x14ac:dyDescent="0.25">
      <c r="A37" s="43">
        <v>35</v>
      </c>
      <c r="B37" s="144"/>
      <c r="C37" s="144"/>
      <c r="D37" s="144"/>
      <c r="E37" s="144"/>
      <c r="F37" s="144"/>
      <c r="G37" s="144"/>
      <c r="H37" s="144"/>
      <c r="I37" s="144"/>
      <c r="J37" s="144"/>
      <c r="K37" s="144"/>
      <c r="L37" s="144"/>
      <c r="M37" s="144"/>
      <c r="N37" s="144"/>
      <c r="O37" s="144"/>
      <c r="P37" s="144"/>
      <c r="Q37" s="144"/>
      <c r="R37" s="144"/>
      <c r="S37" s="144"/>
      <c r="T37" s="144"/>
      <c r="U37" s="144"/>
      <c r="V37" s="144"/>
      <c r="W37" s="144"/>
      <c r="X37" s="144"/>
      <c r="Y37" s="144"/>
      <c r="Z37" s="144"/>
      <c r="AA37" s="144"/>
      <c r="AB37" s="144"/>
      <c r="AC37" s="144"/>
      <c r="AD37" s="144"/>
      <c r="AE37" s="144"/>
      <c r="AF37" s="144"/>
      <c r="AG37" s="144"/>
      <c r="AH37" s="144"/>
      <c r="AI37" s="144"/>
      <c r="AJ37" s="144"/>
      <c r="AK37" s="144">
        <v>0.99450000000000005</v>
      </c>
      <c r="AL37" s="144">
        <v>1.9830000000000001</v>
      </c>
      <c r="AM37" s="144">
        <v>2.9664999999999999</v>
      </c>
      <c r="AN37" s="144">
        <v>3.9434999999999998</v>
      </c>
      <c r="AO37" s="144">
        <v>4.9154999999999998</v>
      </c>
      <c r="AP37" s="144">
        <v>5.8810000000000002</v>
      </c>
      <c r="AQ37" s="144">
        <v>6.8414999999999999</v>
      </c>
      <c r="AR37" s="144">
        <v>7.7965</v>
      </c>
      <c r="AS37" s="144">
        <v>8.7454999999999998</v>
      </c>
      <c r="AT37" s="144">
        <v>9.6880000000000006</v>
      </c>
      <c r="AU37" s="144">
        <v>10.625500000000001</v>
      </c>
      <c r="AV37" s="144">
        <v>11.557</v>
      </c>
      <c r="AW37" s="144">
        <v>12.481999999999999</v>
      </c>
      <c r="AX37" s="144">
        <v>13.401</v>
      </c>
      <c r="AY37" s="144">
        <v>14.314</v>
      </c>
      <c r="AZ37" s="144">
        <v>15.22</v>
      </c>
      <c r="BA37" s="144">
        <v>16.1205</v>
      </c>
      <c r="BB37" s="144">
        <v>17.014500000000002</v>
      </c>
      <c r="BC37" s="144">
        <v>17.901499999999999</v>
      </c>
      <c r="BD37" s="144">
        <v>18.782</v>
      </c>
      <c r="BE37" s="144">
        <v>19.6555</v>
      </c>
      <c r="BF37" s="144">
        <v>20.522500000000001</v>
      </c>
      <c r="BG37" s="144">
        <v>21.3825</v>
      </c>
      <c r="BH37" s="144">
        <v>22.235499999999998</v>
      </c>
      <c r="BI37" s="144">
        <v>23.081499999999998</v>
      </c>
      <c r="BJ37" s="144">
        <v>23.919</v>
      </c>
      <c r="BK37" s="144">
        <v>24.75</v>
      </c>
      <c r="BL37" s="144">
        <v>25.572500000000002</v>
      </c>
      <c r="BM37" s="144">
        <v>26.387499999999999</v>
      </c>
      <c r="BN37" s="144">
        <v>27.194500000000001</v>
      </c>
      <c r="BO37" s="144">
        <v>27.992999999999999</v>
      </c>
      <c r="BP37" s="144">
        <v>28.783999999999999</v>
      </c>
      <c r="BQ37" s="144">
        <v>29.565999999999999</v>
      </c>
      <c r="BR37" s="144">
        <v>30.338999999999999</v>
      </c>
      <c r="BS37" s="144">
        <v>31.103999999999999</v>
      </c>
      <c r="BT37" s="144">
        <v>31.859000000000002</v>
      </c>
      <c r="BU37" s="144">
        <v>32.604500000000002</v>
      </c>
      <c r="BV37" s="144">
        <v>33.341000000000001</v>
      </c>
      <c r="BW37" s="144">
        <v>34.066499999999998</v>
      </c>
      <c r="BX37" s="144">
        <v>34.781999999999996</v>
      </c>
      <c r="BY37" s="144">
        <v>35.485999999999997</v>
      </c>
      <c r="BZ37" s="144">
        <v>36.1785</v>
      </c>
      <c r="CA37" s="144">
        <v>36.859499999999997</v>
      </c>
      <c r="CB37" s="144">
        <v>37.527000000000001</v>
      </c>
      <c r="CC37" s="144">
        <v>38.1815</v>
      </c>
      <c r="CD37" s="144">
        <v>38.822000000000003</v>
      </c>
      <c r="CE37" s="144">
        <v>39.447499999999998</v>
      </c>
      <c r="CF37" s="144">
        <v>40.057000000000002</v>
      </c>
      <c r="CG37" s="144">
        <v>40.65</v>
      </c>
      <c r="CH37" s="144">
        <v>41.224499999999999</v>
      </c>
      <c r="CI37" s="144">
        <v>41.777500000000003</v>
      </c>
      <c r="CJ37" s="144">
        <v>42.307000000000002</v>
      </c>
      <c r="CK37" s="144">
        <v>42.81</v>
      </c>
      <c r="CL37" s="144">
        <v>43.283499999999997</v>
      </c>
      <c r="CM37" s="144">
        <v>43.723999999999997</v>
      </c>
      <c r="CN37" s="144">
        <v>44.127000000000002</v>
      </c>
      <c r="CO37" s="144">
        <v>44.491500000000002</v>
      </c>
      <c r="CP37" s="144">
        <v>44.814999999999998</v>
      </c>
      <c r="CQ37" s="144">
        <v>45.096499999999999</v>
      </c>
      <c r="CR37" s="144">
        <v>45.337499999999999</v>
      </c>
      <c r="CS37" s="144">
        <v>45.540500000000002</v>
      </c>
      <c r="CT37" s="144">
        <v>45.707500000000003</v>
      </c>
      <c r="CU37" s="144">
        <v>45.843499999999999</v>
      </c>
      <c r="CV37" s="144">
        <v>45.951999999999998</v>
      </c>
      <c r="CW37" s="144">
        <v>46.036999999999999</v>
      </c>
      <c r="CX37" s="144">
        <v>46.103000000000002</v>
      </c>
      <c r="CY37" s="144">
        <v>46.152999999999999</v>
      </c>
      <c r="CZ37" s="144">
        <v>46.191000000000003</v>
      </c>
      <c r="DA37" s="144">
        <v>46.219499999999996</v>
      </c>
      <c r="DB37" s="144">
        <v>46.240499999999997</v>
      </c>
      <c r="DC37" s="144">
        <v>46.240499999999997</v>
      </c>
      <c r="DD37" s="144">
        <v>46.240499999999997</v>
      </c>
      <c r="DE37" s="144">
        <v>46.240499999999997</v>
      </c>
      <c r="DF37" s="144">
        <v>46.240499999999997</v>
      </c>
      <c r="DG37" s="144">
        <v>46.240499999999997</v>
      </c>
      <c r="DH37" s="144">
        <v>46.240499999999997</v>
      </c>
      <c r="DI37" s="144">
        <v>46.240499999999997</v>
      </c>
      <c r="DJ37" s="144">
        <v>46.240499999999997</v>
      </c>
      <c r="DK37" s="144">
        <v>46.240499999999997</v>
      </c>
      <c r="DL37" s="144">
        <v>46.240499999999997</v>
      </c>
      <c r="DM37" s="144">
        <v>46.240499999999997</v>
      </c>
      <c r="DN37" s="144">
        <v>46.240499999999997</v>
      </c>
      <c r="DO37" s="144">
        <v>46.240499999999997</v>
      </c>
      <c r="DP37" s="144">
        <v>46.240499999999997</v>
      </c>
      <c r="DQ37" s="144">
        <v>46.240499999999997</v>
      </c>
      <c r="DR37" s="144">
        <v>46.240499999999997</v>
      </c>
      <c r="DS37" s="144">
        <v>46.240499999999997</v>
      </c>
      <c r="DT37" s="144">
        <v>46.240499999999997</v>
      </c>
      <c r="DU37" s="144">
        <v>46.240499999999997</v>
      </c>
      <c r="DV37" s="144">
        <v>46.240499999999997</v>
      </c>
      <c r="DW37" s="144">
        <v>46.240499999999997</v>
      </c>
      <c r="DX37" s="144">
        <v>46.240499999999997</v>
      </c>
      <c r="DY37" s="144">
        <v>46.240499999999997</v>
      </c>
      <c r="DZ37" s="144">
        <v>46.240499999999997</v>
      </c>
      <c r="EA37" s="144">
        <v>46.240499999999997</v>
      </c>
    </row>
    <row r="38" spans="1:131" ht="15" customHeight="1" x14ac:dyDescent="0.25">
      <c r="A38" s="43">
        <v>36</v>
      </c>
      <c r="B38" s="144"/>
      <c r="C38" s="144"/>
      <c r="D38" s="144"/>
      <c r="E38" s="144"/>
      <c r="F38" s="144"/>
      <c r="G38" s="144"/>
      <c r="H38" s="144"/>
      <c r="I38" s="144"/>
      <c r="J38" s="144"/>
      <c r="K38" s="144"/>
      <c r="L38" s="144"/>
      <c r="M38" s="144"/>
      <c r="N38" s="144"/>
      <c r="O38" s="144"/>
      <c r="P38" s="144"/>
      <c r="Q38" s="144"/>
      <c r="R38" s="144"/>
      <c r="S38" s="144"/>
      <c r="T38" s="144"/>
      <c r="U38" s="144"/>
      <c r="V38" s="144"/>
      <c r="W38" s="144"/>
      <c r="X38" s="144"/>
      <c r="Y38" s="144"/>
      <c r="Z38" s="144"/>
      <c r="AA38" s="144"/>
      <c r="AB38" s="144"/>
      <c r="AC38" s="144"/>
      <c r="AD38" s="144"/>
      <c r="AE38" s="144"/>
      <c r="AF38" s="144"/>
      <c r="AG38" s="144"/>
      <c r="AH38" s="144"/>
      <c r="AI38" s="144"/>
      <c r="AJ38" s="144"/>
      <c r="AK38" s="144"/>
      <c r="AL38" s="144">
        <v>0.99450000000000005</v>
      </c>
      <c r="AM38" s="144">
        <v>1.9830000000000001</v>
      </c>
      <c r="AN38" s="144">
        <v>2.9655</v>
      </c>
      <c r="AO38" s="144">
        <v>3.9430000000000001</v>
      </c>
      <c r="AP38" s="144">
        <v>4.9145000000000003</v>
      </c>
      <c r="AQ38" s="144">
        <v>5.88</v>
      </c>
      <c r="AR38" s="144">
        <v>6.84</v>
      </c>
      <c r="AS38" s="144">
        <v>7.7939999999999996</v>
      </c>
      <c r="AT38" s="144">
        <v>8.7424999999999997</v>
      </c>
      <c r="AU38" s="144">
        <v>9.6850000000000005</v>
      </c>
      <c r="AV38" s="144">
        <v>10.621499999999999</v>
      </c>
      <c r="AW38" s="144">
        <v>11.551500000000001</v>
      </c>
      <c r="AX38" s="144">
        <v>12.4755</v>
      </c>
      <c r="AY38" s="144">
        <v>13.393000000000001</v>
      </c>
      <c r="AZ38" s="144">
        <v>14.304500000000001</v>
      </c>
      <c r="BA38" s="144">
        <v>15.21</v>
      </c>
      <c r="BB38" s="144">
        <v>16.108000000000001</v>
      </c>
      <c r="BC38" s="144">
        <v>16.999500000000001</v>
      </c>
      <c r="BD38" s="144">
        <v>17.885000000000002</v>
      </c>
      <c r="BE38" s="144">
        <v>18.763000000000002</v>
      </c>
      <c r="BF38" s="144">
        <v>19.634499999999999</v>
      </c>
      <c r="BG38" s="144">
        <v>20.498999999999999</v>
      </c>
      <c r="BH38" s="144">
        <v>21.356000000000002</v>
      </c>
      <c r="BI38" s="144">
        <v>22.205500000000001</v>
      </c>
      <c r="BJ38" s="144">
        <v>23.047999999999998</v>
      </c>
      <c r="BK38" s="144">
        <v>23.882000000000001</v>
      </c>
      <c r="BL38" s="144">
        <v>24.709</v>
      </c>
      <c r="BM38" s="144">
        <v>25.527999999999999</v>
      </c>
      <c r="BN38" s="144">
        <v>26.3385</v>
      </c>
      <c r="BO38" s="144">
        <v>27.140499999999999</v>
      </c>
      <c r="BP38" s="144">
        <v>27.9345</v>
      </c>
      <c r="BQ38" s="144">
        <v>28.72</v>
      </c>
      <c r="BR38" s="144">
        <v>29.496500000000001</v>
      </c>
      <c r="BS38" s="144">
        <v>30.263999999999999</v>
      </c>
      <c r="BT38" s="144">
        <v>31.021999999999998</v>
      </c>
      <c r="BU38" s="144">
        <v>31.771000000000001</v>
      </c>
      <c r="BV38" s="144">
        <v>32.509500000000003</v>
      </c>
      <c r="BW38" s="144">
        <v>33.238</v>
      </c>
      <c r="BX38" s="144">
        <v>33.955500000000001</v>
      </c>
      <c r="BY38" s="144">
        <v>34.661999999999999</v>
      </c>
      <c r="BZ38" s="144">
        <v>35.356499999999997</v>
      </c>
      <c r="CA38" s="144">
        <v>36.039000000000001</v>
      </c>
      <c r="CB38" s="144">
        <v>36.708500000000001</v>
      </c>
      <c r="CC38" s="144">
        <v>37.3645</v>
      </c>
      <c r="CD38" s="144">
        <v>38.005499999999998</v>
      </c>
      <c r="CE38" s="144">
        <v>38.6325</v>
      </c>
      <c r="CF38" s="144">
        <v>39.243000000000002</v>
      </c>
      <c r="CG38" s="144">
        <v>39.835999999999999</v>
      </c>
      <c r="CH38" s="144">
        <v>40.410499999999999</v>
      </c>
      <c r="CI38" s="144">
        <v>40.963999999999999</v>
      </c>
      <c r="CJ38" s="144">
        <v>41.493000000000002</v>
      </c>
      <c r="CK38" s="144">
        <v>41.9955</v>
      </c>
      <c r="CL38" s="144">
        <v>42.468000000000004</v>
      </c>
      <c r="CM38" s="144">
        <v>42.906999999999996</v>
      </c>
      <c r="CN38" s="144">
        <v>43.308999999999997</v>
      </c>
      <c r="CO38" s="144">
        <v>43.671500000000002</v>
      </c>
      <c r="CP38" s="144">
        <v>43.993499999999997</v>
      </c>
      <c r="CQ38" s="144">
        <v>44.273499999999999</v>
      </c>
      <c r="CR38" s="144">
        <v>44.513500000000001</v>
      </c>
      <c r="CS38" s="144">
        <v>44.714500000000001</v>
      </c>
      <c r="CT38" s="144">
        <v>44.88</v>
      </c>
      <c r="CU38" s="144">
        <v>45.014000000000003</v>
      </c>
      <c r="CV38" s="144">
        <v>45.122</v>
      </c>
      <c r="CW38" s="144">
        <v>45.205500000000001</v>
      </c>
      <c r="CX38" s="144">
        <v>45.271000000000001</v>
      </c>
      <c r="CY38" s="144">
        <v>45.32</v>
      </c>
      <c r="CZ38" s="144">
        <v>45.356999999999999</v>
      </c>
      <c r="DA38" s="144">
        <v>45.384999999999998</v>
      </c>
      <c r="DB38" s="144">
        <v>45.405500000000004</v>
      </c>
      <c r="DC38" s="144">
        <v>45.405500000000004</v>
      </c>
      <c r="DD38" s="144">
        <v>45.405500000000004</v>
      </c>
      <c r="DE38" s="144">
        <v>45.405500000000004</v>
      </c>
      <c r="DF38" s="144">
        <v>45.405500000000004</v>
      </c>
      <c r="DG38" s="144">
        <v>45.405500000000004</v>
      </c>
      <c r="DH38" s="144">
        <v>45.405500000000004</v>
      </c>
      <c r="DI38" s="144">
        <v>45.405500000000004</v>
      </c>
      <c r="DJ38" s="144">
        <v>45.405500000000004</v>
      </c>
      <c r="DK38" s="144">
        <v>45.405500000000004</v>
      </c>
      <c r="DL38" s="144">
        <v>45.405500000000004</v>
      </c>
      <c r="DM38" s="144">
        <v>45.405500000000004</v>
      </c>
      <c r="DN38" s="144">
        <v>45.405500000000004</v>
      </c>
      <c r="DO38" s="144">
        <v>45.405500000000004</v>
      </c>
      <c r="DP38" s="144">
        <v>45.405500000000004</v>
      </c>
      <c r="DQ38" s="144">
        <v>45.405500000000004</v>
      </c>
      <c r="DR38" s="144">
        <v>45.405500000000004</v>
      </c>
      <c r="DS38" s="144">
        <v>45.405500000000004</v>
      </c>
      <c r="DT38" s="144">
        <v>45.405500000000004</v>
      </c>
      <c r="DU38" s="144">
        <v>45.405500000000004</v>
      </c>
      <c r="DV38" s="144">
        <v>45.405500000000004</v>
      </c>
      <c r="DW38" s="144">
        <v>45.405500000000004</v>
      </c>
      <c r="DX38" s="144">
        <v>45.405500000000004</v>
      </c>
      <c r="DY38" s="144">
        <v>45.405500000000004</v>
      </c>
      <c r="DZ38" s="144">
        <v>45.405500000000004</v>
      </c>
      <c r="EA38" s="144">
        <v>45.405500000000004</v>
      </c>
    </row>
    <row r="39" spans="1:131" ht="15" customHeight="1" x14ac:dyDescent="0.25">
      <c r="A39" s="43">
        <v>37</v>
      </c>
      <c r="B39" s="144"/>
      <c r="C39" s="144"/>
      <c r="D39" s="144"/>
      <c r="E39" s="144"/>
      <c r="F39" s="144"/>
      <c r="G39" s="144"/>
      <c r="H39" s="144"/>
      <c r="I39" s="144"/>
      <c r="J39" s="144"/>
      <c r="K39" s="144"/>
      <c r="L39" s="144"/>
      <c r="M39" s="144"/>
      <c r="N39" s="144"/>
      <c r="O39" s="144"/>
      <c r="P39" s="144"/>
      <c r="Q39" s="144"/>
      <c r="R39" s="144"/>
      <c r="S39" s="144"/>
      <c r="T39" s="144"/>
      <c r="U39" s="144"/>
      <c r="V39" s="144"/>
      <c r="W39" s="144"/>
      <c r="X39" s="144"/>
      <c r="Y39" s="144"/>
      <c r="Z39" s="144"/>
      <c r="AA39" s="144"/>
      <c r="AB39" s="144"/>
      <c r="AC39" s="144"/>
      <c r="AD39" s="144"/>
      <c r="AE39" s="144"/>
      <c r="AF39" s="144"/>
      <c r="AG39" s="144"/>
      <c r="AH39" s="144"/>
      <c r="AI39" s="144"/>
      <c r="AJ39" s="144"/>
      <c r="AK39" s="144"/>
      <c r="AL39" s="144"/>
      <c r="AM39" s="144">
        <v>0.99399999999999999</v>
      </c>
      <c r="AN39" s="144">
        <v>1.9824999999999999</v>
      </c>
      <c r="AO39" s="144">
        <v>2.9655</v>
      </c>
      <c r="AP39" s="144">
        <v>3.9424999999999999</v>
      </c>
      <c r="AQ39" s="144">
        <v>4.9135</v>
      </c>
      <c r="AR39" s="144">
        <v>5.8789999999999996</v>
      </c>
      <c r="AS39" s="144">
        <v>6.8384999999999998</v>
      </c>
      <c r="AT39" s="144">
        <v>7.7919999999999998</v>
      </c>
      <c r="AU39" s="144">
        <v>8.7394999999999996</v>
      </c>
      <c r="AV39" s="144">
        <v>9.6809999999999992</v>
      </c>
      <c r="AW39" s="144">
        <v>10.6165</v>
      </c>
      <c r="AX39" s="144">
        <v>11.545</v>
      </c>
      <c r="AY39" s="144">
        <v>12.468500000000001</v>
      </c>
      <c r="AZ39" s="144">
        <v>13.384499999999999</v>
      </c>
      <c r="BA39" s="144">
        <v>14.294499999999999</v>
      </c>
      <c r="BB39" s="144">
        <v>15.1975</v>
      </c>
      <c r="BC39" s="144">
        <v>16.094000000000001</v>
      </c>
      <c r="BD39" s="144">
        <v>16.984000000000002</v>
      </c>
      <c r="BE39" s="144">
        <v>17.867000000000001</v>
      </c>
      <c r="BF39" s="144">
        <v>18.7425</v>
      </c>
      <c r="BG39" s="144">
        <v>19.611000000000001</v>
      </c>
      <c r="BH39" s="144">
        <v>20.4725</v>
      </c>
      <c r="BI39" s="144">
        <v>21.326000000000001</v>
      </c>
      <c r="BJ39" s="144">
        <v>22.172499999999999</v>
      </c>
      <c r="BK39" s="144">
        <v>23.010999999999999</v>
      </c>
      <c r="BL39" s="144">
        <v>23.8415</v>
      </c>
      <c r="BM39" s="144">
        <v>24.6645</v>
      </c>
      <c r="BN39" s="144">
        <v>25.4785</v>
      </c>
      <c r="BO39" s="144">
        <v>26.284500000000001</v>
      </c>
      <c r="BP39" s="144">
        <v>27.082000000000001</v>
      </c>
      <c r="BQ39" s="144">
        <v>27.870999999999999</v>
      </c>
      <c r="BR39" s="144">
        <v>28.650500000000001</v>
      </c>
      <c r="BS39" s="144">
        <v>29.421500000000002</v>
      </c>
      <c r="BT39" s="144">
        <v>30.182500000000001</v>
      </c>
      <c r="BU39" s="144">
        <v>30.934000000000001</v>
      </c>
      <c r="BV39" s="144">
        <v>31.6755</v>
      </c>
      <c r="BW39" s="144">
        <v>32.405999999999999</v>
      </c>
      <c r="BX39" s="144">
        <v>33.125999999999998</v>
      </c>
      <c r="BY39" s="144">
        <v>33.834499999999998</v>
      </c>
      <c r="BZ39" s="144">
        <v>34.531500000000001</v>
      </c>
      <c r="CA39" s="144">
        <v>35.216000000000001</v>
      </c>
      <c r="CB39" s="144">
        <v>35.887</v>
      </c>
      <c r="CC39" s="144">
        <v>36.543999999999997</v>
      </c>
      <c r="CD39" s="144">
        <v>37.186999999999998</v>
      </c>
      <c r="CE39" s="144">
        <v>37.814</v>
      </c>
      <c r="CF39" s="144">
        <v>38.4255</v>
      </c>
      <c r="CG39" s="144">
        <v>39.018999999999998</v>
      </c>
      <c r="CH39" s="144">
        <v>39.593499999999999</v>
      </c>
      <c r="CI39" s="144">
        <v>40.146500000000003</v>
      </c>
      <c r="CJ39" s="144">
        <v>40.6755</v>
      </c>
      <c r="CK39" s="144">
        <v>41.177</v>
      </c>
      <c r="CL39" s="144">
        <v>41.648499999999999</v>
      </c>
      <c r="CM39" s="144">
        <v>42.086500000000001</v>
      </c>
      <c r="CN39" s="144">
        <v>42.487000000000002</v>
      </c>
      <c r="CO39" s="144">
        <v>42.848500000000001</v>
      </c>
      <c r="CP39" s="144">
        <v>43.168500000000002</v>
      </c>
      <c r="CQ39" s="144">
        <v>43.4465</v>
      </c>
      <c r="CR39" s="144">
        <v>43.685000000000002</v>
      </c>
      <c r="CS39" s="144">
        <v>43.884500000000003</v>
      </c>
      <c r="CT39" s="144">
        <v>44.048499999999997</v>
      </c>
      <c r="CU39" s="144">
        <v>44.1815</v>
      </c>
      <c r="CV39" s="144">
        <v>44.287500000000001</v>
      </c>
      <c r="CW39" s="144">
        <v>44.3705</v>
      </c>
      <c r="CX39" s="144">
        <v>44.4345</v>
      </c>
      <c r="CY39" s="144">
        <v>44.483499999999999</v>
      </c>
      <c r="CZ39" s="144">
        <v>44.52</v>
      </c>
      <c r="DA39" s="144">
        <v>44.547499999999999</v>
      </c>
      <c r="DB39" s="144">
        <v>44.567500000000003</v>
      </c>
      <c r="DC39" s="144">
        <v>44.567500000000003</v>
      </c>
      <c r="DD39" s="144">
        <v>44.567500000000003</v>
      </c>
      <c r="DE39" s="144">
        <v>44.567500000000003</v>
      </c>
      <c r="DF39" s="144">
        <v>44.567500000000003</v>
      </c>
      <c r="DG39" s="144">
        <v>44.567500000000003</v>
      </c>
      <c r="DH39" s="144">
        <v>44.567500000000003</v>
      </c>
      <c r="DI39" s="144">
        <v>44.567500000000003</v>
      </c>
      <c r="DJ39" s="144">
        <v>44.567500000000003</v>
      </c>
      <c r="DK39" s="144">
        <v>44.567500000000003</v>
      </c>
      <c r="DL39" s="144">
        <v>44.567500000000003</v>
      </c>
      <c r="DM39" s="144">
        <v>44.567500000000003</v>
      </c>
      <c r="DN39" s="144">
        <v>44.567500000000003</v>
      </c>
      <c r="DO39" s="144">
        <v>44.567500000000003</v>
      </c>
      <c r="DP39" s="144">
        <v>44.567500000000003</v>
      </c>
      <c r="DQ39" s="144">
        <v>44.567500000000003</v>
      </c>
      <c r="DR39" s="144">
        <v>44.567500000000003</v>
      </c>
      <c r="DS39" s="144">
        <v>44.567500000000003</v>
      </c>
      <c r="DT39" s="144">
        <v>44.567500000000003</v>
      </c>
      <c r="DU39" s="144">
        <v>44.567500000000003</v>
      </c>
      <c r="DV39" s="144">
        <v>44.567500000000003</v>
      </c>
      <c r="DW39" s="144">
        <v>44.567500000000003</v>
      </c>
      <c r="DX39" s="144">
        <v>44.567500000000003</v>
      </c>
      <c r="DY39" s="144">
        <v>44.567500000000003</v>
      </c>
      <c r="DZ39" s="144">
        <v>44.567500000000003</v>
      </c>
      <c r="EA39" s="144">
        <v>44.567500000000003</v>
      </c>
    </row>
    <row r="40" spans="1:131" ht="15" customHeight="1" x14ac:dyDescent="0.25">
      <c r="A40" s="43">
        <v>38</v>
      </c>
      <c r="B40" s="144"/>
      <c r="C40" s="144"/>
      <c r="D40" s="144"/>
      <c r="E40" s="144"/>
      <c r="F40" s="144"/>
      <c r="G40" s="144"/>
      <c r="H40" s="144"/>
      <c r="I40" s="144"/>
      <c r="J40" s="144"/>
      <c r="K40" s="144"/>
      <c r="L40" s="144"/>
      <c r="M40" s="144"/>
      <c r="N40" s="144"/>
      <c r="O40" s="144"/>
      <c r="P40" s="144"/>
      <c r="Q40" s="144"/>
      <c r="R40" s="144"/>
      <c r="S40" s="144"/>
      <c r="T40" s="144"/>
      <c r="U40" s="144"/>
      <c r="V40" s="144"/>
      <c r="W40" s="144"/>
      <c r="X40" s="144"/>
      <c r="Y40" s="144"/>
      <c r="Z40" s="144"/>
      <c r="AA40" s="144"/>
      <c r="AB40" s="144"/>
      <c r="AC40" s="144"/>
      <c r="AD40" s="144"/>
      <c r="AE40" s="144"/>
      <c r="AF40" s="144"/>
      <c r="AG40" s="144"/>
      <c r="AH40" s="144"/>
      <c r="AI40" s="144"/>
      <c r="AJ40" s="144"/>
      <c r="AK40" s="144"/>
      <c r="AL40" s="144"/>
      <c r="AM40" s="144"/>
      <c r="AN40" s="144">
        <v>0.99399999999999999</v>
      </c>
      <c r="AO40" s="144">
        <v>1.9824999999999999</v>
      </c>
      <c r="AP40" s="144">
        <v>2.9655</v>
      </c>
      <c r="AQ40" s="144">
        <v>3.9420000000000002</v>
      </c>
      <c r="AR40" s="144">
        <v>4.9130000000000003</v>
      </c>
      <c r="AS40" s="144">
        <v>5.8775000000000004</v>
      </c>
      <c r="AT40" s="144">
        <v>6.8365</v>
      </c>
      <c r="AU40" s="144">
        <v>7.7895000000000003</v>
      </c>
      <c r="AV40" s="144">
        <v>8.7364999999999995</v>
      </c>
      <c r="AW40" s="144">
        <v>9.6769999999999996</v>
      </c>
      <c r="AX40" s="144">
        <v>10.611499999999999</v>
      </c>
      <c r="AY40" s="144">
        <v>11.539</v>
      </c>
      <c r="AZ40" s="144">
        <v>12.4605</v>
      </c>
      <c r="BA40" s="144">
        <v>13.375500000000001</v>
      </c>
      <c r="BB40" s="144">
        <v>14.2835</v>
      </c>
      <c r="BC40" s="144">
        <v>15.185</v>
      </c>
      <c r="BD40" s="144">
        <v>16.079000000000001</v>
      </c>
      <c r="BE40" s="144">
        <v>16.9665</v>
      </c>
      <c r="BF40" s="144">
        <v>17.8475</v>
      </c>
      <c r="BG40" s="144">
        <v>18.72</v>
      </c>
      <c r="BH40" s="144">
        <v>19.586500000000001</v>
      </c>
      <c r="BI40" s="144">
        <v>20.444500000000001</v>
      </c>
      <c r="BJ40" s="144">
        <v>21.294499999999999</v>
      </c>
      <c r="BK40" s="144">
        <v>22.137</v>
      </c>
      <c r="BL40" s="144">
        <v>22.972000000000001</v>
      </c>
      <c r="BM40" s="144">
        <v>23.798500000000001</v>
      </c>
      <c r="BN40" s="144">
        <v>24.616</v>
      </c>
      <c r="BO40" s="144">
        <v>25.425999999999998</v>
      </c>
      <c r="BP40" s="144">
        <v>26.227499999999999</v>
      </c>
      <c r="BQ40" s="144">
        <v>27.019500000000001</v>
      </c>
      <c r="BR40" s="144">
        <v>27.802499999999998</v>
      </c>
      <c r="BS40" s="144">
        <v>28.576000000000001</v>
      </c>
      <c r="BT40" s="144">
        <v>29.340499999999999</v>
      </c>
      <c r="BU40" s="144">
        <v>30.0945</v>
      </c>
      <c r="BV40" s="144">
        <v>30.8385</v>
      </c>
      <c r="BW40" s="144">
        <v>31.571999999999999</v>
      </c>
      <c r="BX40" s="144">
        <v>32.295000000000002</v>
      </c>
      <c r="BY40" s="144">
        <v>33.005499999999998</v>
      </c>
      <c r="BZ40" s="144">
        <v>33.704500000000003</v>
      </c>
      <c r="CA40" s="144">
        <v>34.390500000000003</v>
      </c>
      <c r="CB40" s="144">
        <v>35.063499999999998</v>
      </c>
      <c r="CC40" s="144">
        <v>35.722000000000001</v>
      </c>
      <c r="CD40" s="144">
        <v>36.366</v>
      </c>
      <c r="CE40" s="144">
        <v>36.994</v>
      </c>
      <c r="CF40" s="144">
        <v>37.606499999999997</v>
      </c>
      <c r="CG40" s="144">
        <v>38.200499999999998</v>
      </c>
      <c r="CH40" s="144">
        <v>38.774999999999999</v>
      </c>
      <c r="CI40" s="144">
        <v>39.328000000000003</v>
      </c>
      <c r="CJ40" s="144">
        <v>39.856000000000002</v>
      </c>
      <c r="CK40" s="144">
        <v>40.356999999999999</v>
      </c>
      <c r="CL40" s="144">
        <v>40.828000000000003</v>
      </c>
      <c r="CM40" s="144">
        <v>41.264499999999998</v>
      </c>
      <c r="CN40" s="144">
        <v>41.663499999999999</v>
      </c>
      <c r="CO40" s="144">
        <v>42.023000000000003</v>
      </c>
      <c r="CP40" s="144">
        <v>42.341999999999999</v>
      </c>
      <c r="CQ40" s="144">
        <v>42.618499999999997</v>
      </c>
      <c r="CR40" s="144">
        <v>42.854999999999997</v>
      </c>
      <c r="CS40" s="144">
        <v>43.052999999999997</v>
      </c>
      <c r="CT40" s="144">
        <v>43.216000000000001</v>
      </c>
      <c r="CU40" s="144">
        <v>43.347499999999997</v>
      </c>
      <c r="CV40" s="144">
        <v>43.451999999999998</v>
      </c>
      <c r="CW40" s="144">
        <v>43.533999999999999</v>
      </c>
      <c r="CX40" s="144">
        <v>43.597000000000001</v>
      </c>
      <c r="CY40" s="144">
        <v>43.645000000000003</v>
      </c>
      <c r="CZ40" s="144">
        <v>43.680999999999997</v>
      </c>
      <c r="DA40" s="144">
        <v>43.707500000000003</v>
      </c>
      <c r="DB40" s="144">
        <v>43.727499999999999</v>
      </c>
      <c r="DC40" s="144">
        <v>43.727499999999999</v>
      </c>
      <c r="DD40" s="144">
        <v>43.727499999999999</v>
      </c>
      <c r="DE40" s="144">
        <v>43.727499999999999</v>
      </c>
      <c r="DF40" s="144">
        <v>43.727499999999999</v>
      </c>
      <c r="DG40" s="144">
        <v>43.727499999999999</v>
      </c>
      <c r="DH40" s="144">
        <v>43.727499999999999</v>
      </c>
      <c r="DI40" s="144">
        <v>43.727499999999999</v>
      </c>
      <c r="DJ40" s="144">
        <v>43.727499999999999</v>
      </c>
      <c r="DK40" s="144">
        <v>43.727499999999999</v>
      </c>
      <c r="DL40" s="144">
        <v>43.727499999999999</v>
      </c>
      <c r="DM40" s="144">
        <v>43.727499999999999</v>
      </c>
      <c r="DN40" s="144">
        <v>43.727499999999999</v>
      </c>
      <c r="DO40" s="144">
        <v>43.727499999999999</v>
      </c>
      <c r="DP40" s="144">
        <v>43.727499999999999</v>
      </c>
      <c r="DQ40" s="144">
        <v>43.727499999999999</v>
      </c>
      <c r="DR40" s="144">
        <v>43.727499999999999</v>
      </c>
      <c r="DS40" s="144">
        <v>43.727499999999999</v>
      </c>
      <c r="DT40" s="144">
        <v>43.727499999999999</v>
      </c>
      <c r="DU40" s="144">
        <v>43.727499999999999</v>
      </c>
      <c r="DV40" s="144">
        <v>43.727499999999999</v>
      </c>
      <c r="DW40" s="144">
        <v>43.727499999999999</v>
      </c>
      <c r="DX40" s="144">
        <v>43.727499999999999</v>
      </c>
      <c r="DY40" s="144">
        <v>43.727499999999999</v>
      </c>
      <c r="DZ40" s="144">
        <v>43.727499999999999</v>
      </c>
      <c r="EA40" s="144">
        <v>43.727499999999999</v>
      </c>
    </row>
    <row r="41" spans="1:131" ht="15" customHeight="1" x14ac:dyDescent="0.25">
      <c r="A41" s="43">
        <v>39</v>
      </c>
      <c r="B41" s="144"/>
      <c r="C41" s="144"/>
      <c r="D41" s="144"/>
      <c r="E41" s="144"/>
      <c r="F41" s="144"/>
      <c r="G41" s="144"/>
      <c r="H41" s="144"/>
      <c r="I41" s="144"/>
      <c r="J41" s="144"/>
      <c r="K41" s="144"/>
      <c r="L41" s="144"/>
      <c r="M41" s="144"/>
      <c r="N41" s="144"/>
      <c r="O41" s="144"/>
      <c r="P41" s="144"/>
      <c r="Q41" s="144"/>
      <c r="R41" s="144"/>
      <c r="S41" s="144"/>
      <c r="T41" s="144"/>
      <c r="U41" s="144"/>
      <c r="V41" s="144"/>
      <c r="W41" s="144"/>
      <c r="X41" s="144"/>
      <c r="Y41" s="144"/>
      <c r="Z41" s="144"/>
      <c r="AA41" s="144"/>
      <c r="AB41" s="144"/>
      <c r="AC41" s="144"/>
      <c r="AD41" s="144"/>
      <c r="AE41" s="144"/>
      <c r="AF41" s="144"/>
      <c r="AG41" s="144"/>
      <c r="AH41" s="144"/>
      <c r="AI41" s="144"/>
      <c r="AJ41" s="144"/>
      <c r="AK41" s="144"/>
      <c r="AL41" s="144"/>
      <c r="AM41" s="144"/>
      <c r="AN41" s="144"/>
      <c r="AO41" s="144">
        <v>0.99399999999999999</v>
      </c>
      <c r="AP41" s="144">
        <v>1.9824999999999999</v>
      </c>
      <c r="AQ41" s="144">
        <v>2.9645000000000001</v>
      </c>
      <c r="AR41" s="144">
        <v>3.9409999999999998</v>
      </c>
      <c r="AS41" s="144">
        <v>4.9119999999999999</v>
      </c>
      <c r="AT41" s="144">
        <v>5.8760000000000003</v>
      </c>
      <c r="AU41" s="144">
        <v>6.835</v>
      </c>
      <c r="AV41" s="144">
        <v>7.7865000000000002</v>
      </c>
      <c r="AW41" s="144">
        <v>8.7324999999999999</v>
      </c>
      <c r="AX41" s="144">
        <v>9.6720000000000006</v>
      </c>
      <c r="AY41" s="144">
        <v>10.605</v>
      </c>
      <c r="AZ41" s="144">
        <v>11.532</v>
      </c>
      <c r="BA41" s="144">
        <v>12.451499999999999</v>
      </c>
      <c r="BB41" s="144">
        <v>13.3645</v>
      </c>
      <c r="BC41" s="144">
        <v>14.2705</v>
      </c>
      <c r="BD41" s="144">
        <v>15.17</v>
      </c>
      <c r="BE41" s="144">
        <v>16.062000000000001</v>
      </c>
      <c r="BF41" s="144">
        <v>16.946999999999999</v>
      </c>
      <c r="BG41" s="144">
        <v>17.824999999999999</v>
      </c>
      <c r="BH41" s="144">
        <v>18.695</v>
      </c>
      <c r="BI41" s="144">
        <v>19.558</v>
      </c>
      <c r="BJ41" s="144">
        <v>20.412500000000001</v>
      </c>
      <c r="BK41" s="144">
        <v>21.259</v>
      </c>
      <c r="BL41" s="144">
        <v>22.0975</v>
      </c>
      <c r="BM41" s="144">
        <v>22.928000000000001</v>
      </c>
      <c r="BN41" s="144">
        <v>23.75</v>
      </c>
      <c r="BO41" s="144">
        <v>24.563500000000001</v>
      </c>
      <c r="BP41" s="144">
        <v>25.367999999999999</v>
      </c>
      <c r="BQ41" s="144">
        <v>26.163499999999999</v>
      </c>
      <c r="BR41" s="144">
        <v>26.95</v>
      </c>
      <c r="BS41" s="144">
        <v>27.727</v>
      </c>
      <c r="BT41" s="144">
        <v>28.494499999999999</v>
      </c>
      <c r="BU41" s="144">
        <v>29.2515</v>
      </c>
      <c r="BV41" s="144">
        <v>29.9985</v>
      </c>
      <c r="BW41" s="144">
        <v>30.734500000000001</v>
      </c>
      <c r="BX41" s="144">
        <v>31.459499999999998</v>
      </c>
      <c r="BY41" s="144">
        <v>32.172499999999999</v>
      </c>
      <c r="BZ41" s="144">
        <v>32.872999999999998</v>
      </c>
      <c r="CA41" s="144">
        <v>33.561500000000002</v>
      </c>
      <c r="CB41" s="144">
        <v>34.235999999999997</v>
      </c>
      <c r="CC41" s="144">
        <v>34.896000000000001</v>
      </c>
      <c r="CD41" s="144">
        <v>35.540999999999997</v>
      </c>
      <c r="CE41" s="144">
        <v>36.170499999999997</v>
      </c>
      <c r="CF41" s="144">
        <v>36.783499999999997</v>
      </c>
      <c r="CG41" s="144">
        <v>37.378</v>
      </c>
      <c r="CH41" s="144">
        <v>37.952500000000001</v>
      </c>
      <c r="CI41" s="144">
        <v>38.505000000000003</v>
      </c>
      <c r="CJ41" s="144">
        <v>39.033000000000001</v>
      </c>
      <c r="CK41" s="144">
        <v>39.533499999999997</v>
      </c>
      <c r="CL41" s="144">
        <v>40.002499999999998</v>
      </c>
      <c r="CM41" s="144">
        <v>40.438000000000002</v>
      </c>
      <c r="CN41" s="144">
        <v>40.835999999999999</v>
      </c>
      <c r="CO41" s="144">
        <v>41.194000000000003</v>
      </c>
      <c r="CP41" s="144">
        <v>41.511000000000003</v>
      </c>
      <c r="CQ41" s="144">
        <v>41.786000000000001</v>
      </c>
      <c r="CR41" s="144">
        <v>42.020499999999998</v>
      </c>
      <c r="CS41" s="144">
        <v>42.216999999999999</v>
      </c>
      <c r="CT41" s="144">
        <v>42.378500000000003</v>
      </c>
      <c r="CU41" s="144">
        <v>42.508499999999998</v>
      </c>
      <c r="CV41" s="144">
        <v>42.612000000000002</v>
      </c>
      <c r="CW41" s="144">
        <v>42.692999999999998</v>
      </c>
      <c r="CX41" s="144">
        <v>42.755000000000003</v>
      </c>
      <c r="CY41" s="144">
        <v>42.802500000000002</v>
      </c>
      <c r="CZ41" s="144">
        <v>42.837499999999999</v>
      </c>
      <c r="DA41" s="144">
        <v>42.863500000000002</v>
      </c>
      <c r="DB41" s="144">
        <v>42.883000000000003</v>
      </c>
      <c r="DC41" s="144">
        <v>42.883000000000003</v>
      </c>
      <c r="DD41" s="144">
        <v>42.883000000000003</v>
      </c>
      <c r="DE41" s="144">
        <v>42.883000000000003</v>
      </c>
      <c r="DF41" s="144">
        <v>42.883000000000003</v>
      </c>
      <c r="DG41" s="144">
        <v>42.883000000000003</v>
      </c>
      <c r="DH41" s="144">
        <v>42.883000000000003</v>
      </c>
      <c r="DI41" s="144">
        <v>42.883000000000003</v>
      </c>
      <c r="DJ41" s="144">
        <v>42.883000000000003</v>
      </c>
      <c r="DK41" s="144">
        <v>42.883000000000003</v>
      </c>
      <c r="DL41" s="144">
        <v>42.883000000000003</v>
      </c>
      <c r="DM41" s="144">
        <v>42.883000000000003</v>
      </c>
      <c r="DN41" s="144">
        <v>42.883000000000003</v>
      </c>
      <c r="DO41" s="144">
        <v>42.883000000000003</v>
      </c>
      <c r="DP41" s="144">
        <v>42.883000000000003</v>
      </c>
      <c r="DQ41" s="144">
        <v>42.883000000000003</v>
      </c>
      <c r="DR41" s="144">
        <v>42.883000000000003</v>
      </c>
      <c r="DS41" s="144">
        <v>42.883000000000003</v>
      </c>
      <c r="DT41" s="144">
        <v>42.883000000000003</v>
      </c>
      <c r="DU41" s="144">
        <v>42.883000000000003</v>
      </c>
      <c r="DV41" s="144">
        <v>42.883000000000003</v>
      </c>
      <c r="DW41" s="144">
        <v>42.883000000000003</v>
      </c>
      <c r="DX41" s="144">
        <v>42.883000000000003</v>
      </c>
      <c r="DY41" s="144">
        <v>42.883000000000003</v>
      </c>
      <c r="DZ41" s="144">
        <v>42.883000000000003</v>
      </c>
      <c r="EA41" s="144">
        <v>42.883000000000003</v>
      </c>
    </row>
    <row r="42" spans="1:131" ht="15" customHeight="1" x14ac:dyDescent="0.25">
      <c r="A42" s="43">
        <v>40</v>
      </c>
      <c r="B42" s="144"/>
      <c r="C42" s="144"/>
      <c r="D42" s="144"/>
      <c r="E42" s="144"/>
      <c r="F42" s="144"/>
      <c r="G42" s="144"/>
      <c r="H42" s="144"/>
      <c r="I42" s="144"/>
      <c r="J42" s="144"/>
      <c r="K42" s="144"/>
      <c r="L42" s="144"/>
      <c r="M42" s="144"/>
      <c r="N42" s="144"/>
      <c r="O42" s="144"/>
      <c r="P42" s="144"/>
      <c r="Q42" s="144"/>
      <c r="R42" s="144"/>
      <c r="S42" s="144"/>
      <c r="T42" s="144"/>
      <c r="U42" s="144"/>
      <c r="V42" s="144"/>
      <c r="W42" s="144"/>
      <c r="X42" s="144"/>
      <c r="Y42" s="144"/>
      <c r="Z42" s="144"/>
      <c r="AA42" s="144"/>
      <c r="AB42" s="144"/>
      <c r="AC42" s="144"/>
      <c r="AD42" s="144"/>
      <c r="AE42" s="144"/>
      <c r="AF42" s="144"/>
      <c r="AG42" s="144"/>
      <c r="AH42" s="144"/>
      <c r="AI42" s="144"/>
      <c r="AJ42" s="144"/>
      <c r="AK42" s="144"/>
      <c r="AL42" s="144"/>
      <c r="AM42" s="144"/>
      <c r="AN42" s="144"/>
      <c r="AO42" s="144"/>
      <c r="AP42" s="144">
        <v>0.99399999999999999</v>
      </c>
      <c r="AQ42" s="144">
        <v>1.982</v>
      </c>
      <c r="AR42" s="144">
        <v>2.9645000000000001</v>
      </c>
      <c r="AS42" s="144">
        <v>3.9405000000000001</v>
      </c>
      <c r="AT42" s="144">
        <v>4.9104999999999999</v>
      </c>
      <c r="AU42" s="144">
        <v>5.8745000000000003</v>
      </c>
      <c r="AV42" s="144">
        <v>6.8324999999999996</v>
      </c>
      <c r="AW42" s="144">
        <v>7.7830000000000004</v>
      </c>
      <c r="AX42" s="144">
        <v>8.7279999999999998</v>
      </c>
      <c r="AY42" s="144">
        <v>9.6664999999999992</v>
      </c>
      <c r="AZ42" s="144">
        <v>10.5985</v>
      </c>
      <c r="BA42" s="144">
        <v>11.5235</v>
      </c>
      <c r="BB42" s="144">
        <v>12.4415</v>
      </c>
      <c r="BC42" s="144">
        <v>13.352499999999999</v>
      </c>
      <c r="BD42" s="144">
        <v>14.256500000000001</v>
      </c>
      <c r="BE42" s="144">
        <v>15.154</v>
      </c>
      <c r="BF42" s="144">
        <v>16.043500000000002</v>
      </c>
      <c r="BG42" s="144">
        <v>16.925999999999998</v>
      </c>
      <c r="BH42" s="144">
        <v>17.8005</v>
      </c>
      <c r="BI42" s="144">
        <v>18.6675</v>
      </c>
      <c r="BJ42" s="144">
        <v>19.526499999999999</v>
      </c>
      <c r="BK42" s="144">
        <v>20.377500000000001</v>
      </c>
      <c r="BL42" s="144">
        <v>21.220500000000001</v>
      </c>
      <c r="BM42" s="144">
        <v>22.055</v>
      </c>
      <c r="BN42" s="144">
        <v>22.881</v>
      </c>
      <c r="BO42" s="144">
        <v>23.698</v>
      </c>
      <c r="BP42" s="144">
        <v>24.506</v>
      </c>
      <c r="BQ42" s="144">
        <v>25.305499999999999</v>
      </c>
      <c r="BR42" s="144">
        <v>26.094999999999999</v>
      </c>
      <c r="BS42" s="144">
        <v>26.875</v>
      </c>
      <c r="BT42" s="144">
        <v>27.646000000000001</v>
      </c>
      <c r="BU42" s="144">
        <v>28.4055</v>
      </c>
      <c r="BV42" s="144">
        <v>29.1555</v>
      </c>
      <c r="BW42" s="144">
        <v>29.893999999999998</v>
      </c>
      <c r="BX42" s="144">
        <v>30.621500000000001</v>
      </c>
      <c r="BY42" s="144">
        <v>31.337</v>
      </c>
      <c r="BZ42" s="144">
        <v>32.039499999999997</v>
      </c>
      <c r="CA42" s="144">
        <v>32.729999999999997</v>
      </c>
      <c r="CB42" s="144">
        <v>33.405999999999999</v>
      </c>
      <c r="CC42" s="144">
        <v>34.067500000000003</v>
      </c>
      <c r="CD42" s="144">
        <v>34.713999999999999</v>
      </c>
      <c r="CE42" s="144">
        <v>35.344000000000001</v>
      </c>
      <c r="CF42" s="144">
        <v>35.957500000000003</v>
      </c>
      <c r="CG42" s="144">
        <v>36.552500000000002</v>
      </c>
      <c r="CH42" s="144">
        <v>37.127499999999998</v>
      </c>
      <c r="CI42" s="144">
        <v>37.68</v>
      </c>
      <c r="CJ42" s="144">
        <v>38.207000000000001</v>
      </c>
      <c r="CK42" s="144">
        <v>38.706499999999998</v>
      </c>
      <c r="CL42" s="144">
        <v>39.174999999999997</v>
      </c>
      <c r="CM42" s="144">
        <v>39.609000000000002</v>
      </c>
      <c r="CN42" s="144">
        <v>40.005499999999998</v>
      </c>
      <c r="CO42" s="144">
        <v>40.362000000000002</v>
      </c>
      <c r="CP42" s="144">
        <v>40.677</v>
      </c>
      <c r="CQ42" s="144">
        <v>40.950499999999998</v>
      </c>
      <c r="CR42" s="144">
        <v>41.183500000000002</v>
      </c>
      <c r="CS42" s="144">
        <v>41.378500000000003</v>
      </c>
      <c r="CT42" s="144">
        <v>41.537999999999997</v>
      </c>
      <c r="CU42" s="144">
        <v>41.667000000000002</v>
      </c>
      <c r="CV42" s="144">
        <v>41.769500000000001</v>
      </c>
      <c r="CW42" s="144">
        <v>41.848999999999997</v>
      </c>
      <c r="CX42" s="144">
        <v>41.910499999999999</v>
      </c>
      <c r="CY42" s="144">
        <v>41.957000000000001</v>
      </c>
      <c r="CZ42" s="144">
        <v>41.991500000000002</v>
      </c>
      <c r="DA42" s="144">
        <v>42.017000000000003</v>
      </c>
      <c r="DB42" s="144">
        <v>42.036000000000001</v>
      </c>
      <c r="DC42" s="144">
        <v>42.036000000000001</v>
      </c>
      <c r="DD42" s="144">
        <v>42.036000000000001</v>
      </c>
      <c r="DE42" s="144">
        <v>42.036000000000001</v>
      </c>
      <c r="DF42" s="144">
        <v>42.036000000000001</v>
      </c>
      <c r="DG42" s="144">
        <v>42.036000000000001</v>
      </c>
      <c r="DH42" s="144">
        <v>42.036000000000001</v>
      </c>
      <c r="DI42" s="144">
        <v>42.036000000000001</v>
      </c>
      <c r="DJ42" s="144">
        <v>42.036000000000001</v>
      </c>
      <c r="DK42" s="144">
        <v>42.036000000000001</v>
      </c>
      <c r="DL42" s="144">
        <v>42.036000000000001</v>
      </c>
      <c r="DM42" s="144">
        <v>42.036000000000001</v>
      </c>
      <c r="DN42" s="144">
        <v>42.036000000000001</v>
      </c>
      <c r="DO42" s="144">
        <v>42.036000000000001</v>
      </c>
      <c r="DP42" s="144">
        <v>42.036000000000001</v>
      </c>
      <c r="DQ42" s="144">
        <v>42.036000000000001</v>
      </c>
      <c r="DR42" s="144">
        <v>42.036000000000001</v>
      </c>
      <c r="DS42" s="144">
        <v>42.036000000000001</v>
      </c>
      <c r="DT42" s="144">
        <v>42.036000000000001</v>
      </c>
      <c r="DU42" s="144">
        <v>42.036000000000001</v>
      </c>
      <c r="DV42" s="144">
        <v>42.036000000000001</v>
      </c>
      <c r="DW42" s="144">
        <v>42.036000000000001</v>
      </c>
      <c r="DX42" s="144">
        <v>42.036000000000001</v>
      </c>
      <c r="DY42" s="144">
        <v>42.036000000000001</v>
      </c>
      <c r="DZ42" s="144">
        <v>42.036000000000001</v>
      </c>
      <c r="EA42" s="144">
        <v>42.036000000000001</v>
      </c>
    </row>
    <row r="43" spans="1:131" ht="15" customHeight="1" x14ac:dyDescent="0.25">
      <c r="A43" s="43">
        <v>41</v>
      </c>
      <c r="B43" s="144"/>
      <c r="C43" s="144"/>
      <c r="D43" s="144"/>
      <c r="E43" s="144"/>
      <c r="F43" s="144"/>
      <c r="G43" s="144"/>
      <c r="H43" s="144"/>
      <c r="I43" s="144"/>
      <c r="J43" s="144"/>
      <c r="K43" s="144"/>
      <c r="L43" s="144"/>
      <c r="M43" s="144"/>
      <c r="N43" s="144"/>
      <c r="O43" s="144"/>
      <c r="P43" s="144"/>
      <c r="Q43" s="144"/>
      <c r="R43" s="144"/>
      <c r="S43" s="144"/>
      <c r="T43" s="144"/>
      <c r="U43" s="144"/>
      <c r="V43" s="144"/>
      <c r="W43" s="144"/>
      <c r="X43" s="144"/>
      <c r="Y43" s="144"/>
      <c r="Z43" s="144"/>
      <c r="AA43" s="144"/>
      <c r="AB43" s="144"/>
      <c r="AC43" s="144"/>
      <c r="AD43" s="144"/>
      <c r="AE43" s="144"/>
      <c r="AF43" s="144"/>
      <c r="AG43" s="144"/>
      <c r="AH43" s="144"/>
      <c r="AI43" s="144"/>
      <c r="AJ43" s="144"/>
      <c r="AK43" s="144"/>
      <c r="AL43" s="144"/>
      <c r="AM43" s="144"/>
      <c r="AN43" s="144"/>
      <c r="AO43" s="144"/>
      <c r="AP43" s="144"/>
      <c r="AQ43" s="144">
        <v>0.99399999999999999</v>
      </c>
      <c r="AR43" s="144">
        <v>1.982</v>
      </c>
      <c r="AS43" s="144">
        <v>2.964</v>
      </c>
      <c r="AT43" s="144">
        <v>3.94</v>
      </c>
      <c r="AU43" s="144">
        <v>4.9089999999999998</v>
      </c>
      <c r="AV43" s="144">
        <v>5.8724999999999996</v>
      </c>
      <c r="AW43" s="144">
        <v>6.8289999999999997</v>
      </c>
      <c r="AX43" s="144">
        <v>7.7794999999999996</v>
      </c>
      <c r="AY43" s="144">
        <v>8.7234999999999996</v>
      </c>
      <c r="AZ43" s="144">
        <v>9.66</v>
      </c>
      <c r="BA43" s="144">
        <v>10.5905</v>
      </c>
      <c r="BB43" s="144">
        <v>11.513999999999999</v>
      </c>
      <c r="BC43" s="144">
        <v>12.43</v>
      </c>
      <c r="BD43" s="144">
        <v>13.339</v>
      </c>
      <c r="BE43" s="144">
        <v>14.241</v>
      </c>
      <c r="BF43" s="144">
        <v>15.1355</v>
      </c>
      <c r="BG43" s="144">
        <v>16.022500000000001</v>
      </c>
      <c r="BH43" s="144">
        <v>16.902000000000001</v>
      </c>
      <c r="BI43" s="144">
        <v>17.773499999999999</v>
      </c>
      <c r="BJ43" s="144">
        <v>18.637</v>
      </c>
      <c r="BK43" s="144">
        <v>19.4925</v>
      </c>
      <c r="BL43" s="144">
        <v>20.339500000000001</v>
      </c>
      <c r="BM43" s="144">
        <v>21.177499999999998</v>
      </c>
      <c r="BN43" s="144">
        <v>22.0075</v>
      </c>
      <c r="BO43" s="144">
        <v>22.828499999999998</v>
      </c>
      <c r="BP43" s="144">
        <v>23.640499999999999</v>
      </c>
      <c r="BQ43" s="144">
        <v>24.4435</v>
      </c>
      <c r="BR43" s="144">
        <v>25.236000000000001</v>
      </c>
      <c r="BS43" s="144">
        <v>26.02</v>
      </c>
      <c r="BT43" s="144">
        <v>26.793500000000002</v>
      </c>
      <c r="BU43" s="144">
        <v>27.5565</v>
      </c>
      <c r="BV43" s="144">
        <v>28.309000000000001</v>
      </c>
      <c r="BW43" s="144">
        <v>29.0505</v>
      </c>
      <c r="BX43" s="144">
        <v>29.7805</v>
      </c>
      <c r="BY43" s="144">
        <v>30.498000000000001</v>
      </c>
      <c r="BZ43" s="144">
        <v>31.202999999999999</v>
      </c>
      <c r="CA43" s="144">
        <v>31.895</v>
      </c>
      <c r="CB43" s="144">
        <v>32.573</v>
      </c>
      <c r="CC43" s="144">
        <v>33.235500000000002</v>
      </c>
      <c r="CD43" s="144">
        <v>33.883499999999998</v>
      </c>
      <c r="CE43" s="144">
        <v>34.515000000000001</v>
      </c>
      <c r="CF43" s="144">
        <v>35.128500000000003</v>
      </c>
      <c r="CG43" s="144">
        <v>35.724499999999999</v>
      </c>
      <c r="CH43" s="144">
        <v>36.298999999999999</v>
      </c>
      <c r="CI43" s="144">
        <v>36.851500000000001</v>
      </c>
      <c r="CJ43" s="144">
        <v>37.378500000000003</v>
      </c>
      <c r="CK43" s="144">
        <v>37.877000000000002</v>
      </c>
      <c r="CL43" s="144">
        <v>38.344000000000001</v>
      </c>
      <c r="CM43" s="144">
        <v>38.776499999999999</v>
      </c>
      <c r="CN43" s="144">
        <v>39.171500000000002</v>
      </c>
      <c r="CO43" s="144">
        <v>39.527000000000001</v>
      </c>
      <c r="CP43" s="144">
        <v>39.840000000000003</v>
      </c>
      <c r="CQ43" s="144">
        <v>40.111499999999999</v>
      </c>
      <c r="CR43" s="144">
        <v>40.343000000000004</v>
      </c>
      <c r="CS43" s="144">
        <v>40.536499999999997</v>
      </c>
      <c r="CT43" s="144">
        <v>40.694499999999998</v>
      </c>
      <c r="CU43" s="144">
        <v>40.822499999999998</v>
      </c>
      <c r="CV43" s="144">
        <v>40.923499999999997</v>
      </c>
      <c r="CW43" s="144">
        <v>41.002000000000002</v>
      </c>
      <c r="CX43" s="144">
        <v>41.0625</v>
      </c>
      <c r="CY43" s="144">
        <v>41.107999999999997</v>
      </c>
      <c r="CZ43" s="144">
        <v>41.142000000000003</v>
      </c>
      <c r="DA43" s="144">
        <v>41.167000000000002</v>
      </c>
      <c r="DB43" s="144">
        <v>41.185499999999998</v>
      </c>
      <c r="DC43" s="144">
        <v>41.185499999999998</v>
      </c>
      <c r="DD43" s="144">
        <v>41.185499999999998</v>
      </c>
      <c r="DE43" s="144">
        <v>41.185499999999998</v>
      </c>
      <c r="DF43" s="144">
        <v>41.185499999999998</v>
      </c>
      <c r="DG43" s="144">
        <v>41.185499999999998</v>
      </c>
      <c r="DH43" s="144">
        <v>41.185499999999998</v>
      </c>
      <c r="DI43" s="144">
        <v>41.185499999999998</v>
      </c>
      <c r="DJ43" s="144">
        <v>41.185499999999998</v>
      </c>
      <c r="DK43" s="144">
        <v>41.185499999999998</v>
      </c>
      <c r="DL43" s="144">
        <v>41.185499999999998</v>
      </c>
      <c r="DM43" s="144">
        <v>41.185499999999998</v>
      </c>
      <c r="DN43" s="144">
        <v>41.185499999999998</v>
      </c>
      <c r="DO43" s="144">
        <v>41.185499999999998</v>
      </c>
      <c r="DP43" s="144">
        <v>41.185499999999998</v>
      </c>
      <c r="DQ43" s="144">
        <v>41.185499999999998</v>
      </c>
      <c r="DR43" s="144">
        <v>41.185499999999998</v>
      </c>
      <c r="DS43" s="144">
        <v>41.185499999999998</v>
      </c>
      <c r="DT43" s="144">
        <v>41.185499999999998</v>
      </c>
      <c r="DU43" s="144">
        <v>41.185499999999998</v>
      </c>
      <c r="DV43" s="144">
        <v>41.185499999999998</v>
      </c>
      <c r="DW43" s="144">
        <v>41.185499999999998</v>
      </c>
      <c r="DX43" s="144">
        <v>41.185499999999998</v>
      </c>
      <c r="DY43" s="144">
        <v>41.185499999999998</v>
      </c>
      <c r="DZ43" s="144">
        <v>41.185499999999998</v>
      </c>
      <c r="EA43" s="144">
        <v>41.185499999999998</v>
      </c>
    </row>
    <row r="44" spans="1:131" ht="15" customHeight="1" x14ac:dyDescent="0.25">
      <c r="A44" s="43">
        <v>42</v>
      </c>
      <c r="B44" s="144"/>
      <c r="C44" s="144"/>
      <c r="D44" s="144"/>
      <c r="E44" s="144"/>
      <c r="F44" s="144"/>
      <c r="G44" s="144"/>
      <c r="H44" s="144"/>
      <c r="I44" s="144"/>
      <c r="J44" s="144"/>
      <c r="K44" s="144"/>
      <c r="L44" s="144"/>
      <c r="M44" s="144"/>
      <c r="N44" s="144"/>
      <c r="O44" s="144"/>
      <c r="P44" s="144"/>
      <c r="Q44" s="144"/>
      <c r="R44" s="144"/>
      <c r="S44" s="144"/>
      <c r="T44" s="144"/>
      <c r="U44" s="144"/>
      <c r="V44" s="144"/>
      <c r="W44" s="144"/>
      <c r="X44" s="144"/>
      <c r="Y44" s="144"/>
      <c r="Z44" s="144"/>
      <c r="AA44" s="144"/>
      <c r="AB44" s="144"/>
      <c r="AC44" s="144"/>
      <c r="AD44" s="144"/>
      <c r="AE44" s="144"/>
      <c r="AF44" s="144"/>
      <c r="AG44" s="144"/>
      <c r="AH44" s="144"/>
      <c r="AI44" s="144"/>
      <c r="AJ44" s="144"/>
      <c r="AK44" s="144"/>
      <c r="AL44" s="144"/>
      <c r="AM44" s="144"/>
      <c r="AN44" s="144"/>
      <c r="AO44" s="144"/>
      <c r="AP44" s="144"/>
      <c r="AQ44" s="144"/>
      <c r="AR44" s="144">
        <v>0.99399999999999999</v>
      </c>
      <c r="AS44" s="144">
        <v>1.982</v>
      </c>
      <c r="AT44" s="144">
        <v>2.9630000000000001</v>
      </c>
      <c r="AU44" s="144">
        <v>3.9384999999999999</v>
      </c>
      <c r="AV44" s="144">
        <v>4.9074999999999998</v>
      </c>
      <c r="AW44" s="144">
        <v>5.8695000000000004</v>
      </c>
      <c r="AX44" s="144">
        <v>6.8259999999999996</v>
      </c>
      <c r="AY44" s="144">
        <v>7.7750000000000004</v>
      </c>
      <c r="AZ44" s="144">
        <v>8.7174999999999994</v>
      </c>
      <c r="BA44" s="144">
        <v>9.6530000000000005</v>
      </c>
      <c r="BB44" s="144">
        <v>10.5815</v>
      </c>
      <c r="BC44" s="144">
        <v>11.503</v>
      </c>
      <c r="BD44" s="144">
        <v>12.4175</v>
      </c>
      <c r="BE44" s="144">
        <v>13.324</v>
      </c>
      <c r="BF44" s="144">
        <v>14.2235</v>
      </c>
      <c r="BG44" s="144">
        <v>15.115500000000001</v>
      </c>
      <c r="BH44" s="144">
        <v>15.999499999999999</v>
      </c>
      <c r="BI44" s="144">
        <v>16.876000000000001</v>
      </c>
      <c r="BJ44" s="144">
        <v>17.743500000000001</v>
      </c>
      <c r="BK44" s="144">
        <v>18.6035</v>
      </c>
      <c r="BL44" s="144">
        <v>19.454499999999999</v>
      </c>
      <c r="BM44" s="144">
        <v>20.297000000000001</v>
      </c>
      <c r="BN44" s="144">
        <v>21.130500000000001</v>
      </c>
      <c r="BO44" s="144">
        <v>21.956</v>
      </c>
      <c r="BP44" s="144">
        <v>22.7715</v>
      </c>
      <c r="BQ44" s="144">
        <v>23.577999999999999</v>
      </c>
      <c r="BR44" s="144">
        <v>24.374500000000001</v>
      </c>
      <c r="BS44" s="144">
        <v>25.1615</v>
      </c>
      <c r="BT44" s="144">
        <v>25.937999999999999</v>
      </c>
      <c r="BU44" s="144">
        <v>26.704499999999999</v>
      </c>
      <c r="BV44" s="144">
        <v>27.46</v>
      </c>
      <c r="BW44" s="144">
        <v>28.204000000000001</v>
      </c>
      <c r="BX44" s="144">
        <v>28.936499999999999</v>
      </c>
      <c r="BY44" s="144">
        <v>29.656500000000001</v>
      </c>
      <c r="BZ44" s="144">
        <v>30.363499999999998</v>
      </c>
      <c r="CA44" s="144">
        <v>31.057500000000001</v>
      </c>
      <c r="CB44" s="144">
        <v>31.736999999999998</v>
      </c>
      <c r="CC44" s="144">
        <v>32.402000000000001</v>
      </c>
      <c r="CD44" s="144">
        <v>33.0505</v>
      </c>
      <c r="CE44" s="144">
        <v>33.682499999999997</v>
      </c>
      <c r="CF44" s="144">
        <v>34.296999999999997</v>
      </c>
      <c r="CG44" s="144">
        <v>34.893000000000001</v>
      </c>
      <c r="CH44" s="144">
        <v>35.468499999999999</v>
      </c>
      <c r="CI44" s="144">
        <v>36.020499999999998</v>
      </c>
      <c r="CJ44" s="144">
        <v>36.546500000000002</v>
      </c>
      <c r="CK44" s="144">
        <v>37.043999999999997</v>
      </c>
      <c r="CL44" s="144">
        <v>37.511000000000003</v>
      </c>
      <c r="CM44" s="144">
        <v>37.942</v>
      </c>
      <c r="CN44" s="144">
        <v>38.335000000000001</v>
      </c>
      <c r="CO44" s="144">
        <v>38.689</v>
      </c>
      <c r="CP44" s="144">
        <v>39.000500000000002</v>
      </c>
      <c r="CQ44" s="144">
        <v>39.270499999999998</v>
      </c>
      <c r="CR44" s="144">
        <v>39.5</v>
      </c>
      <c r="CS44" s="144">
        <v>39.692</v>
      </c>
      <c r="CT44" s="144">
        <v>39.848500000000001</v>
      </c>
      <c r="CU44" s="144">
        <v>39.975000000000001</v>
      </c>
      <c r="CV44" s="144">
        <v>40.0745</v>
      </c>
      <c r="CW44" s="144">
        <v>40.152000000000001</v>
      </c>
      <c r="CX44" s="144">
        <v>40.211500000000001</v>
      </c>
      <c r="CY44" s="144">
        <v>40.256500000000003</v>
      </c>
      <c r="CZ44" s="144">
        <v>40.29</v>
      </c>
      <c r="DA44" s="144">
        <v>40.314</v>
      </c>
      <c r="DB44" s="144">
        <v>40.332500000000003</v>
      </c>
      <c r="DC44" s="144">
        <v>40.332500000000003</v>
      </c>
      <c r="DD44" s="144">
        <v>40.332500000000003</v>
      </c>
      <c r="DE44" s="144">
        <v>40.332500000000003</v>
      </c>
      <c r="DF44" s="144">
        <v>40.332500000000003</v>
      </c>
      <c r="DG44" s="144">
        <v>40.332500000000003</v>
      </c>
      <c r="DH44" s="144">
        <v>40.332500000000003</v>
      </c>
      <c r="DI44" s="144">
        <v>40.332500000000003</v>
      </c>
      <c r="DJ44" s="144">
        <v>40.332500000000003</v>
      </c>
      <c r="DK44" s="144">
        <v>40.332500000000003</v>
      </c>
      <c r="DL44" s="144">
        <v>40.332500000000003</v>
      </c>
      <c r="DM44" s="144">
        <v>40.332500000000003</v>
      </c>
      <c r="DN44" s="144">
        <v>40.332500000000003</v>
      </c>
      <c r="DO44" s="144">
        <v>40.332500000000003</v>
      </c>
      <c r="DP44" s="144">
        <v>40.332500000000003</v>
      </c>
      <c r="DQ44" s="144">
        <v>40.332500000000003</v>
      </c>
      <c r="DR44" s="144">
        <v>40.332500000000003</v>
      </c>
      <c r="DS44" s="144">
        <v>40.332500000000003</v>
      </c>
      <c r="DT44" s="144">
        <v>40.332500000000003</v>
      </c>
      <c r="DU44" s="144">
        <v>40.332500000000003</v>
      </c>
      <c r="DV44" s="144">
        <v>40.332500000000003</v>
      </c>
      <c r="DW44" s="144">
        <v>40.332500000000003</v>
      </c>
      <c r="DX44" s="144">
        <v>40.332500000000003</v>
      </c>
      <c r="DY44" s="144">
        <v>40.332500000000003</v>
      </c>
      <c r="DZ44" s="144">
        <v>40.332500000000003</v>
      </c>
      <c r="EA44" s="144">
        <v>40.332500000000003</v>
      </c>
    </row>
    <row r="45" spans="1:131" ht="15" customHeight="1" x14ac:dyDescent="0.25">
      <c r="A45" s="43">
        <v>43</v>
      </c>
      <c r="B45" s="144"/>
      <c r="C45" s="144"/>
      <c r="D45" s="144"/>
      <c r="E45" s="144"/>
      <c r="F45" s="144"/>
      <c r="G45" s="144"/>
      <c r="H45" s="144"/>
      <c r="I45" s="144"/>
      <c r="J45" s="144"/>
      <c r="K45" s="144"/>
      <c r="L45" s="144"/>
      <c r="M45" s="144"/>
      <c r="N45" s="144"/>
      <c r="O45" s="144"/>
      <c r="P45" s="144"/>
      <c r="Q45" s="144"/>
      <c r="R45" s="144"/>
      <c r="S45" s="144"/>
      <c r="T45" s="144"/>
      <c r="U45" s="144"/>
      <c r="V45" s="144"/>
      <c r="W45" s="144"/>
      <c r="X45" s="144"/>
      <c r="Y45" s="144"/>
      <c r="Z45" s="144"/>
      <c r="AA45" s="144"/>
      <c r="AB45" s="144"/>
      <c r="AC45" s="144"/>
      <c r="AD45" s="144"/>
      <c r="AE45" s="144"/>
      <c r="AF45" s="144"/>
      <c r="AG45" s="144"/>
      <c r="AH45" s="144"/>
      <c r="AI45" s="144"/>
      <c r="AJ45" s="144"/>
      <c r="AK45" s="144"/>
      <c r="AL45" s="144"/>
      <c r="AM45" s="144"/>
      <c r="AN45" s="144"/>
      <c r="AO45" s="144"/>
      <c r="AP45" s="144"/>
      <c r="AQ45" s="144"/>
      <c r="AR45" s="144"/>
      <c r="AS45" s="144">
        <v>0.99350000000000005</v>
      </c>
      <c r="AT45" s="144">
        <v>1.9810000000000001</v>
      </c>
      <c r="AU45" s="144">
        <v>2.9624999999999999</v>
      </c>
      <c r="AV45" s="144">
        <v>3.9369999999999998</v>
      </c>
      <c r="AW45" s="144">
        <v>4.9055</v>
      </c>
      <c r="AX45" s="144">
        <v>5.867</v>
      </c>
      <c r="AY45" s="144">
        <v>6.8220000000000001</v>
      </c>
      <c r="AZ45" s="144">
        <v>7.7694999999999999</v>
      </c>
      <c r="BA45" s="144">
        <v>8.7104999999999997</v>
      </c>
      <c r="BB45" s="144">
        <v>9.6449999999999996</v>
      </c>
      <c r="BC45" s="144">
        <v>10.571</v>
      </c>
      <c r="BD45" s="144">
        <v>11.490500000000001</v>
      </c>
      <c r="BE45" s="144">
        <v>12.403</v>
      </c>
      <c r="BF45" s="144">
        <v>13.307</v>
      </c>
      <c r="BG45" s="144">
        <v>14.204000000000001</v>
      </c>
      <c r="BH45" s="144">
        <v>15.092499999999999</v>
      </c>
      <c r="BI45" s="144">
        <v>15.974</v>
      </c>
      <c r="BJ45" s="144">
        <v>16.846499999999999</v>
      </c>
      <c r="BK45" s="144">
        <v>17.7105</v>
      </c>
      <c r="BL45" s="144">
        <v>18.565999999999999</v>
      </c>
      <c r="BM45" s="144">
        <v>19.413</v>
      </c>
      <c r="BN45" s="144">
        <v>20.250499999999999</v>
      </c>
      <c r="BO45" s="144">
        <v>21.079499999999999</v>
      </c>
      <c r="BP45" s="144">
        <v>21.8995</v>
      </c>
      <c r="BQ45" s="144">
        <v>22.709499999999998</v>
      </c>
      <c r="BR45" s="144">
        <v>23.51</v>
      </c>
      <c r="BS45" s="144">
        <v>24.299499999999998</v>
      </c>
      <c r="BT45" s="144">
        <v>25.079499999999999</v>
      </c>
      <c r="BU45" s="144">
        <v>25.849499999999999</v>
      </c>
      <c r="BV45" s="144">
        <v>26.607500000000002</v>
      </c>
      <c r="BW45" s="144">
        <v>27.354500000000002</v>
      </c>
      <c r="BX45" s="144">
        <v>28.088999999999999</v>
      </c>
      <c r="BY45" s="144">
        <v>28.811499999999999</v>
      </c>
      <c r="BZ45" s="144">
        <v>29.5215</v>
      </c>
      <c r="CA45" s="144">
        <v>30.216999999999999</v>
      </c>
      <c r="CB45" s="144">
        <v>30.898499999999999</v>
      </c>
      <c r="CC45" s="144">
        <v>31.564499999999999</v>
      </c>
      <c r="CD45" s="144">
        <v>32.214500000000001</v>
      </c>
      <c r="CE45" s="144">
        <v>32.847999999999999</v>
      </c>
      <c r="CF45" s="144">
        <v>33.463000000000001</v>
      </c>
      <c r="CG45" s="144">
        <v>34.0595</v>
      </c>
      <c r="CH45" s="144">
        <v>34.634</v>
      </c>
      <c r="CI45" s="144">
        <v>35.186</v>
      </c>
      <c r="CJ45" s="144">
        <v>35.712000000000003</v>
      </c>
      <c r="CK45" s="144">
        <v>36.209000000000003</v>
      </c>
      <c r="CL45" s="144">
        <v>36.673999999999999</v>
      </c>
      <c r="CM45" s="144">
        <v>37.103999999999999</v>
      </c>
      <c r="CN45" s="144">
        <v>37.496000000000002</v>
      </c>
      <c r="CO45" s="144">
        <v>37.847499999999997</v>
      </c>
      <c r="CP45" s="144">
        <v>38.157499999999999</v>
      </c>
      <c r="CQ45" s="144">
        <v>38.426000000000002</v>
      </c>
      <c r="CR45" s="144">
        <v>38.653500000000001</v>
      </c>
      <c r="CS45" s="144">
        <v>38.844000000000001</v>
      </c>
      <c r="CT45" s="144">
        <v>38.999499999999998</v>
      </c>
      <c r="CU45" s="144">
        <v>39.124499999999998</v>
      </c>
      <c r="CV45" s="144">
        <v>39.222499999999997</v>
      </c>
      <c r="CW45" s="144">
        <v>39.299500000000002</v>
      </c>
      <c r="CX45" s="144">
        <v>39.357999999999997</v>
      </c>
      <c r="CY45" s="144">
        <v>39.402000000000001</v>
      </c>
      <c r="CZ45" s="144">
        <v>39.4345</v>
      </c>
      <c r="DA45" s="144">
        <v>39.458500000000001</v>
      </c>
      <c r="DB45" s="144">
        <v>39.475999999999999</v>
      </c>
      <c r="DC45" s="144">
        <v>39.475999999999999</v>
      </c>
      <c r="DD45" s="144">
        <v>39.475999999999999</v>
      </c>
      <c r="DE45" s="144">
        <v>39.475999999999999</v>
      </c>
      <c r="DF45" s="144">
        <v>39.475999999999999</v>
      </c>
      <c r="DG45" s="144">
        <v>39.475999999999999</v>
      </c>
      <c r="DH45" s="144">
        <v>39.475999999999999</v>
      </c>
      <c r="DI45" s="144">
        <v>39.475999999999999</v>
      </c>
      <c r="DJ45" s="144">
        <v>39.475999999999999</v>
      </c>
      <c r="DK45" s="144">
        <v>39.475999999999999</v>
      </c>
      <c r="DL45" s="144">
        <v>39.475999999999999</v>
      </c>
      <c r="DM45" s="144">
        <v>39.475999999999999</v>
      </c>
      <c r="DN45" s="144">
        <v>39.475999999999999</v>
      </c>
      <c r="DO45" s="144">
        <v>39.475999999999999</v>
      </c>
      <c r="DP45" s="144">
        <v>39.475999999999999</v>
      </c>
      <c r="DQ45" s="144">
        <v>39.475999999999999</v>
      </c>
      <c r="DR45" s="144">
        <v>39.475999999999999</v>
      </c>
      <c r="DS45" s="144">
        <v>39.475999999999999</v>
      </c>
      <c r="DT45" s="144">
        <v>39.475999999999999</v>
      </c>
      <c r="DU45" s="144">
        <v>39.475999999999999</v>
      </c>
      <c r="DV45" s="144">
        <v>39.475999999999999</v>
      </c>
      <c r="DW45" s="144">
        <v>39.475999999999999</v>
      </c>
      <c r="DX45" s="144">
        <v>39.475999999999999</v>
      </c>
      <c r="DY45" s="144">
        <v>39.475999999999999</v>
      </c>
      <c r="DZ45" s="144">
        <v>39.475999999999999</v>
      </c>
      <c r="EA45" s="144">
        <v>39.475999999999999</v>
      </c>
    </row>
    <row r="46" spans="1:131" ht="15" customHeight="1" x14ac:dyDescent="0.25">
      <c r="A46" s="43">
        <v>44</v>
      </c>
      <c r="B46" s="144"/>
      <c r="C46" s="144"/>
      <c r="D46" s="144"/>
      <c r="E46" s="144"/>
      <c r="F46" s="144"/>
      <c r="G46" s="144"/>
      <c r="H46" s="144"/>
      <c r="I46" s="144"/>
      <c r="J46" s="144"/>
      <c r="K46" s="144"/>
      <c r="L46" s="144"/>
      <c r="M46" s="144"/>
      <c r="N46" s="144"/>
      <c r="O46" s="144"/>
      <c r="P46" s="144"/>
      <c r="Q46" s="144"/>
      <c r="R46" s="144"/>
      <c r="S46" s="144"/>
      <c r="T46" s="144"/>
      <c r="U46" s="144"/>
      <c r="V46" s="144"/>
      <c r="W46" s="144"/>
      <c r="X46" s="144"/>
      <c r="Y46" s="144"/>
      <c r="Z46" s="144"/>
      <c r="AA46" s="144"/>
      <c r="AB46" s="144"/>
      <c r="AC46" s="144"/>
      <c r="AD46" s="144"/>
      <c r="AE46" s="144"/>
      <c r="AF46" s="144"/>
      <c r="AG46" s="144"/>
      <c r="AH46" s="144"/>
      <c r="AI46" s="144"/>
      <c r="AJ46" s="144"/>
      <c r="AK46" s="144"/>
      <c r="AL46" s="144"/>
      <c r="AM46" s="144"/>
      <c r="AN46" s="144"/>
      <c r="AO46" s="144"/>
      <c r="AP46" s="144"/>
      <c r="AQ46" s="144"/>
      <c r="AR46" s="144"/>
      <c r="AS46" s="144"/>
      <c r="AT46" s="144">
        <v>0.99350000000000005</v>
      </c>
      <c r="AU46" s="144">
        <v>1.9810000000000001</v>
      </c>
      <c r="AV46" s="144">
        <v>2.9615</v>
      </c>
      <c r="AW46" s="144">
        <v>3.9359999999999999</v>
      </c>
      <c r="AX46" s="144">
        <v>4.9035000000000002</v>
      </c>
      <c r="AY46" s="144">
        <v>5.8639999999999999</v>
      </c>
      <c r="AZ46" s="144">
        <v>6.8174999999999999</v>
      </c>
      <c r="BA46" s="144">
        <v>7.7640000000000002</v>
      </c>
      <c r="BB46" s="144">
        <v>8.7040000000000006</v>
      </c>
      <c r="BC46" s="144">
        <v>9.6359999999999992</v>
      </c>
      <c r="BD46" s="144">
        <v>10.560499999999999</v>
      </c>
      <c r="BE46" s="144">
        <v>11.478</v>
      </c>
      <c r="BF46" s="144">
        <v>12.387499999999999</v>
      </c>
      <c r="BG46" s="144">
        <v>13.2895</v>
      </c>
      <c r="BH46" s="144">
        <v>14.1835</v>
      </c>
      <c r="BI46" s="144">
        <v>15.069000000000001</v>
      </c>
      <c r="BJ46" s="144">
        <v>15.9465</v>
      </c>
      <c r="BK46" s="144">
        <v>16.815000000000001</v>
      </c>
      <c r="BL46" s="144">
        <v>17.6755</v>
      </c>
      <c r="BM46" s="144">
        <v>18.526499999999999</v>
      </c>
      <c r="BN46" s="144">
        <v>19.369</v>
      </c>
      <c r="BO46" s="144">
        <v>20.201499999999999</v>
      </c>
      <c r="BP46" s="144">
        <v>21.025500000000001</v>
      </c>
      <c r="BQ46" s="144">
        <v>21.838999999999999</v>
      </c>
      <c r="BR46" s="144">
        <v>22.643000000000001</v>
      </c>
      <c r="BS46" s="144">
        <v>23.437000000000001</v>
      </c>
      <c r="BT46" s="144">
        <v>24.220500000000001</v>
      </c>
      <c r="BU46" s="144">
        <v>24.992999999999999</v>
      </c>
      <c r="BV46" s="144">
        <v>25.754000000000001</v>
      </c>
      <c r="BW46" s="144">
        <v>26.504000000000001</v>
      </c>
      <c r="BX46" s="144">
        <v>27.241499999999998</v>
      </c>
      <c r="BY46" s="144">
        <v>27.9665</v>
      </c>
      <c r="BZ46" s="144">
        <v>28.6785</v>
      </c>
      <c r="CA46" s="144">
        <v>29.3765</v>
      </c>
      <c r="CB46" s="144">
        <v>30.0595</v>
      </c>
      <c r="CC46" s="144">
        <v>30.727</v>
      </c>
      <c r="CD46" s="144">
        <v>31.378499999999999</v>
      </c>
      <c r="CE46" s="144">
        <v>32.012500000000003</v>
      </c>
      <c r="CF46" s="144">
        <v>32.628500000000003</v>
      </c>
      <c r="CG46" s="144">
        <v>33.225499999999997</v>
      </c>
      <c r="CH46" s="144">
        <v>33.8005</v>
      </c>
      <c r="CI46" s="144">
        <v>34.351999999999997</v>
      </c>
      <c r="CJ46" s="144">
        <v>34.877499999999998</v>
      </c>
      <c r="CK46" s="144">
        <v>35.3735</v>
      </c>
      <c r="CL46" s="144">
        <v>35.837499999999999</v>
      </c>
      <c r="CM46" s="144">
        <v>36.265999999999998</v>
      </c>
      <c r="CN46" s="144">
        <v>36.656500000000001</v>
      </c>
      <c r="CO46" s="144">
        <v>37.006999999999998</v>
      </c>
      <c r="CP46" s="144">
        <v>37.314999999999998</v>
      </c>
      <c r="CQ46" s="144">
        <v>37.581499999999998</v>
      </c>
      <c r="CR46" s="144">
        <v>37.808</v>
      </c>
      <c r="CS46" s="144">
        <v>37.996499999999997</v>
      </c>
      <c r="CT46" s="144">
        <v>38.15</v>
      </c>
      <c r="CU46" s="144">
        <v>38.273499999999999</v>
      </c>
      <c r="CV46" s="144">
        <v>38.371000000000002</v>
      </c>
      <c r="CW46" s="144">
        <v>38.4465</v>
      </c>
      <c r="CX46" s="144">
        <v>38.5045</v>
      </c>
      <c r="CY46" s="144">
        <v>38.547499999999999</v>
      </c>
      <c r="CZ46" s="144">
        <v>38.579500000000003</v>
      </c>
      <c r="DA46" s="144">
        <v>38.603000000000002</v>
      </c>
      <c r="DB46" s="144">
        <v>38.619999999999997</v>
      </c>
      <c r="DC46" s="144">
        <v>38.619999999999997</v>
      </c>
      <c r="DD46" s="144">
        <v>38.619999999999997</v>
      </c>
      <c r="DE46" s="144">
        <v>38.619999999999997</v>
      </c>
      <c r="DF46" s="144">
        <v>38.619999999999997</v>
      </c>
      <c r="DG46" s="144">
        <v>38.619999999999997</v>
      </c>
      <c r="DH46" s="144">
        <v>38.619999999999997</v>
      </c>
      <c r="DI46" s="144">
        <v>38.619999999999997</v>
      </c>
      <c r="DJ46" s="144">
        <v>38.619999999999997</v>
      </c>
      <c r="DK46" s="144">
        <v>38.619999999999997</v>
      </c>
      <c r="DL46" s="144">
        <v>38.619999999999997</v>
      </c>
      <c r="DM46" s="144">
        <v>38.619999999999997</v>
      </c>
      <c r="DN46" s="144">
        <v>38.619999999999997</v>
      </c>
      <c r="DO46" s="144">
        <v>38.619999999999997</v>
      </c>
      <c r="DP46" s="144">
        <v>38.619999999999997</v>
      </c>
      <c r="DQ46" s="144">
        <v>38.619999999999997</v>
      </c>
      <c r="DR46" s="144">
        <v>38.619999999999997</v>
      </c>
      <c r="DS46" s="144">
        <v>38.619999999999997</v>
      </c>
      <c r="DT46" s="144">
        <v>38.619999999999997</v>
      </c>
      <c r="DU46" s="144">
        <v>38.619999999999997</v>
      </c>
      <c r="DV46" s="144">
        <v>38.619999999999997</v>
      </c>
      <c r="DW46" s="144">
        <v>38.619999999999997</v>
      </c>
      <c r="DX46" s="144">
        <v>38.619999999999997</v>
      </c>
      <c r="DY46" s="144">
        <v>38.619999999999997</v>
      </c>
      <c r="DZ46" s="144">
        <v>38.619999999999997</v>
      </c>
      <c r="EA46" s="144">
        <v>38.619999999999997</v>
      </c>
    </row>
    <row r="47" spans="1:131" ht="15" customHeight="1" x14ac:dyDescent="0.25">
      <c r="A47" s="43">
        <v>45</v>
      </c>
      <c r="B47" s="144"/>
      <c r="C47" s="144"/>
      <c r="D47" s="144"/>
      <c r="E47" s="144"/>
      <c r="F47" s="144"/>
      <c r="G47" s="144"/>
      <c r="H47" s="144"/>
      <c r="I47" s="144"/>
      <c r="J47" s="144"/>
      <c r="K47" s="144"/>
      <c r="L47" s="144"/>
      <c r="M47" s="144"/>
      <c r="N47" s="144"/>
      <c r="O47" s="144"/>
      <c r="P47" s="144"/>
      <c r="Q47" s="144"/>
      <c r="R47" s="144"/>
      <c r="S47" s="144"/>
      <c r="T47" s="144"/>
      <c r="U47" s="144"/>
      <c r="V47" s="144"/>
      <c r="W47" s="144"/>
      <c r="X47" s="144"/>
      <c r="Y47" s="144"/>
      <c r="Z47" s="144"/>
      <c r="AA47" s="144"/>
      <c r="AB47" s="144"/>
      <c r="AC47" s="144"/>
      <c r="AD47" s="144"/>
      <c r="AE47" s="144"/>
      <c r="AF47" s="144"/>
      <c r="AG47" s="144"/>
      <c r="AH47" s="144"/>
      <c r="AI47" s="144"/>
      <c r="AJ47" s="144"/>
      <c r="AK47" s="144"/>
      <c r="AL47" s="144"/>
      <c r="AM47" s="144"/>
      <c r="AN47" s="144"/>
      <c r="AO47" s="144"/>
      <c r="AP47" s="144"/>
      <c r="AQ47" s="144"/>
      <c r="AR47" s="144"/>
      <c r="AS47" s="144"/>
      <c r="AT47" s="144"/>
      <c r="AU47" s="144">
        <v>0.99350000000000005</v>
      </c>
      <c r="AV47" s="144">
        <v>1.9804999999999999</v>
      </c>
      <c r="AW47" s="144">
        <v>2.9605000000000001</v>
      </c>
      <c r="AX47" s="144">
        <v>3.9344999999999999</v>
      </c>
      <c r="AY47" s="144">
        <v>4.9009999999999998</v>
      </c>
      <c r="AZ47" s="144">
        <v>5.8605</v>
      </c>
      <c r="BA47" s="144">
        <v>6.8125</v>
      </c>
      <c r="BB47" s="144">
        <v>7.758</v>
      </c>
      <c r="BC47" s="144">
        <v>8.6954999999999991</v>
      </c>
      <c r="BD47" s="144">
        <v>9.6259999999999994</v>
      </c>
      <c r="BE47" s="144">
        <v>10.548500000000001</v>
      </c>
      <c r="BF47" s="144">
        <v>11.4635</v>
      </c>
      <c r="BG47" s="144">
        <v>12.371</v>
      </c>
      <c r="BH47" s="144">
        <v>13.269500000000001</v>
      </c>
      <c r="BI47" s="144">
        <v>14.16</v>
      </c>
      <c r="BJ47" s="144">
        <v>15.0425</v>
      </c>
      <c r="BK47" s="144">
        <v>15.916</v>
      </c>
      <c r="BL47" s="144">
        <v>16.780999999999999</v>
      </c>
      <c r="BM47" s="144">
        <v>17.636500000000002</v>
      </c>
      <c r="BN47" s="144">
        <v>18.483000000000001</v>
      </c>
      <c r="BO47" s="144">
        <v>19.320499999999999</v>
      </c>
      <c r="BP47" s="144">
        <v>20.148</v>
      </c>
      <c r="BQ47" s="144">
        <v>20.966000000000001</v>
      </c>
      <c r="BR47" s="144">
        <v>21.774000000000001</v>
      </c>
      <c r="BS47" s="144">
        <v>22.571000000000002</v>
      </c>
      <c r="BT47" s="144">
        <v>23.357500000000002</v>
      </c>
      <c r="BU47" s="144">
        <v>24.133500000000002</v>
      </c>
      <c r="BV47" s="144">
        <v>24.898</v>
      </c>
      <c r="BW47" s="144">
        <v>25.651</v>
      </c>
      <c r="BX47" s="144">
        <v>26.390999999999998</v>
      </c>
      <c r="BY47" s="144">
        <v>27.119</v>
      </c>
      <c r="BZ47" s="144">
        <v>27.832999999999998</v>
      </c>
      <c r="CA47" s="144">
        <v>28.532499999999999</v>
      </c>
      <c r="CB47" s="144">
        <v>29.218</v>
      </c>
      <c r="CC47" s="144">
        <v>29.887</v>
      </c>
      <c r="CD47" s="144">
        <v>30.54</v>
      </c>
      <c r="CE47" s="144">
        <v>31.175000000000001</v>
      </c>
      <c r="CF47" s="144">
        <v>31.792000000000002</v>
      </c>
      <c r="CG47" s="144">
        <v>32.389000000000003</v>
      </c>
      <c r="CH47" s="144">
        <v>32.964500000000001</v>
      </c>
      <c r="CI47" s="144">
        <v>33.515500000000003</v>
      </c>
      <c r="CJ47" s="144">
        <v>34.040500000000002</v>
      </c>
      <c r="CK47" s="144">
        <v>34.536000000000001</v>
      </c>
      <c r="CL47" s="144">
        <v>34.9985</v>
      </c>
      <c r="CM47" s="144">
        <v>35.426000000000002</v>
      </c>
      <c r="CN47" s="144">
        <v>35.814999999999998</v>
      </c>
      <c r="CO47" s="144">
        <v>36.162999999999997</v>
      </c>
      <c r="CP47" s="144">
        <v>36.47</v>
      </c>
      <c r="CQ47" s="144">
        <v>36.734499999999997</v>
      </c>
      <c r="CR47" s="144">
        <v>36.959000000000003</v>
      </c>
      <c r="CS47" s="144">
        <v>37.146500000000003</v>
      </c>
      <c r="CT47" s="144">
        <v>37.298499999999997</v>
      </c>
      <c r="CU47" s="144">
        <v>37.420499999999997</v>
      </c>
      <c r="CV47" s="144">
        <v>37.517000000000003</v>
      </c>
      <c r="CW47" s="144">
        <v>37.591000000000001</v>
      </c>
      <c r="CX47" s="144">
        <v>37.648000000000003</v>
      </c>
      <c r="CY47" s="144">
        <v>37.6905</v>
      </c>
      <c r="CZ47" s="144">
        <v>37.722000000000001</v>
      </c>
      <c r="DA47" s="144">
        <v>37.7455</v>
      </c>
      <c r="DB47" s="144">
        <v>37.762</v>
      </c>
      <c r="DC47" s="144">
        <v>37.762</v>
      </c>
      <c r="DD47" s="144">
        <v>37.762</v>
      </c>
      <c r="DE47" s="144">
        <v>37.762</v>
      </c>
      <c r="DF47" s="144">
        <v>37.762</v>
      </c>
      <c r="DG47" s="144">
        <v>37.762</v>
      </c>
      <c r="DH47" s="144">
        <v>37.762</v>
      </c>
      <c r="DI47" s="144">
        <v>37.762</v>
      </c>
      <c r="DJ47" s="144">
        <v>37.762</v>
      </c>
      <c r="DK47" s="144">
        <v>37.762</v>
      </c>
      <c r="DL47" s="144">
        <v>37.762</v>
      </c>
      <c r="DM47" s="144">
        <v>37.762</v>
      </c>
      <c r="DN47" s="144">
        <v>37.762</v>
      </c>
      <c r="DO47" s="144">
        <v>37.762</v>
      </c>
      <c r="DP47" s="144">
        <v>37.762</v>
      </c>
      <c r="DQ47" s="144">
        <v>37.762</v>
      </c>
      <c r="DR47" s="144">
        <v>37.762</v>
      </c>
      <c r="DS47" s="144">
        <v>37.762</v>
      </c>
      <c r="DT47" s="144">
        <v>37.762</v>
      </c>
      <c r="DU47" s="144">
        <v>37.762</v>
      </c>
      <c r="DV47" s="144">
        <v>37.762</v>
      </c>
      <c r="DW47" s="144">
        <v>37.762</v>
      </c>
      <c r="DX47" s="144">
        <v>37.762</v>
      </c>
      <c r="DY47" s="144">
        <v>37.762</v>
      </c>
      <c r="DZ47" s="144">
        <v>37.762</v>
      </c>
      <c r="EA47" s="144">
        <v>37.762</v>
      </c>
    </row>
    <row r="48" spans="1:131" ht="15" customHeight="1" x14ac:dyDescent="0.25">
      <c r="A48" s="43">
        <v>46</v>
      </c>
      <c r="B48" s="144"/>
      <c r="C48" s="144"/>
      <c r="D48" s="144"/>
      <c r="E48" s="144"/>
      <c r="F48" s="144"/>
      <c r="G48" s="144"/>
      <c r="H48" s="144"/>
      <c r="I48" s="144"/>
      <c r="J48" s="144"/>
      <c r="K48" s="144"/>
      <c r="L48" s="144"/>
      <c r="M48" s="144"/>
      <c r="N48" s="144"/>
      <c r="O48" s="144"/>
      <c r="P48" s="144"/>
      <c r="Q48" s="144"/>
      <c r="R48" s="144"/>
      <c r="S48" s="144"/>
      <c r="T48" s="144"/>
      <c r="U48" s="144"/>
      <c r="V48" s="144"/>
      <c r="W48" s="144"/>
      <c r="X48" s="144"/>
      <c r="Y48" s="144"/>
      <c r="Z48" s="144"/>
      <c r="AA48" s="144"/>
      <c r="AB48" s="144"/>
      <c r="AC48" s="144"/>
      <c r="AD48" s="144"/>
      <c r="AE48" s="144"/>
      <c r="AF48" s="144"/>
      <c r="AG48" s="144"/>
      <c r="AH48" s="144"/>
      <c r="AI48" s="144"/>
      <c r="AJ48" s="144"/>
      <c r="AK48" s="144"/>
      <c r="AL48" s="144"/>
      <c r="AM48" s="144"/>
      <c r="AN48" s="144"/>
      <c r="AO48" s="144"/>
      <c r="AP48" s="144"/>
      <c r="AQ48" s="144"/>
      <c r="AR48" s="144"/>
      <c r="AS48" s="144"/>
      <c r="AT48" s="144"/>
      <c r="AU48" s="144"/>
      <c r="AV48" s="144">
        <v>0.99350000000000005</v>
      </c>
      <c r="AW48" s="144">
        <v>1.98</v>
      </c>
      <c r="AX48" s="144">
        <v>2.96</v>
      </c>
      <c r="AY48" s="144">
        <v>3.9325000000000001</v>
      </c>
      <c r="AZ48" s="144">
        <v>4.8979999999999997</v>
      </c>
      <c r="BA48" s="144">
        <v>5.8564999999999996</v>
      </c>
      <c r="BB48" s="144">
        <v>6.8075000000000001</v>
      </c>
      <c r="BC48" s="144">
        <v>7.7515000000000001</v>
      </c>
      <c r="BD48" s="144">
        <v>8.6869999999999994</v>
      </c>
      <c r="BE48" s="144">
        <v>9.6155000000000008</v>
      </c>
      <c r="BF48" s="144">
        <v>10.5365</v>
      </c>
      <c r="BG48" s="144">
        <v>11.449</v>
      </c>
      <c r="BH48" s="144">
        <v>12.352499999999999</v>
      </c>
      <c r="BI48" s="144">
        <v>13.249000000000001</v>
      </c>
      <c r="BJ48" s="144">
        <v>14.1365</v>
      </c>
      <c r="BK48" s="144">
        <v>15.0145</v>
      </c>
      <c r="BL48" s="144">
        <v>15.884</v>
      </c>
      <c r="BM48" s="144">
        <v>16.744499999999999</v>
      </c>
      <c r="BN48" s="144">
        <v>17.595500000000001</v>
      </c>
      <c r="BO48" s="144">
        <v>18.437000000000001</v>
      </c>
      <c r="BP48" s="144">
        <v>19.268999999999998</v>
      </c>
      <c r="BQ48" s="144">
        <v>20.091000000000001</v>
      </c>
      <c r="BR48" s="144">
        <v>20.9025</v>
      </c>
      <c r="BS48" s="144">
        <v>21.704499999999999</v>
      </c>
      <c r="BT48" s="144">
        <v>22.494499999999999</v>
      </c>
      <c r="BU48" s="144">
        <v>23.273499999999999</v>
      </c>
      <c r="BV48" s="144">
        <v>24.041499999999999</v>
      </c>
      <c r="BW48" s="144">
        <v>24.797000000000001</v>
      </c>
      <c r="BX48" s="144">
        <v>25.540500000000002</v>
      </c>
      <c r="BY48" s="144">
        <v>26.271000000000001</v>
      </c>
      <c r="BZ48" s="144">
        <v>26.986999999999998</v>
      </c>
      <c r="CA48" s="144">
        <v>27.689499999999999</v>
      </c>
      <c r="CB48" s="144">
        <v>28.3765</v>
      </c>
      <c r="CC48" s="144">
        <v>29.047499999999999</v>
      </c>
      <c r="CD48" s="144">
        <v>29.702000000000002</v>
      </c>
      <c r="CE48" s="144">
        <v>30.338000000000001</v>
      </c>
      <c r="CF48" s="144">
        <v>30.955500000000001</v>
      </c>
      <c r="CG48" s="144">
        <v>31.553000000000001</v>
      </c>
      <c r="CH48" s="144">
        <v>32.128999999999998</v>
      </c>
      <c r="CI48" s="144">
        <v>32.68</v>
      </c>
      <c r="CJ48" s="144">
        <v>33.204500000000003</v>
      </c>
      <c r="CK48" s="144">
        <v>33.698999999999998</v>
      </c>
      <c r="CL48" s="144">
        <v>34.161000000000001</v>
      </c>
      <c r="CM48" s="144">
        <v>34.587000000000003</v>
      </c>
      <c r="CN48" s="144">
        <v>34.973999999999997</v>
      </c>
      <c r="CO48" s="144">
        <v>35.320999999999998</v>
      </c>
      <c r="CP48" s="144">
        <v>35.625500000000002</v>
      </c>
      <c r="CQ48" s="144">
        <v>35.888500000000001</v>
      </c>
      <c r="CR48" s="144">
        <v>36.112000000000002</v>
      </c>
      <c r="CS48" s="144">
        <v>36.297499999999999</v>
      </c>
      <c r="CT48" s="144">
        <v>36.448500000000003</v>
      </c>
      <c r="CU48" s="144">
        <v>36.5685</v>
      </c>
      <c r="CV48" s="144">
        <v>36.664000000000001</v>
      </c>
      <c r="CW48" s="144">
        <v>36.737000000000002</v>
      </c>
      <c r="CX48" s="144">
        <v>36.792999999999999</v>
      </c>
      <c r="CY48" s="144">
        <v>36.835000000000001</v>
      </c>
      <c r="CZ48" s="144">
        <v>36.866</v>
      </c>
      <c r="DA48" s="144">
        <v>36.887999999999998</v>
      </c>
      <c r="DB48" s="144">
        <v>36.905000000000001</v>
      </c>
      <c r="DC48" s="144">
        <v>36.905000000000001</v>
      </c>
      <c r="DD48" s="144">
        <v>36.905000000000001</v>
      </c>
      <c r="DE48" s="144">
        <v>36.905000000000001</v>
      </c>
      <c r="DF48" s="144">
        <v>36.905000000000001</v>
      </c>
      <c r="DG48" s="144">
        <v>36.905000000000001</v>
      </c>
      <c r="DH48" s="144">
        <v>36.905000000000001</v>
      </c>
      <c r="DI48" s="144">
        <v>36.905000000000001</v>
      </c>
      <c r="DJ48" s="144">
        <v>36.905000000000001</v>
      </c>
      <c r="DK48" s="144">
        <v>36.905000000000001</v>
      </c>
      <c r="DL48" s="144">
        <v>36.905000000000001</v>
      </c>
      <c r="DM48" s="144">
        <v>36.905000000000001</v>
      </c>
      <c r="DN48" s="144">
        <v>36.905000000000001</v>
      </c>
      <c r="DO48" s="144">
        <v>36.905000000000001</v>
      </c>
      <c r="DP48" s="144">
        <v>36.905000000000001</v>
      </c>
      <c r="DQ48" s="144">
        <v>36.905000000000001</v>
      </c>
      <c r="DR48" s="144">
        <v>36.905000000000001</v>
      </c>
      <c r="DS48" s="144">
        <v>36.905000000000001</v>
      </c>
      <c r="DT48" s="144">
        <v>36.905000000000001</v>
      </c>
      <c r="DU48" s="144">
        <v>36.905000000000001</v>
      </c>
      <c r="DV48" s="144">
        <v>36.905000000000001</v>
      </c>
      <c r="DW48" s="144">
        <v>36.905000000000001</v>
      </c>
      <c r="DX48" s="144">
        <v>36.905000000000001</v>
      </c>
      <c r="DY48" s="144">
        <v>36.905000000000001</v>
      </c>
      <c r="DZ48" s="144">
        <v>36.905000000000001</v>
      </c>
      <c r="EA48" s="144">
        <v>36.905000000000001</v>
      </c>
    </row>
    <row r="49" spans="1:131" ht="15" customHeight="1" x14ac:dyDescent="0.25">
      <c r="A49" s="43">
        <v>47</v>
      </c>
      <c r="B49" s="144"/>
      <c r="C49" s="144"/>
      <c r="D49" s="144"/>
      <c r="E49" s="144"/>
      <c r="F49" s="144"/>
      <c r="G49" s="144"/>
      <c r="H49" s="144"/>
      <c r="I49" s="144"/>
      <c r="J49" s="144"/>
      <c r="K49" s="144"/>
      <c r="L49" s="144"/>
      <c r="M49" s="144"/>
      <c r="N49" s="144"/>
      <c r="O49" s="144"/>
      <c r="P49" s="144"/>
      <c r="Q49" s="144"/>
      <c r="R49" s="144"/>
      <c r="S49" s="144"/>
      <c r="T49" s="144"/>
      <c r="U49" s="144"/>
      <c r="V49" s="144"/>
      <c r="W49" s="144"/>
      <c r="X49" s="144"/>
      <c r="Y49" s="144"/>
      <c r="Z49" s="144"/>
      <c r="AA49" s="144"/>
      <c r="AB49" s="144"/>
      <c r="AC49" s="144"/>
      <c r="AD49" s="144"/>
      <c r="AE49" s="144"/>
      <c r="AF49" s="144"/>
      <c r="AG49" s="144"/>
      <c r="AH49" s="144"/>
      <c r="AI49" s="144"/>
      <c r="AJ49" s="144"/>
      <c r="AK49" s="144"/>
      <c r="AL49" s="144"/>
      <c r="AM49" s="144"/>
      <c r="AN49" s="144"/>
      <c r="AO49" s="144"/>
      <c r="AP49" s="144"/>
      <c r="AQ49" s="144"/>
      <c r="AR49" s="144"/>
      <c r="AS49" s="144"/>
      <c r="AT49" s="144"/>
      <c r="AU49" s="144"/>
      <c r="AV49" s="144"/>
      <c r="AW49" s="144">
        <v>0.99350000000000005</v>
      </c>
      <c r="AX49" s="144">
        <v>1.9795</v>
      </c>
      <c r="AY49" s="144">
        <v>2.9584999999999999</v>
      </c>
      <c r="AZ49" s="144">
        <v>3.9304999999999999</v>
      </c>
      <c r="BA49" s="144">
        <v>4.8949999999999996</v>
      </c>
      <c r="BB49" s="144">
        <v>5.8525</v>
      </c>
      <c r="BC49" s="144">
        <v>6.8019999999999996</v>
      </c>
      <c r="BD49" s="144">
        <v>7.7439999999999998</v>
      </c>
      <c r="BE49" s="144">
        <v>8.6780000000000008</v>
      </c>
      <c r="BF49" s="144">
        <v>9.6044999999999998</v>
      </c>
      <c r="BG49" s="144">
        <v>10.522500000000001</v>
      </c>
      <c r="BH49" s="144">
        <v>11.432499999999999</v>
      </c>
      <c r="BI49" s="144">
        <v>12.333500000000001</v>
      </c>
      <c r="BJ49" s="144">
        <v>13.226000000000001</v>
      </c>
      <c r="BK49" s="144">
        <v>14.109500000000001</v>
      </c>
      <c r="BL49" s="144">
        <v>14.984</v>
      </c>
      <c r="BM49" s="144">
        <v>15.849500000000001</v>
      </c>
      <c r="BN49" s="144">
        <v>16.704999999999998</v>
      </c>
      <c r="BO49" s="144">
        <v>17.551500000000001</v>
      </c>
      <c r="BP49" s="144">
        <v>18.387499999999999</v>
      </c>
      <c r="BQ49" s="144">
        <v>19.213999999999999</v>
      </c>
      <c r="BR49" s="144">
        <v>20.03</v>
      </c>
      <c r="BS49" s="144">
        <v>20.835000000000001</v>
      </c>
      <c r="BT49" s="144">
        <v>21.6295</v>
      </c>
      <c r="BU49" s="144">
        <v>22.411999999999999</v>
      </c>
      <c r="BV49" s="144">
        <v>23.183499999999999</v>
      </c>
      <c r="BW49" s="144">
        <v>23.942499999999999</v>
      </c>
      <c r="BX49" s="144">
        <v>24.688500000000001</v>
      </c>
      <c r="BY49" s="144">
        <v>25.421500000000002</v>
      </c>
      <c r="BZ49" s="144">
        <v>26.140499999999999</v>
      </c>
      <c r="CA49" s="144">
        <v>26.844999999999999</v>
      </c>
      <c r="CB49" s="144">
        <v>27.533999999999999</v>
      </c>
      <c r="CC49" s="144">
        <v>28.206499999999998</v>
      </c>
      <c r="CD49" s="144">
        <v>28.862500000000001</v>
      </c>
      <c r="CE49" s="144">
        <v>29.5</v>
      </c>
      <c r="CF49" s="144">
        <v>30.118500000000001</v>
      </c>
      <c r="CG49" s="144">
        <v>30.7165</v>
      </c>
      <c r="CH49" s="144">
        <v>31.2925</v>
      </c>
      <c r="CI49" s="144">
        <v>31.843499999999999</v>
      </c>
      <c r="CJ49" s="144">
        <v>32.3675</v>
      </c>
      <c r="CK49" s="144">
        <v>32.860999999999997</v>
      </c>
      <c r="CL49" s="144">
        <v>33.3215</v>
      </c>
      <c r="CM49" s="144">
        <v>33.746499999999997</v>
      </c>
      <c r="CN49" s="144">
        <v>34.131999999999998</v>
      </c>
      <c r="CO49" s="144">
        <v>34.477499999999999</v>
      </c>
      <c r="CP49" s="144">
        <v>34.780500000000004</v>
      </c>
      <c r="CQ49" s="144">
        <v>35.042000000000002</v>
      </c>
      <c r="CR49" s="144">
        <v>35.263500000000001</v>
      </c>
      <c r="CS49" s="144">
        <v>35.447499999999998</v>
      </c>
      <c r="CT49" s="144">
        <v>35.596499999999999</v>
      </c>
      <c r="CU49" s="144">
        <v>35.716500000000003</v>
      </c>
      <c r="CV49" s="144">
        <v>35.81</v>
      </c>
      <c r="CW49" s="144">
        <v>35.8825</v>
      </c>
      <c r="CX49" s="144">
        <v>35.9375</v>
      </c>
      <c r="CY49" s="144">
        <v>35.978499999999997</v>
      </c>
      <c r="CZ49" s="144">
        <v>36.009</v>
      </c>
      <c r="DA49" s="144">
        <v>36.030500000000004</v>
      </c>
      <c r="DB49" s="144">
        <v>36.046500000000002</v>
      </c>
      <c r="DC49" s="144">
        <v>36.046500000000002</v>
      </c>
      <c r="DD49" s="144">
        <v>36.046500000000002</v>
      </c>
      <c r="DE49" s="144">
        <v>36.046500000000002</v>
      </c>
      <c r="DF49" s="144">
        <v>36.046500000000002</v>
      </c>
      <c r="DG49" s="144">
        <v>36.046500000000002</v>
      </c>
      <c r="DH49" s="144">
        <v>36.046500000000002</v>
      </c>
      <c r="DI49" s="144">
        <v>36.046500000000002</v>
      </c>
      <c r="DJ49" s="144">
        <v>36.046500000000002</v>
      </c>
      <c r="DK49" s="144">
        <v>36.046500000000002</v>
      </c>
      <c r="DL49" s="144">
        <v>36.046500000000002</v>
      </c>
      <c r="DM49" s="144">
        <v>36.046500000000002</v>
      </c>
      <c r="DN49" s="144">
        <v>36.046500000000002</v>
      </c>
      <c r="DO49" s="144">
        <v>36.046500000000002</v>
      </c>
      <c r="DP49" s="144">
        <v>36.046500000000002</v>
      </c>
      <c r="DQ49" s="144">
        <v>36.046500000000002</v>
      </c>
      <c r="DR49" s="144">
        <v>36.046500000000002</v>
      </c>
      <c r="DS49" s="144">
        <v>36.046500000000002</v>
      </c>
      <c r="DT49" s="144">
        <v>36.046500000000002</v>
      </c>
      <c r="DU49" s="144">
        <v>36.046500000000002</v>
      </c>
      <c r="DV49" s="144">
        <v>36.046500000000002</v>
      </c>
      <c r="DW49" s="144">
        <v>36.046500000000002</v>
      </c>
      <c r="DX49" s="144">
        <v>36.046500000000002</v>
      </c>
      <c r="DY49" s="144">
        <v>36.046500000000002</v>
      </c>
      <c r="DZ49" s="144">
        <v>36.046500000000002</v>
      </c>
      <c r="EA49" s="144">
        <v>36.046500000000002</v>
      </c>
    </row>
    <row r="50" spans="1:131" ht="15" customHeight="1" x14ac:dyDescent="0.25">
      <c r="A50" s="43">
        <v>48</v>
      </c>
      <c r="B50" s="144"/>
      <c r="C50" s="144"/>
      <c r="D50" s="144"/>
      <c r="E50" s="144"/>
      <c r="F50" s="144"/>
      <c r="G50" s="144"/>
      <c r="H50" s="144"/>
      <c r="I50" s="144"/>
      <c r="J50" s="144"/>
      <c r="K50" s="144"/>
      <c r="L50" s="144"/>
      <c r="M50" s="144"/>
      <c r="N50" s="144"/>
      <c r="O50" s="144"/>
      <c r="P50" s="144"/>
      <c r="Q50" s="144"/>
      <c r="R50" s="144"/>
      <c r="S50" s="144"/>
      <c r="T50" s="144"/>
      <c r="U50" s="144"/>
      <c r="V50" s="144"/>
      <c r="W50" s="144"/>
      <c r="X50" s="144"/>
      <c r="Y50" s="144"/>
      <c r="Z50" s="144"/>
      <c r="AA50" s="144"/>
      <c r="AB50" s="144"/>
      <c r="AC50" s="144"/>
      <c r="AD50" s="144"/>
      <c r="AE50" s="144"/>
      <c r="AF50" s="144"/>
      <c r="AG50" s="144"/>
      <c r="AH50" s="144"/>
      <c r="AI50" s="144"/>
      <c r="AJ50" s="144"/>
      <c r="AK50" s="144"/>
      <c r="AL50" s="144"/>
      <c r="AM50" s="144"/>
      <c r="AN50" s="144"/>
      <c r="AO50" s="144"/>
      <c r="AP50" s="144"/>
      <c r="AQ50" s="144"/>
      <c r="AR50" s="144"/>
      <c r="AS50" s="144"/>
      <c r="AT50" s="144"/>
      <c r="AU50" s="144"/>
      <c r="AV50" s="144"/>
      <c r="AW50" s="144"/>
      <c r="AX50" s="144">
        <v>0.99299999999999999</v>
      </c>
      <c r="AY50" s="144">
        <v>1.9790000000000001</v>
      </c>
      <c r="AZ50" s="144">
        <v>2.9575</v>
      </c>
      <c r="BA50" s="144">
        <v>3.9285000000000001</v>
      </c>
      <c r="BB50" s="144">
        <v>4.8920000000000003</v>
      </c>
      <c r="BC50" s="144">
        <v>5.8479999999999999</v>
      </c>
      <c r="BD50" s="144">
        <v>6.7965</v>
      </c>
      <c r="BE50" s="144">
        <v>7.7365000000000004</v>
      </c>
      <c r="BF50" s="144">
        <v>8.6690000000000005</v>
      </c>
      <c r="BG50" s="144">
        <v>9.5924999999999994</v>
      </c>
      <c r="BH50" s="144">
        <v>10.5085</v>
      </c>
      <c r="BI50" s="144">
        <v>11.414999999999999</v>
      </c>
      <c r="BJ50" s="144">
        <v>12.313000000000001</v>
      </c>
      <c r="BK50" s="144">
        <v>13.202</v>
      </c>
      <c r="BL50" s="144">
        <v>14.082000000000001</v>
      </c>
      <c r="BM50" s="144">
        <v>14.952</v>
      </c>
      <c r="BN50" s="144">
        <v>15.8125</v>
      </c>
      <c r="BO50" s="144">
        <v>16.663499999999999</v>
      </c>
      <c r="BP50" s="144">
        <v>17.504999999999999</v>
      </c>
      <c r="BQ50" s="144">
        <v>18.335000000000001</v>
      </c>
      <c r="BR50" s="144">
        <v>19.1555</v>
      </c>
      <c r="BS50" s="144">
        <v>19.965</v>
      </c>
      <c r="BT50" s="144">
        <v>20.763000000000002</v>
      </c>
      <c r="BU50" s="144">
        <v>21.548999999999999</v>
      </c>
      <c r="BV50" s="144">
        <v>22.324000000000002</v>
      </c>
      <c r="BW50" s="144">
        <v>23.085999999999999</v>
      </c>
      <c r="BX50" s="144">
        <v>23.835999999999999</v>
      </c>
      <c r="BY50" s="144">
        <v>24.5715</v>
      </c>
      <c r="BZ50" s="144">
        <v>25.293500000000002</v>
      </c>
      <c r="CA50" s="144">
        <v>26</v>
      </c>
      <c r="CB50" s="144">
        <v>26.692</v>
      </c>
      <c r="CC50" s="144">
        <v>27.366499999999998</v>
      </c>
      <c r="CD50" s="144">
        <v>28.023499999999999</v>
      </c>
      <c r="CE50" s="144">
        <v>28.661999999999999</v>
      </c>
      <c r="CF50" s="144">
        <v>29.282</v>
      </c>
      <c r="CG50" s="144">
        <v>29.880500000000001</v>
      </c>
      <c r="CH50" s="144">
        <v>30.456499999999998</v>
      </c>
      <c r="CI50" s="144">
        <v>31.0075</v>
      </c>
      <c r="CJ50" s="144">
        <v>31.530999999999999</v>
      </c>
      <c r="CK50" s="144">
        <v>32.024000000000001</v>
      </c>
      <c r="CL50" s="144">
        <v>32.484000000000002</v>
      </c>
      <c r="CM50" s="144">
        <v>32.907499999999999</v>
      </c>
      <c r="CN50" s="144">
        <v>33.292000000000002</v>
      </c>
      <c r="CO50" s="144">
        <v>33.634999999999998</v>
      </c>
      <c r="CP50" s="144">
        <v>33.936999999999998</v>
      </c>
      <c r="CQ50" s="144">
        <v>34.1965</v>
      </c>
      <c r="CR50" s="144">
        <v>34.416499999999999</v>
      </c>
      <c r="CS50" s="144">
        <v>34.598500000000001</v>
      </c>
      <c r="CT50" s="144">
        <v>34.746499999999997</v>
      </c>
      <c r="CU50" s="144">
        <v>34.8645</v>
      </c>
      <c r="CV50" s="144">
        <v>34.957000000000001</v>
      </c>
      <c r="CW50" s="144">
        <v>35.028500000000001</v>
      </c>
      <c r="CX50" s="144">
        <v>35.082999999999998</v>
      </c>
      <c r="CY50" s="144">
        <v>35.122999999999998</v>
      </c>
      <c r="CZ50" s="144">
        <v>35.152999999999999</v>
      </c>
      <c r="DA50" s="144">
        <v>35.174500000000002</v>
      </c>
      <c r="DB50" s="144">
        <v>35.19</v>
      </c>
      <c r="DC50" s="144">
        <v>35.19</v>
      </c>
      <c r="DD50" s="144">
        <v>35.19</v>
      </c>
      <c r="DE50" s="144">
        <v>35.19</v>
      </c>
      <c r="DF50" s="144">
        <v>35.19</v>
      </c>
      <c r="DG50" s="144">
        <v>35.19</v>
      </c>
      <c r="DH50" s="144">
        <v>35.19</v>
      </c>
      <c r="DI50" s="144">
        <v>35.19</v>
      </c>
      <c r="DJ50" s="144">
        <v>35.19</v>
      </c>
      <c r="DK50" s="144">
        <v>35.19</v>
      </c>
      <c r="DL50" s="144">
        <v>35.19</v>
      </c>
      <c r="DM50" s="144">
        <v>35.19</v>
      </c>
      <c r="DN50" s="144">
        <v>35.19</v>
      </c>
      <c r="DO50" s="144">
        <v>35.19</v>
      </c>
      <c r="DP50" s="144">
        <v>35.19</v>
      </c>
      <c r="DQ50" s="144">
        <v>35.19</v>
      </c>
      <c r="DR50" s="144">
        <v>35.19</v>
      </c>
      <c r="DS50" s="144">
        <v>35.19</v>
      </c>
      <c r="DT50" s="144">
        <v>35.19</v>
      </c>
      <c r="DU50" s="144">
        <v>35.19</v>
      </c>
      <c r="DV50" s="144">
        <v>35.19</v>
      </c>
      <c r="DW50" s="144">
        <v>35.19</v>
      </c>
      <c r="DX50" s="144">
        <v>35.19</v>
      </c>
      <c r="DY50" s="144">
        <v>35.19</v>
      </c>
      <c r="DZ50" s="144">
        <v>35.19</v>
      </c>
      <c r="EA50" s="144">
        <v>35.19</v>
      </c>
    </row>
    <row r="51" spans="1:131" ht="15" customHeight="1" x14ac:dyDescent="0.25">
      <c r="A51" s="43">
        <v>49</v>
      </c>
      <c r="B51" s="144"/>
      <c r="C51" s="144"/>
      <c r="D51" s="144"/>
      <c r="E51" s="144"/>
      <c r="F51" s="144"/>
      <c r="G51" s="144"/>
      <c r="H51" s="144"/>
      <c r="I51" s="144"/>
      <c r="J51" s="144"/>
      <c r="K51" s="144"/>
      <c r="L51" s="144"/>
      <c r="M51" s="144"/>
      <c r="N51" s="144"/>
      <c r="O51" s="144"/>
      <c r="P51" s="144"/>
      <c r="Q51" s="144"/>
      <c r="R51" s="144"/>
      <c r="S51" s="144"/>
      <c r="T51" s="144"/>
      <c r="U51" s="144"/>
      <c r="V51" s="144"/>
      <c r="W51" s="144"/>
      <c r="X51" s="144"/>
      <c r="Y51" s="144"/>
      <c r="Z51" s="144"/>
      <c r="AA51" s="144"/>
      <c r="AB51" s="144"/>
      <c r="AC51" s="144"/>
      <c r="AD51" s="144"/>
      <c r="AE51" s="144"/>
      <c r="AF51" s="144"/>
      <c r="AG51" s="144"/>
      <c r="AH51" s="144"/>
      <c r="AI51" s="144"/>
      <c r="AJ51" s="144"/>
      <c r="AK51" s="144"/>
      <c r="AL51" s="144"/>
      <c r="AM51" s="144"/>
      <c r="AN51" s="144"/>
      <c r="AO51" s="144"/>
      <c r="AP51" s="144"/>
      <c r="AQ51" s="144"/>
      <c r="AR51" s="144"/>
      <c r="AS51" s="144"/>
      <c r="AT51" s="144"/>
      <c r="AU51" s="144"/>
      <c r="AV51" s="144"/>
      <c r="AW51" s="144"/>
      <c r="AX51" s="144"/>
      <c r="AY51" s="144">
        <v>0.99250000000000005</v>
      </c>
      <c r="AZ51" s="144">
        <v>1.978</v>
      </c>
      <c r="BA51" s="144">
        <v>2.956</v>
      </c>
      <c r="BB51" s="144">
        <v>3.9264999999999999</v>
      </c>
      <c r="BC51" s="144">
        <v>4.8884999999999996</v>
      </c>
      <c r="BD51" s="144">
        <v>5.843</v>
      </c>
      <c r="BE51" s="144">
        <v>6.79</v>
      </c>
      <c r="BF51" s="144">
        <v>7.7279999999999998</v>
      </c>
      <c r="BG51" s="144">
        <v>8.6579999999999995</v>
      </c>
      <c r="BH51" s="144">
        <v>9.5794999999999995</v>
      </c>
      <c r="BI51" s="144">
        <v>10.4925</v>
      </c>
      <c r="BJ51" s="144">
        <v>11.396000000000001</v>
      </c>
      <c r="BK51" s="144">
        <v>12.2905</v>
      </c>
      <c r="BL51" s="144">
        <v>13.1755</v>
      </c>
      <c r="BM51" s="144">
        <v>14.051500000000001</v>
      </c>
      <c r="BN51" s="144">
        <v>14.917</v>
      </c>
      <c r="BO51" s="144">
        <v>15.773</v>
      </c>
      <c r="BP51" s="144">
        <v>16.618500000000001</v>
      </c>
      <c r="BQ51" s="144">
        <v>17.454000000000001</v>
      </c>
      <c r="BR51" s="144">
        <v>18.278500000000001</v>
      </c>
      <c r="BS51" s="144">
        <v>19.091999999999999</v>
      </c>
      <c r="BT51" s="144">
        <v>19.894500000000001</v>
      </c>
      <c r="BU51" s="144">
        <v>20.6845</v>
      </c>
      <c r="BV51" s="144">
        <v>21.463000000000001</v>
      </c>
      <c r="BW51" s="144">
        <v>22.228999999999999</v>
      </c>
      <c r="BX51" s="144">
        <v>22.9815</v>
      </c>
      <c r="BY51" s="144">
        <v>23.72</v>
      </c>
      <c r="BZ51" s="144">
        <v>24.445</v>
      </c>
      <c r="CA51" s="144">
        <v>25.154</v>
      </c>
      <c r="CB51" s="144">
        <v>25.847999999999999</v>
      </c>
      <c r="CC51" s="144">
        <v>26.5245</v>
      </c>
      <c r="CD51" s="144">
        <v>27.183</v>
      </c>
      <c r="CE51" s="144">
        <v>27.824000000000002</v>
      </c>
      <c r="CF51" s="144">
        <v>28.444500000000001</v>
      </c>
      <c r="CG51" s="144">
        <v>29.044</v>
      </c>
      <c r="CH51" s="144">
        <v>29.62</v>
      </c>
      <c r="CI51" s="144">
        <v>30.170999999999999</v>
      </c>
      <c r="CJ51" s="144">
        <v>30.694500000000001</v>
      </c>
      <c r="CK51" s="144">
        <v>31.186499999999999</v>
      </c>
      <c r="CL51" s="144">
        <v>31.645499999999998</v>
      </c>
      <c r="CM51" s="144">
        <v>32.067</v>
      </c>
      <c r="CN51" s="144">
        <v>32.450499999999998</v>
      </c>
      <c r="CO51" s="144">
        <v>32.792000000000002</v>
      </c>
      <c r="CP51" s="144">
        <v>33.091999999999999</v>
      </c>
      <c r="CQ51" s="144">
        <v>33.350499999999997</v>
      </c>
      <c r="CR51" s="144">
        <v>33.5685</v>
      </c>
      <c r="CS51" s="144">
        <v>33.749000000000002</v>
      </c>
      <c r="CT51" s="144">
        <v>33.895499999999998</v>
      </c>
      <c r="CU51" s="144">
        <v>34.012500000000003</v>
      </c>
      <c r="CV51" s="144">
        <v>34.103999999999999</v>
      </c>
      <c r="CW51" s="144">
        <v>34.174500000000002</v>
      </c>
      <c r="CX51" s="144">
        <v>34.227499999999999</v>
      </c>
      <c r="CY51" s="144">
        <v>34.267499999999998</v>
      </c>
      <c r="CZ51" s="144">
        <v>34.296500000000002</v>
      </c>
      <c r="DA51" s="144">
        <v>34.317500000000003</v>
      </c>
      <c r="DB51" s="144">
        <v>34.332999999999998</v>
      </c>
      <c r="DC51" s="144">
        <v>34.332999999999998</v>
      </c>
      <c r="DD51" s="144">
        <v>34.332999999999998</v>
      </c>
      <c r="DE51" s="144">
        <v>34.332999999999998</v>
      </c>
      <c r="DF51" s="144">
        <v>34.332999999999998</v>
      </c>
      <c r="DG51" s="144">
        <v>34.332999999999998</v>
      </c>
      <c r="DH51" s="144">
        <v>34.332999999999998</v>
      </c>
      <c r="DI51" s="144">
        <v>34.332999999999998</v>
      </c>
      <c r="DJ51" s="144">
        <v>34.332999999999998</v>
      </c>
      <c r="DK51" s="144">
        <v>34.332999999999998</v>
      </c>
      <c r="DL51" s="144">
        <v>34.332999999999998</v>
      </c>
      <c r="DM51" s="144">
        <v>34.332999999999998</v>
      </c>
      <c r="DN51" s="144">
        <v>34.332999999999998</v>
      </c>
      <c r="DO51" s="144">
        <v>34.332999999999998</v>
      </c>
      <c r="DP51" s="144">
        <v>34.332999999999998</v>
      </c>
      <c r="DQ51" s="144">
        <v>34.332999999999998</v>
      </c>
      <c r="DR51" s="144">
        <v>34.332999999999998</v>
      </c>
      <c r="DS51" s="144">
        <v>34.332999999999998</v>
      </c>
      <c r="DT51" s="144">
        <v>34.332999999999998</v>
      </c>
      <c r="DU51" s="144">
        <v>34.332999999999998</v>
      </c>
      <c r="DV51" s="144">
        <v>34.332999999999998</v>
      </c>
      <c r="DW51" s="144">
        <v>34.332999999999998</v>
      </c>
      <c r="DX51" s="144">
        <v>34.332999999999998</v>
      </c>
      <c r="DY51" s="144">
        <v>34.332999999999998</v>
      </c>
      <c r="DZ51" s="144">
        <v>34.332999999999998</v>
      </c>
      <c r="EA51" s="144">
        <v>34.332999999999998</v>
      </c>
    </row>
    <row r="52" spans="1:131" ht="15" customHeight="1" x14ac:dyDescent="0.25">
      <c r="A52" s="43">
        <v>50</v>
      </c>
      <c r="B52" s="144"/>
      <c r="C52" s="144"/>
      <c r="D52" s="144"/>
      <c r="E52" s="144"/>
      <c r="F52" s="144"/>
      <c r="G52" s="144"/>
      <c r="H52" s="144"/>
      <c r="I52" s="144"/>
      <c r="J52" s="144"/>
      <c r="K52" s="144"/>
      <c r="L52" s="144"/>
      <c r="M52" s="144"/>
      <c r="N52" s="144"/>
      <c r="O52" s="144"/>
      <c r="P52" s="144"/>
      <c r="Q52" s="144"/>
      <c r="R52" s="144"/>
      <c r="S52" s="144"/>
      <c r="T52" s="144"/>
      <c r="U52" s="144"/>
      <c r="V52" s="144"/>
      <c r="W52" s="144"/>
      <c r="X52" s="144"/>
      <c r="Y52" s="144"/>
      <c r="Z52" s="144"/>
      <c r="AA52" s="144"/>
      <c r="AB52" s="144"/>
      <c r="AC52" s="144"/>
      <c r="AD52" s="144"/>
      <c r="AE52" s="144"/>
      <c r="AF52" s="144"/>
      <c r="AG52" s="144"/>
      <c r="AH52" s="144"/>
      <c r="AI52" s="144"/>
      <c r="AJ52" s="144"/>
      <c r="AK52" s="144"/>
      <c r="AL52" s="144"/>
      <c r="AM52" s="144"/>
      <c r="AN52" s="144"/>
      <c r="AO52" s="144"/>
      <c r="AP52" s="144"/>
      <c r="AQ52" s="144"/>
      <c r="AR52" s="144"/>
      <c r="AS52" s="144"/>
      <c r="AT52" s="144"/>
      <c r="AU52" s="144"/>
      <c r="AV52" s="144"/>
      <c r="AW52" s="144"/>
      <c r="AX52" s="144"/>
      <c r="AY52" s="144"/>
      <c r="AZ52" s="144">
        <v>0.99250000000000005</v>
      </c>
      <c r="BA52" s="144">
        <v>1.9770000000000001</v>
      </c>
      <c r="BB52" s="144">
        <v>2.9544999999999999</v>
      </c>
      <c r="BC52" s="144">
        <v>3.9239999999999999</v>
      </c>
      <c r="BD52" s="144">
        <v>4.8849999999999998</v>
      </c>
      <c r="BE52" s="144">
        <v>5.8384999999999998</v>
      </c>
      <c r="BF52" s="144">
        <v>6.7830000000000004</v>
      </c>
      <c r="BG52" s="144">
        <v>7.7195</v>
      </c>
      <c r="BH52" s="144">
        <v>8.6475000000000009</v>
      </c>
      <c r="BI52" s="144">
        <v>9.5660000000000007</v>
      </c>
      <c r="BJ52" s="144">
        <v>10.4755</v>
      </c>
      <c r="BK52" s="144">
        <v>11.375999999999999</v>
      </c>
      <c r="BL52" s="144">
        <v>12.266999999999999</v>
      </c>
      <c r="BM52" s="144">
        <v>13.148</v>
      </c>
      <c r="BN52" s="144">
        <v>14.019</v>
      </c>
      <c r="BO52" s="144">
        <v>14.88</v>
      </c>
      <c r="BP52" s="144">
        <v>15.730499999999999</v>
      </c>
      <c r="BQ52" s="144">
        <v>16.571000000000002</v>
      </c>
      <c r="BR52" s="144">
        <v>17.399999999999999</v>
      </c>
      <c r="BS52" s="144">
        <v>18.218</v>
      </c>
      <c r="BT52" s="144">
        <v>19.0245</v>
      </c>
      <c r="BU52" s="144">
        <v>19.818999999999999</v>
      </c>
      <c r="BV52" s="144">
        <v>20.601500000000001</v>
      </c>
      <c r="BW52" s="144">
        <v>21.3705</v>
      </c>
      <c r="BX52" s="144">
        <v>22.126999999999999</v>
      </c>
      <c r="BY52" s="144">
        <v>22.869</v>
      </c>
      <c r="BZ52" s="144">
        <v>23.596499999999999</v>
      </c>
      <c r="CA52" s="144">
        <v>24.308499999999999</v>
      </c>
      <c r="CB52" s="144">
        <v>25.0045</v>
      </c>
      <c r="CC52" s="144">
        <v>25.683499999999999</v>
      </c>
      <c r="CD52" s="144">
        <v>26.3445</v>
      </c>
      <c r="CE52" s="144">
        <v>26.985499999999998</v>
      </c>
      <c r="CF52" s="144">
        <v>27.607500000000002</v>
      </c>
      <c r="CG52" s="144">
        <v>28.207999999999998</v>
      </c>
      <c r="CH52" s="144">
        <v>28.784500000000001</v>
      </c>
      <c r="CI52" s="144">
        <v>29.335999999999999</v>
      </c>
      <c r="CJ52" s="144">
        <v>29.858499999999999</v>
      </c>
      <c r="CK52" s="144">
        <v>30.35</v>
      </c>
      <c r="CL52" s="144">
        <v>30.808</v>
      </c>
      <c r="CM52" s="144">
        <v>31.228999999999999</v>
      </c>
      <c r="CN52" s="144">
        <v>31.610499999999998</v>
      </c>
      <c r="CO52" s="144">
        <v>31.951000000000001</v>
      </c>
      <c r="CP52" s="144">
        <v>32.249499999999998</v>
      </c>
      <c r="CQ52" s="144">
        <v>32.505499999999998</v>
      </c>
      <c r="CR52" s="144">
        <v>32.722000000000001</v>
      </c>
      <c r="CS52" s="144">
        <v>32.901499999999999</v>
      </c>
      <c r="CT52" s="144">
        <v>33.046500000000002</v>
      </c>
      <c r="CU52" s="144">
        <v>33.161999999999999</v>
      </c>
      <c r="CV52" s="144">
        <v>33.252499999999998</v>
      </c>
      <c r="CW52" s="144">
        <v>33.322000000000003</v>
      </c>
      <c r="CX52" s="144">
        <v>33.374000000000002</v>
      </c>
      <c r="CY52" s="144">
        <v>33.413499999999999</v>
      </c>
      <c r="CZ52" s="144">
        <v>33.441499999999998</v>
      </c>
      <c r="DA52" s="144">
        <v>33.462499999999999</v>
      </c>
      <c r="DB52" s="144">
        <v>33.476999999999997</v>
      </c>
      <c r="DC52" s="144">
        <v>33.476999999999997</v>
      </c>
      <c r="DD52" s="144">
        <v>33.476999999999997</v>
      </c>
      <c r="DE52" s="144">
        <v>33.476999999999997</v>
      </c>
      <c r="DF52" s="144">
        <v>33.476999999999997</v>
      </c>
      <c r="DG52" s="144">
        <v>33.476999999999997</v>
      </c>
      <c r="DH52" s="144">
        <v>33.476999999999997</v>
      </c>
      <c r="DI52" s="144">
        <v>33.476999999999997</v>
      </c>
      <c r="DJ52" s="144">
        <v>33.476999999999997</v>
      </c>
      <c r="DK52" s="144">
        <v>33.476999999999997</v>
      </c>
      <c r="DL52" s="144">
        <v>33.476999999999997</v>
      </c>
      <c r="DM52" s="144">
        <v>33.476999999999997</v>
      </c>
      <c r="DN52" s="144">
        <v>33.476999999999997</v>
      </c>
      <c r="DO52" s="144">
        <v>33.476999999999997</v>
      </c>
      <c r="DP52" s="144">
        <v>33.476999999999997</v>
      </c>
      <c r="DQ52" s="144">
        <v>33.476999999999997</v>
      </c>
      <c r="DR52" s="144">
        <v>33.476999999999997</v>
      </c>
      <c r="DS52" s="144">
        <v>33.476999999999997</v>
      </c>
      <c r="DT52" s="144">
        <v>33.476999999999997</v>
      </c>
      <c r="DU52" s="144">
        <v>33.476999999999997</v>
      </c>
      <c r="DV52" s="144">
        <v>33.476999999999997</v>
      </c>
      <c r="DW52" s="144">
        <v>33.476999999999997</v>
      </c>
      <c r="DX52" s="144">
        <v>33.476999999999997</v>
      </c>
      <c r="DY52" s="144">
        <v>33.476999999999997</v>
      </c>
      <c r="DZ52" s="144">
        <v>33.476999999999997</v>
      </c>
      <c r="EA52" s="144">
        <v>33.476999999999997</v>
      </c>
    </row>
    <row r="53" spans="1:131" ht="15" customHeight="1" x14ac:dyDescent="0.25">
      <c r="A53" s="43">
        <v>51</v>
      </c>
      <c r="B53" s="144"/>
      <c r="C53" s="144"/>
      <c r="D53" s="144"/>
      <c r="E53" s="144"/>
      <c r="F53" s="144"/>
      <c r="G53" s="144"/>
      <c r="H53" s="144"/>
      <c r="I53" s="144"/>
      <c r="J53" s="144"/>
      <c r="K53" s="144"/>
      <c r="L53" s="144"/>
      <c r="M53" s="144"/>
      <c r="N53" s="144"/>
      <c r="O53" s="144"/>
      <c r="P53" s="144"/>
      <c r="Q53" s="144"/>
      <c r="R53" s="144"/>
      <c r="S53" s="144"/>
      <c r="T53" s="144"/>
      <c r="U53" s="144"/>
      <c r="V53" s="144"/>
      <c r="W53" s="144"/>
      <c r="X53" s="144"/>
      <c r="Y53" s="144"/>
      <c r="Z53" s="144"/>
      <c r="AA53" s="144"/>
      <c r="AB53" s="144"/>
      <c r="AC53" s="144"/>
      <c r="AD53" s="144"/>
      <c r="AE53" s="144"/>
      <c r="AF53" s="144"/>
      <c r="AG53" s="144"/>
      <c r="AH53" s="144"/>
      <c r="AI53" s="144"/>
      <c r="AJ53" s="144"/>
      <c r="AK53" s="144"/>
      <c r="AL53" s="144"/>
      <c r="AM53" s="144"/>
      <c r="AN53" s="144"/>
      <c r="AO53" s="144"/>
      <c r="AP53" s="144"/>
      <c r="AQ53" s="144"/>
      <c r="AR53" s="144"/>
      <c r="AS53" s="144"/>
      <c r="AT53" s="144"/>
      <c r="AU53" s="144"/>
      <c r="AV53" s="144"/>
      <c r="AW53" s="144"/>
      <c r="AX53" s="144"/>
      <c r="AY53" s="144"/>
      <c r="AZ53" s="144"/>
      <c r="BA53" s="144">
        <v>0.99250000000000005</v>
      </c>
      <c r="BB53" s="144">
        <v>1.9764999999999999</v>
      </c>
      <c r="BC53" s="144">
        <v>2.9535</v>
      </c>
      <c r="BD53" s="144">
        <v>3.9215</v>
      </c>
      <c r="BE53" s="144">
        <v>4.8819999999999997</v>
      </c>
      <c r="BF53" s="144">
        <v>5.8330000000000002</v>
      </c>
      <c r="BG53" s="144">
        <v>6.7765000000000004</v>
      </c>
      <c r="BH53" s="144">
        <v>7.7104999999999997</v>
      </c>
      <c r="BI53" s="144">
        <v>8.6355000000000004</v>
      </c>
      <c r="BJ53" s="144">
        <v>9.5515000000000008</v>
      </c>
      <c r="BK53" s="144">
        <v>10.458</v>
      </c>
      <c r="BL53" s="144">
        <v>11.355</v>
      </c>
      <c r="BM53" s="144">
        <v>12.2415</v>
      </c>
      <c r="BN53" s="144">
        <v>13.118</v>
      </c>
      <c r="BO53" s="144">
        <v>13.984999999999999</v>
      </c>
      <c r="BP53" s="144">
        <v>14.840999999999999</v>
      </c>
      <c r="BQ53" s="144">
        <v>15.686</v>
      </c>
      <c r="BR53" s="144">
        <v>16.520499999999998</v>
      </c>
      <c r="BS53" s="144">
        <v>17.343</v>
      </c>
      <c r="BT53" s="144">
        <v>18.154</v>
      </c>
      <c r="BU53" s="144">
        <v>18.952999999999999</v>
      </c>
      <c r="BV53" s="144">
        <v>19.739000000000001</v>
      </c>
      <c r="BW53" s="144">
        <v>20.512499999999999</v>
      </c>
      <c r="BX53" s="144">
        <v>21.272500000000001</v>
      </c>
      <c r="BY53" s="144">
        <v>22.018000000000001</v>
      </c>
      <c r="BZ53" s="144">
        <v>22.7485</v>
      </c>
      <c r="CA53" s="144">
        <v>23.4635</v>
      </c>
      <c r="CB53" s="144">
        <v>24.161999999999999</v>
      </c>
      <c r="CC53" s="144">
        <v>24.843</v>
      </c>
      <c r="CD53" s="144">
        <v>25.506</v>
      </c>
      <c r="CE53" s="144">
        <v>26.149000000000001</v>
      </c>
      <c r="CF53" s="144">
        <v>26.771999999999998</v>
      </c>
      <c r="CG53" s="144">
        <v>27.3735</v>
      </c>
      <c r="CH53" s="144">
        <v>27.95</v>
      </c>
      <c r="CI53" s="144">
        <v>28.501999999999999</v>
      </c>
      <c r="CJ53" s="144">
        <v>29.024000000000001</v>
      </c>
      <c r="CK53" s="144">
        <v>29.515499999999999</v>
      </c>
      <c r="CL53" s="144">
        <v>29.972000000000001</v>
      </c>
      <c r="CM53" s="144">
        <v>30.391999999999999</v>
      </c>
      <c r="CN53" s="144">
        <v>30.772500000000001</v>
      </c>
      <c r="CO53" s="144">
        <v>31.111000000000001</v>
      </c>
      <c r="CP53" s="144">
        <v>31.408000000000001</v>
      </c>
      <c r="CQ53" s="144">
        <v>31.663</v>
      </c>
      <c r="CR53" s="144">
        <v>31.877500000000001</v>
      </c>
      <c r="CS53" s="144">
        <v>32.055500000000002</v>
      </c>
      <c r="CT53" s="144">
        <v>32.198999999999998</v>
      </c>
      <c r="CU53" s="144">
        <v>32.314</v>
      </c>
      <c r="CV53" s="144">
        <v>32.402999999999999</v>
      </c>
      <c r="CW53" s="144">
        <v>32.471499999999999</v>
      </c>
      <c r="CX53" s="144">
        <v>32.523000000000003</v>
      </c>
      <c r="CY53" s="144">
        <v>32.561500000000002</v>
      </c>
      <c r="CZ53" s="144">
        <v>32.589500000000001</v>
      </c>
      <c r="DA53" s="144">
        <v>32.609499999999997</v>
      </c>
      <c r="DB53" s="144">
        <v>32.624000000000002</v>
      </c>
      <c r="DC53" s="144">
        <v>32.624000000000002</v>
      </c>
      <c r="DD53" s="144">
        <v>32.624000000000002</v>
      </c>
      <c r="DE53" s="144">
        <v>32.624000000000002</v>
      </c>
      <c r="DF53" s="144">
        <v>32.624000000000002</v>
      </c>
      <c r="DG53" s="144">
        <v>32.624000000000002</v>
      </c>
      <c r="DH53" s="144">
        <v>32.624000000000002</v>
      </c>
      <c r="DI53" s="144">
        <v>32.624000000000002</v>
      </c>
      <c r="DJ53" s="144">
        <v>32.624000000000002</v>
      </c>
      <c r="DK53" s="144">
        <v>32.624000000000002</v>
      </c>
      <c r="DL53" s="144">
        <v>32.624000000000002</v>
      </c>
      <c r="DM53" s="144">
        <v>32.624000000000002</v>
      </c>
      <c r="DN53" s="144">
        <v>32.624000000000002</v>
      </c>
      <c r="DO53" s="144">
        <v>32.624000000000002</v>
      </c>
      <c r="DP53" s="144">
        <v>32.624000000000002</v>
      </c>
      <c r="DQ53" s="144">
        <v>32.624000000000002</v>
      </c>
      <c r="DR53" s="144">
        <v>32.624000000000002</v>
      </c>
      <c r="DS53" s="144">
        <v>32.624000000000002</v>
      </c>
      <c r="DT53" s="144">
        <v>32.624000000000002</v>
      </c>
      <c r="DU53" s="144">
        <v>32.624000000000002</v>
      </c>
      <c r="DV53" s="144">
        <v>32.624000000000002</v>
      </c>
      <c r="DW53" s="144">
        <v>32.624000000000002</v>
      </c>
      <c r="DX53" s="144">
        <v>32.624000000000002</v>
      </c>
      <c r="DY53" s="144">
        <v>32.624000000000002</v>
      </c>
      <c r="DZ53" s="144">
        <v>32.624000000000002</v>
      </c>
      <c r="EA53" s="144">
        <v>32.624000000000002</v>
      </c>
    </row>
    <row r="54" spans="1:131" ht="15" customHeight="1" x14ac:dyDescent="0.25">
      <c r="A54" s="43">
        <v>52</v>
      </c>
      <c r="B54" s="144"/>
      <c r="C54" s="144"/>
      <c r="D54" s="144"/>
      <c r="E54" s="144"/>
      <c r="F54" s="144"/>
      <c r="G54" s="144"/>
      <c r="H54" s="144"/>
      <c r="I54" s="144"/>
      <c r="J54" s="144"/>
      <c r="K54" s="144"/>
      <c r="L54" s="144"/>
      <c r="M54" s="144"/>
      <c r="N54" s="144"/>
      <c r="O54" s="144"/>
      <c r="P54" s="144"/>
      <c r="Q54" s="144"/>
      <c r="R54" s="144"/>
      <c r="S54" s="144"/>
      <c r="T54" s="144"/>
      <c r="U54" s="144"/>
      <c r="V54" s="144"/>
      <c r="W54" s="144"/>
      <c r="X54" s="144"/>
      <c r="Y54" s="144"/>
      <c r="Z54" s="144"/>
      <c r="AA54" s="144"/>
      <c r="AB54" s="144"/>
      <c r="AC54" s="144"/>
      <c r="AD54" s="144"/>
      <c r="AE54" s="144"/>
      <c r="AF54" s="144"/>
      <c r="AG54" s="144"/>
      <c r="AH54" s="144"/>
      <c r="AI54" s="144"/>
      <c r="AJ54" s="144"/>
      <c r="AK54" s="144"/>
      <c r="AL54" s="144"/>
      <c r="AM54" s="144"/>
      <c r="AN54" s="144"/>
      <c r="AO54" s="144"/>
      <c r="AP54" s="144"/>
      <c r="AQ54" s="144"/>
      <c r="AR54" s="144"/>
      <c r="AS54" s="144"/>
      <c r="AT54" s="144"/>
      <c r="AU54" s="144"/>
      <c r="AV54" s="144"/>
      <c r="AW54" s="144"/>
      <c r="AX54" s="144"/>
      <c r="AY54" s="144"/>
      <c r="AZ54" s="144"/>
      <c r="BA54" s="144"/>
      <c r="BB54" s="144">
        <v>0.99199999999999999</v>
      </c>
      <c r="BC54" s="144">
        <v>1.9755</v>
      </c>
      <c r="BD54" s="144">
        <v>2.952</v>
      </c>
      <c r="BE54" s="144">
        <v>3.919</v>
      </c>
      <c r="BF54" s="144">
        <v>4.8775000000000004</v>
      </c>
      <c r="BG54" s="144">
        <v>5.8280000000000003</v>
      </c>
      <c r="BH54" s="144">
        <v>6.7690000000000001</v>
      </c>
      <c r="BI54" s="144">
        <v>7.7004999999999999</v>
      </c>
      <c r="BJ54" s="144">
        <v>8.6229999999999993</v>
      </c>
      <c r="BK54" s="144">
        <v>9.5359999999999996</v>
      </c>
      <c r="BL54" s="144">
        <v>10.439</v>
      </c>
      <c r="BM54" s="144">
        <v>11.3315</v>
      </c>
      <c r="BN54" s="144">
        <v>12.214499999999999</v>
      </c>
      <c r="BO54" s="144">
        <v>13.087</v>
      </c>
      <c r="BP54" s="144">
        <v>13.948</v>
      </c>
      <c r="BQ54" s="144">
        <v>14.798500000000001</v>
      </c>
      <c r="BR54" s="144">
        <v>15.638</v>
      </c>
      <c r="BS54" s="144">
        <v>16.466000000000001</v>
      </c>
      <c r="BT54" s="144">
        <v>17.281500000000001</v>
      </c>
      <c r="BU54" s="144">
        <v>18.085000000000001</v>
      </c>
      <c r="BV54" s="144">
        <v>18.875499999999999</v>
      </c>
      <c r="BW54" s="144">
        <v>19.653500000000001</v>
      </c>
      <c r="BX54" s="144">
        <v>20.416499999999999</v>
      </c>
      <c r="BY54" s="144">
        <v>21.166</v>
      </c>
      <c r="BZ54" s="144">
        <v>21.9</v>
      </c>
      <c r="CA54" s="144">
        <v>22.6175</v>
      </c>
      <c r="CB54" s="144">
        <v>23.318999999999999</v>
      </c>
      <c r="CC54" s="144">
        <v>24.002500000000001</v>
      </c>
      <c r="CD54" s="144">
        <v>24.6675</v>
      </c>
      <c r="CE54" s="144">
        <v>25.3125</v>
      </c>
      <c r="CF54" s="144">
        <v>25.937000000000001</v>
      </c>
      <c r="CG54" s="144">
        <v>26.539000000000001</v>
      </c>
      <c r="CH54" s="144">
        <v>27.116499999999998</v>
      </c>
      <c r="CI54" s="144">
        <v>27.668500000000002</v>
      </c>
      <c r="CJ54" s="144">
        <v>28.1905</v>
      </c>
      <c r="CK54" s="144">
        <v>28.681000000000001</v>
      </c>
      <c r="CL54" s="144">
        <v>29.137</v>
      </c>
      <c r="CM54" s="144">
        <v>29.556000000000001</v>
      </c>
      <c r="CN54" s="144">
        <v>29.934999999999999</v>
      </c>
      <c r="CO54" s="144">
        <v>30.272500000000001</v>
      </c>
      <c r="CP54" s="144">
        <v>30.568000000000001</v>
      </c>
      <c r="CQ54" s="144">
        <v>30.821000000000002</v>
      </c>
      <c r="CR54" s="144">
        <v>31.034500000000001</v>
      </c>
      <c r="CS54" s="144">
        <v>31.2105</v>
      </c>
      <c r="CT54" s="144">
        <v>31.3535</v>
      </c>
      <c r="CU54" s="144">
        <v>31.4665</v>
      </c>
      <c r="CV54" s="144">
        <v>31.554500000000001</v>
      </c>
      <c r="CW54" s="144">
        <v>31.622</v>
      </c>
      <c r="CX54" s="144">
        <v>31.672999999999998</v>
      </c>
      <c r="CY54" s="144">
        <v>31.7105</v>
      </c>
      <c r="CZ54" s="144">
        <v>31.737500000000001</v>
      </c>
      <c r="DA54" s="144">
        <v>31.757999999999999</v>
      </c>
      <c r="DB54" s="144">
        <v>31.7715</v>
      </c>
      <c r="DC54" s="144">
        <v>31.7715</v>
      </c>
      <c r="DD54" s="144">
        <v>31.7715</v>
      </c>
      <c r="DE54" s="144">
        <v>31.7715</v>
      </c>
      <c r="DF54" s="144">
        <v>31.7715</v>
      </c>
      <c r="DG54" s="144">
        <v>31.7715</v>
      </c>
      <c r="DH54" s="144">
        <v>31.7715</v>
      </c>
      <c r="DI54" s="144">
        <v>31.7715</v>
      </c>
      <c r="DJ54" s="144">
        <v>31.7715</v>
      </c>
      <c r="DK54" s="144">
        <v>31.7715</v>
      </c>
      <c r="DL54" s="144">
        <v>31.7715</v>
      </c>
      <c r="DM54" s="144">
        <v>31.7715</v>
      </c>
      <c r="DN54" s="144">
        <v>31.7715</v>
      </c>
      <c r="DO54" s="144">
        <v>31.7715</v>
      </c>
      <c r="DP54" s="144">
        <v>31.7715</v>
      </c>
      <c r="DQ54" s="144">
        <v>31.7715</v>
      </c>
      <c r="DR54" s="144">
        <v>31.7715</v>
      </c>
      <c r="DS54" s="144">
        <v>31.7715</v>
      </c>
      <c r="DT54" s="144">
        <v>31.7715</v>
      </c>
      <c r="DU54" s="144">
        <v>31.7715</v>
      </c>
      <c r="DV54" s="144">
        <v>31.7715</v>
      </c>
      <c r="DW54" s="144">
        <v>31.7715</v>
      </c>
      <c r="DX54" s="144">
        <v>31.7715</v>
      </c>
      <c r="DY54" s="144">
        <v>31.7715</v>
      </c>
      <c r="DZ54" s="144">
        <v>31.7715</v>
      </c>
      <c r="EA54" s="144">
        <v>31.7715</v>
      </c>
    </row>
    <row r="55" spans="1:131" ht="15" customHeight="1" x14ac:dyDescent="0.25">
      <c r="A55" s="43">
        <v>53</v>
      </c>
      <c r="B55" s="144"/>
      <c r="C55" s="144"/>
      <c r="D55" s="144"/>
      <c r="E55" s="144"/>
      <c r="F55" s="144"/>
      <c r="G55" s="144"/>
      <c r="H55" s="144"/>
      <c r="I55" s="144"/>
      <c r="J55" s="144"/>
      <c r="K55" s="144"/>
      <c r="L55" s="144"/>
      <c r="M55" s="144"/>
      <c r="N55" s="144"/>
      <c r="O55" s="144"/>
      <c r="P55" s="144"/>
      <c r="Q55" s="144"/>
      <c r="R55" s="144"/>
      <c r="S55" s="144"/>
      <c r="T55" s="144"/>
      <c r="U55" s="144"/>
      <c r="V55" s="144"/>
      <c r="W55" s="144"/>
      <c r="X55" s="144"/>
      <c r="Y55" s="144"/>
      <c r="Z55" s="144"/>
      <c r="AA55" s="144"/>
      <c r="AB55" s="144"/>
      <c r="AC55" s="144"/>
      <c r="AD55" s="144"/>
      <c r="AE55" s="144"/>
      <c r="AF55" s="144"/>
      <c r="AG55" s="144"/>
      <c r="AH55" s="144"/>
      <c r="AI55" s="144"/>
      <c r="AJ55" s="144"/>
      <c r="AK55" s="144"/>
      <c r="AL55" s="144"/>
      <c r="AM55" s="144"/>
      <c r="AN55" s="144"/>
      <c r="AO55" s="144"/>
      <c r="AP55" s="144"/>
      <c r="AQ55" s="144"/>
      <c r="AR55" s="144"/>
      <c r="AS55" s="144"/>
      <c r="AT55" s="144"/>
      <c r="AU55" s="144"/>
      <c r="AV55" s="144"/>
      <c r="AW55" s="144"/>
      <c r="AX55" s="144"/>
      <c r="AY55" s="144"/>
      <c r="AZ55" s="144"/>
      <c r="BA55" s="144"/>
      <c r="BB55" s="144"/>
      <c r="BC55" s="144">
        <v>0.99199999999999999</v>
      </c>
      <c r="BD55" s="144">
        <v>1.9750000000000001</v>
      </c>
      <c r="BE55" s="144">
        <v>2.95</v>
      </c>
      <c r="BF55" s="144">
        <v>3.9165000000000001</v>
      </c>
      <c r="BG55" s="144">
        <v>4.8739999999999997</v>
      </c>
      <c r="BH55" s="144">
        <v>5.8220000000000001</v>
      </c>
      <c r="BI55" s="144">
        <v>6.7610000000000001</v>
      </c>
      <c r="BJ55" s="144">
        <v>7.69</v>
      </c>
      <c r="BK55" s="144">
        <v>8.61</v>
      </c>
      <c r="BL55" s="144">
        <v>9.5190000000000001</v>
      </c>
      <c r="BM55" s="144">
        <v>10.417999999999999</v>
      </c>
      <c r="BN55" s="144">
        <v>11.307</v>
      </c>
      <c r="BO55" s="144">
        <v>12.185499999999999</v>
      </c>
      <c r="BP55" s="144">
        <v>13.053000000000001</v>
      </c>
      <c r="BQ55" s="144">
        <v>13.909000000000001</v>
      </c>
      <c r="BR55" s="144">
        <v>14.753500000000001</v>
      </c>
      <c r="BS55" s="144">
        <v>15.586499999999999</v>
      </c>
      <c r="BT55" s="144">
        <v>16.407499999999999</v>
      </c>
      <c r="BU55" s="144">
        <v>17.215499999999999</v>
      </c>
      <c r="BV55" s="144">
        <v>18.010999999999999</v>
      </c>
      <c r="BW55" s="144">
        <v>18.7925</v>
      </c>
      <c r="BX55" s="144">
        <v>19.559999999999999</v>
      </c>
      <c r="BY55" s="144">
        <v>20.312999999999999</v>
      </c>
      <c r="BZ55" s="144">
        <v>21.0505</v>
      </c>
      <c r="CA55" s="144">
        <v>21.7715</v>
      </c>
      <c r="CB55" s="144">
        <v>22.475999999999999</v>
      </c>
      <c r="CC55" s="144">
        <v>23.161999999999999</v>
      </c>
      <c r="CD55" s="144">
        <v>23.829000000000001</v>
      </c>
      <c r="CE55" s="144">
        <v>24.475999999999999</v>
      </c>
      <c r="CF55" s="144">
        <v>25.101500000000001</v>
      </c>
      <c r="CG55" s="144">
        <v>25.704999999999998</v>
      </c>
      <c r="CH55" s="144">
        <v>26.2835</v>
      </c>
      <c r="CI55" s="144">
        <v>26.8355</v>
      </c>
      <c r="CJ55" s="144">
        <v>27.358000000000001</v>
      </c>
      <c r="CK55" s="144">
        <v>27.847999999999999</v>
      </c>
      <c r="CL55" s="144">
        <v>28.303000000000001</v>
      </c>
      <c r="CM55" s="144">
        <v>28.721</v>
      </c>
      <c r="CN55" s="144">
        <v>29.098500000000001</v>
      </c>
      <c r="CO55" s="144">
        <v>29.434999999999999</v>
      </c>
      <c r="CP55" s="144">
        <v>29.728000000000002</v>
      </c>
      <c r="CQ55" s="144">
        <v>29.980499999999999</v>
      </c>
      <c r="CR55" s="144">
        <v>30.192</v>
      </c>
      <c r="CS55" s="144">
        <v>30.367000000000001</v>
      </c>
      <c r="CT55" s="144">
        <v>30.507999999999999</v>
      </c>
      <c r="CU55" s="144">
        <v>30.62</v>
      </c>
      <c r="CV55" s="144">
        <v>30.707000000000001</v>
      </c>
      <c r="CW55" s="144">
        <v>30.773499999999999</v>
      </c>
      <c r="CX55" s="144">
        <v>30.823499999999999</v>
      </c>
      <c r="CY55" s="144">
        <v>30.860499999999998</v>
      </c>
      <c r="CZ55" s="144">
        <v>30.887499999999999</v>
      </c>
      <c r="DA55" s="144">
        <v>30.907</v>
      </c>
      <c r="DB55" s="144">
        <v>30.920500000000001</v>
      </c>
      <c r="DC55" s="144">
        <v>30.920500000000001</v>
      </c>
      <c r="DD55" s="144">
        <v>30.920500000000001</v>
      </c>
      <c r="DE55" s="144">
        <v>30.920500000000001</v>
      </c>
      <c r="DF55" s="144">
        <v>30.920500000000001</v>
      </c>
      <c r="DG55" s="144">
        <v>30.920500000000001</v>
      </c>
      <c r="DH55" s="144">
        <v>30.920500000000001</v>
      </c>
      <c r="DI55" s="144">
        <v>30.920500000000001</v>
      </c>
      <c r="DJ55" s="144">
        <v>30.920500000000001</v>
      </c>
      <c r="DK55" s="144">
        <v>30.920500000000001</v>
      </c>
      <c r="DL55" s="144">
        <v>30.920500000000001</v>
      </c>
      <c r="DM55" s="144">
        <v>30.920500000000001</v>
      </c>
      <c r="DN55" s="144">
        <v>30.920500000000001</v>
      </c>
      <c r="DO55" s="144">
        <v>30.920500000000001</v>
      </c>
      <c r="DP55" s="144">
        <v>30.920500000000001</v>
      </c>
      <c r="DQ55" s="144">
        <v>30.920500000000001</v>
      </c>
      <c r="DR55" s="144">
        <v>30.920500000000001</v>
      </c>
      <c r="DS55" s="144">
        <v>30.920500000000001</v>
      </c>
      <c r="DT55" s="144">
        <v>30.920500000000001</v>
      </c>
      <c r="DU55" s="144">
        <v>30.920500000000001</v>
      </c>
      <c r="DV55" s="144">
        <v>30.920500000000001</v>
      </c>
      <c r="DW55" s="144">
        <v>30.920500000000001</v>
      </c>
      <c r="DX55" s="144">
        <v>30.920500000000001</v>
      </c>
      <c r="DY55" s="144">
        <v>30.920500000000001</v>
      </c>
      <c r="DZ55" s="144">
        <v>30.920500000000001</v>
      </c>
      <c r="EA55" s="144">
        <v>30.920500000000001</v>
      </c>
    </row>
    <row r="56" spans="1:131" ht="15" customHeight="1" x14ac:dyDescent="0.25">
      <c r="A56" s="43">
        <v>54</v>
      </c>
      <c r="B56" s="144"/>
      <c r="C56" s="144"/>
      <c r="D56" s="144"/>
      <c r="E56" s="144"/>
      <c r="F56" s="144"/>
      <c r="G56" s="144"/>
      <c r="H56" s="144"/>
      <c r="I56" s="144"/>
      <c r="J56" s="144"/>
      <c r="K56" s="144"/>
      <c r="L56" s="144"/>
      <c r="M56" s="144"/>
      <c r="N56" s="144"/>
      <c r="O56" s="144"/>
      <c r="P56" s="144"/>
      <c r="Q56" s="144"/>
      <c r="R56" s="144"/>
      <c r="S56" s="144"/>
      <c r="T56" s="144"/>
      <c r="U56" s="144"/>
      <c r="V56" s="144"/>
      <c r="W56" s="144"/>
      <c r="X56" s="144"/>
      <c r="Y56" s="144"/>
      <c r="Z56" s="144"/>
      <c r="AA56" s="144"/>
      <c r="AB56" s="144"/>
      <c r="AC56" s="144"/>
      <c r="AD56" s="144"/>
      <c r="AE56" s="144"/>
      <c r="AF56" s="144"/>
      <c r="AG56" s="144"/>
      <c r="AH56" s="144"/>
      <c r="AI56" s="144"/>
      <c r="AJ56" s="144"/>
      <c r="AK56" s="144"/>
      <c r="AL56" s="144"/>
      <c r="AM56" s="144"/>
      <c r="AN56" s="144"/>
      <c r="AO56" s="144"/>
      <c r="AP56" s="144"/>
      <c r="AQ56" s="144"/>
      <c r="AR56" s="144"/>
      <c r="AS56" s="144"/>
      <c r="AT56" s="144"/>
      <c r="AU56" s="144"/>
      <c r="AV56" s="144"/>
      <c r="AW56" s="144"/>
      <c r="AX56" s="144"/>
      <c r="AY56" s="144"/>
      <c r="AZ56" s="144"/>
      <c r="BA56" s="144"/>
      <c r="BB56" s="144"/>
      <c r="BC56" s="144"/>
      <c r="BD56" s="144">
        <v>0.99199999999999999</v>
      </c>
      <c r="BE56" s="144">
        <v>1.9744999999999999</v>
      </c>
      <c r="BF56" s="144">
        <v>2.9485000000000001</v>
      </c>
      <c r="BG56" s="144">
        <v>3.9135</v>
      </c>
      <c r="BH56" s="144">
        <v>4.8695000000000004</v>
      </c>
      <c r="BI56" s="144">
        <v>5.8155000000000001</v>
      </c>
      <c r="BJ56" s="144">
        <v>6.7519999999999998</v>
      </c>
      <c r="BK56" s="144">
        <v>7.6784999999999997</v>
      </c>
      <c r="BL56" s="144">
        <v>8.5950000000000006</v>
      </c>
      <c r="BM56" s="144">
        <v>9.5005000000000006</v>
      </c>
      <c r="BN56" s="144">
        <v>10.396000000000001</v>
      </c>
      <c r="BO56" s="144">
        <v>11.2805</v>
      </c>
      <c r="BP56" s="144">
        <v>12.154</v>
      </c>
      <c r="BQ56" s="144">
        <v>13.016</v>
      </c>
      <c r="BR56" s="144">
        <v>13.8665</v>
      </c>
      <c r="BS56" s="144">
        <v>14.705</v>
      </c>
      <c r="BT56" s="144">
        <v>15.531000000000001</v>
      </c>
      <c r="BU56" s="144">
        <v>16.344000000000001</v>
      </c>
      <c r="BV56" s="144">
        <v>17.144500000000001</v>
      </c>
      <c r="BW56" s="144">
        <v>17.930499999999999</v>
      </c>
      <c r="BX56" s="144">
        <v>18.702000000000002</v>
      </c>
      <c r="BY56" s="144">
        <v>19.459499999999998</v>
      </c>
      <c r="BZ56" s="144">
        <v>20.2</v>
      </c>
      <c r="CA56" s="144">
        <v>20.925000000000001</v>
      </c>
      <c r="CB56" s="144">
        <v>21.6325</v>
      </c>
      <c r="CC56" s="144">
        <v>22.321000000000002</v>
      </c>
      <c r="CD56" s="144">
        <v>22.990500000000001</v>
      </c>
      <c r="CE56" s="144">
        <v>23.639500000000002</v>
      </c>
      <c r="CF56" s="144">
        <v>24.266999999999999</v>
      </c>
      <c r="CG56" s="144">
        <v>24.871500000000001</v>
      </c>
      <c r="CH56" s="144">
        <v>25.450500000000002</v>
      </c>
      <c r="CI56" s="144">
        <v>26.003</v>
      </c>
      <c r="CJ56" s="144">
        <v>26.524999999999999</v>
      </c>
      <c r="CK56" s="144">
        <v>27.015499999999999</v>
      </c>
      <c r="CL56" s="144">
        <v>27.47</v>
      </c>
      <c r="CM56" s="144">
        <v>27.886500000000002</v>
      </c>
      <c r="CN56" s="144">
        <v>28.263500000000001</v>
      </c>
      <c r="CO56" s="144">
        <v>28.597999999999999</v>
      </c>
      <c r="CP56" s="144">
        <v>28.89</v>
      </c>
      <c r="CQ56" s="144">
        <v>29.140499999999999</v>
      </c>
      <c r="CR56" s="144">
        <v>29.3505</v>
      </c>
      <c r="CS56" s="144">
        <v>29.5245</v>
      </c>
      <c r="CT56" s="144">
        <v>29.664000000000001</v>
      </c>
      <c r="CU56" s="144">
        <v>29.7745</v>
      </c>
      <c r="CV56" s="144">
        <v>29.860499999999998</v>
      </c>
      <c r="CW56" s="144">
        <v>29.926500000000001</v>
      </c>
      <c r="CX56" s="144">
        <v>29.9755</v>
      </c>
      <c r="CY56" s="144">
        <v>30.011500000000002</v>
      </c>
      <c r="CZ56" s="144">
        <v>30.038</v>
      </c>
      <c r="DA56" s="144">
        <v>30.056999999999999</v>
      </c>
      <c r="DB56" s="144">
        <v>30.070499999999999</v>
      </c>
      <c r="DC56" s="144">
        <v>30.070499999999999</v>
      </c>
      <c r="DD56" s="144">
        <v>30.070499999999999</v>
      </c>
      <c r="DE56" s="144">
        <v>30.070499999999999</v>
      </c>
      <c r="DF56" s="144">
        <v>30.070499999999999</v>
      </c>
      <c r="DG56" s="144">
        <v>30.070499999999999</v>
      </c>
      <c r="DH56" s="144">
        <v>30.070499999999999</v>
      </c>
      <c r="DI56" s="144">
        <v>30.070499999999999</v>
      </c>
      <c r="DJ56" s="144">
        <v>30.070499999999999</v>
      </c>
      <c r="DK56" s="144">
        <v>30.070499999999999</v>
      </c>
      <c r="DL56" s="144">
        <v>30.070499999999999</v>
      </c>
      <c r="DM56" s="144">
        <v>30.070499999999999</v>
      </c>
      <c r="DN56" s="144">
        <v>30.070499999999999</v>
      </c>
      <c r="DO56" s="144">
        <v>30.070499999999999</v>
      </c>
      <c r="DP56" s="144">
        <v>30.070499999999999</v>
      </c>
      <c r="DQ56" s="144">
        <v>30.070499999999999</v>
      </c>
      <c r="DR56" s="144">
        <v>30.070499999999999</v>
      </c>
      <c r="DS56" s="144">
        <v>30.070499999999999</v>
      </c>
      <c r="DT56" s="144">
        <v>30.070499999999999</v>
      </c>
      <c r="DU56" s="144">
        <v>30.070499999999999</v>
      </c>
      <c r="DV56" s="144">
        <v>30.070499999999999</v>
      </c>
      <c r="DW56" s="144">
        <v>30.070499999999999</v>
      </c>
      <c r="DX56" s="144">
        <v>30.070499999999999</v>
      </c>
      <c r="DY56" s="144">
        <v>30.070499999999999</v>
      </c>
      <c r="DZ56" s="144">
        <v>30.070499999999999</v>
      </c>
      <c r="EA56" s="144">
        <v>30.070499999999999</v>
      </c>
    </row>
    <row r="57" spans="1:131" ht="15" customHeight="1" x14ac:dyDescent="0.25">
      <c r="A57" s="43">
        <v>55</v>
      </c>
      <c r="B57" s="144"/>
      <c r="C57" s="144"/>
      <c r="D57" s="144"/>
      <c r="E57" s="144"/>
      <c r="F57" s="144"/>
      <c r="G57" s="144"/>
      <c r="H57" s="144"/>
      <c r="I57" s="144"/>
      <c r="J57" s="144"/>
      <c r="K57" s="144"/>
      <c r="L57" s="144"/>
      <c r="M57" s="144"/>
      <c r="N57" s="144"/>
      <c r="O57" s="144"/>
      <c r="P57" s="144"/>
      <c r="Q57" s="144"/>
      <c r="R57" s="144"/>
      <c r="S57" s="144"/>
      <c r="T57" s="144"/>
      <c r="U57" s="144"/>
      <c r="V57" s="144"/>
      <c r="W57" s="144"/>
      <c r="X57" s="144"/>
      <c r="Y57" s="144"/>
      <c r="Z57" s="144"/>
      <c r="AA57" s="144"/>
      <c r="AB57" s="144"/>
      <c r="AC57" s="144"/>
      <c r="AD57" s="144"/>
      <c r="AE57" s="144"/>
      <c r="AF57" s="144"/>
      <c r="AG57" s="144"/>
      <c r="AH57" s="144"/>
      <c r="AI57" s="144"/>
      <c r="AJ57" s="144"/>
      <c r="AK57" s="144"/>
      <c r="AL57" s="144"/>
      <c r="AM57" s="144"/>
      <c r="AN57" s="144"/>
      <c r="AO57" s="144"/>
      <c r="AP57" s="144"/>
      <c r="AQ57" s="144"/>
      <c r="AR57" s="144"/>
      <c r="AS57" s="144"/>
      <c r="AT57" s="144"/>
      <c r="AU57" s="144"/>
      <c r="AV57" s="144"/>
      <c r="AW57" s="144"/>
      <c r="AX57" s="144"/>
      <c r="AY57" s="144"/>
      <c r="AZ57" s="144"/>
      <c r="BA57" s="144"/>
      <c r="BB57" s="144"/>
      <c r="BC57" s="144"/>
      <c r="BD57" s="144"/>
      <c r="BE57" s="144">
        <v>0.99099999999999999</v>
      </c>
      <c r="BF57" s="144">
        <v>1.9735</v>
      </c>
      <c r="BG57" s="144">
        <v>2.9464999999999999</v>
      </c>
      <c r="BH57" s="144">
        <v>3.91</v>
      </c>
      <c r="BI57" s="144">
        <v>4.8644999999999996</v>
      </c>
      <c r="BJ57" s="144">
        <v>5.8085000000000004</v>
      </c>
      <c r="BK57" s="144">
        <v>6.742</v>
      </c>
      <c r="BL57" s="144">
        <v>7.6654999999999998</v>
      </c>
      <c r="BM57" s="144">
        <v>8.5785</v>
      </c>
      <c r="BN57" s="144">
        <v>9.48</v>
      </c>
      <c r="BO57" s="144">
        <v>10.371499999999999</v>
      </c>
      <c r="BP57" s="144">
        <v>11.2515</v>
      </c>
      <c r="BQ57" s="144">
        <v>12.1195</v>
      </c>
      <c r="BR57" s="144">
        <v>12.976000000000001</v>
      </c>
      <c r="BS57" s="144">
        <v>13.82</v>
      </c>
      <c r="BT57" s="144">
        <v>14.6515</v>
      </c>
      <c r="BU57" s="144">
        <v>15.47</v>
      </c>
      <c r="BV57" s="144">
        <v>16.275500000000001</v>
      </c>
      <c r="BW57" s="144">
        <v>17.065999999999999</v>
      </c>
      <c r="BX57" s="144">
        <v>17.842500000000001</v>
      </c>
      <c r="BY57" s="144">
        <v>18.603999999999999</v>
      </c>
      <c r="BZ57" s="144">
        <v>19.349</v>
      </c>
      <c r="CA57" s="144">
        <v>20.077000000000002</v>
      </c>
      <c r="CB57" s="144">
        <v>20.788</v>
      </c>
      <c r="CC57" s="144">
        <v>21.478999999999999</v>
      </c>
      <c r="CD57" s="144">
        <v>22.151499999999999</v>
      </c>
      <c r="CE57" s="144">
        <v>22.802</v>
      </c>
      <c r="CF57" s="144">
        <v>23.4315</v>
      </c>
      <c r="CG57" s="144">
        <v>24.037500000000001</v>
      </c>
      <c r="CH57" s="144">
        <v>24.617999999999999</v>
      </c>
      <c r="CI57" s="144">
        <v>25.170500000000001</v>
      </c>
      <c r="CJ57" s="144">
        <v>25.693000000000001</v>
      </c>
      <c r="CK57" s="144">
        <v>26.181999999999999</v>
      </c>
      <c r="CL57" s="144">
        <v>26.636500000000002</v>
      </c>
      <c r="CM57" s="144">
        <v>27.052499999999998</v>
      </c>
      <c r="CN57" s="144">
        <v>27.427499999999998</v>
      </c>
      <c r="CO57" s="144">
        <v>27.760999999999999</v>
      </c>
      <c r="CP57" s="144">
        <v>28.052</v>
      </c>
      <c r="CQ57" s="144">
        <v>28.3005</v>
      </c>
      <c r="CR57" s="144">
        <v>28.509499999999999</v>
      </c>
      <c r="CS57" s="144">
        <v>28.6815</v>
      </c>
      <c r="CT57" s="144">
        <v>28.82</v>
      </c>
      <c r="CU57" s="144">
        <v>28.928999999999998</v>
      </c>
      <c r="CV57" s="144">
        <v>29.014500000000002</v>
      </c>
      <c r="CW57" s="144">
        <v>29.079499999999999</v>
      </c>
      <c r="CX57" s="144">
        <v>29.127500000000001</v>
      </c>
      <c r="CY57" s="144">
        <v>29.163499999999999</v>
      </c>
      <c r="CZ57" s="144">
        <v>29.189499999999999</v>
      </c>
      <c r="DA57" s="144">
        <v>29.2075</v>
      </c>
      <c r="DB57" s="144">
        <v>29.221</v>
      </c>
      <c r="DC57" s="144">
        <v>29.221</v>
      </c>
      <c r="DD57" s="144">
        <v>29.221</v>
      </c>
      <c r="DE57" s="144">
        <v>29.221</v>
      </c>
      <c r="DF57" s="144">
        <v>29.221</v>
      </c>
      <c r="DG57" s="144">
        <v>29.221</v>
      </c>
      <c r="DH57" s="144">
        <v>29.221</v>
      </c>
      <c r="DI57" s="144">
        <v>29.221</v>
      </c>
      <c r="DJ57" s="144">
        <v>29.221</v>
      </c>
      <c r="DK57" s="144">
        <v>29.221</v>
      </c>
      <c r="DL57" s="144">
        <v>29.221</v>
      </c>
      <c r="DM57" s="144">
        <v>29.221</v>
      </c>
      <c r="DN57" s="144">
        <v>29.221</v>
      </c>
      <c r="DO57" s="144">
        <v>29.221</v>
      </c>
      <c r="DP57" s="144">
        <v>29.221</v>
      </c>
      <c r="DQ57" s="144">
        <v>29.221</v>
      </c>
      <c r="DR57" s="144">
        <v>29.221</v>
      </c>
      <c r="DS57" s="144">
        <v>29.221</v>
      </c>
      <c r="DT57" s="144">
        <v>29.221</v>
      </c>
      <c r="DU57" s="144">
        <v>29.221</v>
      </c>
      <c r="DV57" s="144">
        <v>29.221</v>
      </c>
      <c r="DW57" s="144">
        <v>29.221</v>
      </c>
      <c r="DX57" s="144">
        <v>29.221</v>
      </c>
      <c r="DY57" s="144">
        <v>29.221</v>
      </c>
      <c r="DZ57" s="144">
        <v>29.221</v>
      </c>
      <c r="EA57" s="144">
        <v>29.221</v>
      </c>
    </row>
    <row r="58" spans="1:131" ht="15" customHeight="1" x14ac:dyDescent="0.25">
      <c r="A58" s="43">
        <v>56</v>
      </c>
      <c r="B58" s="144"/>
      <c r="C58" s="144"/>
      <c r="D58" s="144"/>
      <c r="E58" s="144"/>
      <c r="F58" s="144"/>
      <c r="G58" s="144"/>
      <c r="H58" s="144"/>
      <c r="I58" s="144"/>
      <c r="J58" s="144"/>
      <c r="K58" s="144"/>
      <c r="L58" s="144"/>
      <c r="M58" s="144"/>
      <c r="N58" s="144"/>
      <c r="O58" s="144"/>
      <c r="P58" s="144"/>
      <c r="Q58" s="144"/>
      <c r="R58" s="144"/>
      <c r="S58" s="144"/>
      <c r="T58" s="144"/>
      <c r="U58" s="144"/>
      <c r="V58" s="144"/>
      <c r="W58" s="144"/>
      <c r="X58" s="144"/>
      <c r="Y58" s="144"/>
      <c r="Z58" s="144"/>
      <c r="AA58" s="144"/>
      <c r="AB58" s="144"/>
      <c r="AC58" s="144"/>
      <c r="AD58" s="144"/>
      <c r="AE58" s="144"/>
      <c r="AF58" s="144"/>
      <c r="AG58" s="144"/>
      <c r="AH58" s="144"/>
      <c r="AI58" s="144"/>
      <c r="AJ58" s="144"/>
      <c r="AK58" s="144"/>
      <c r="AL58" s="144"/>
      <c r="AM58" s="144"/>
      <c r="AN58" s="144"/>
      <c r="AO58" s="144"/>
      <c r="AP58" s="144"/>
      <c r="AQ58" s="144"/>
      <c r="AR58" s="144"/>
      <c r="AS58" s="144"/>
      <c r="AT58" s="144"/>
      <c r="AU58" s="144"/>
      <c r="AV58" s="144"/>
      <c r="AW58" s="144"/>
      <c r="AX58" s="144"/>
      <c r="AY58" s="144"/>
      <c r="AZ58" s="144"/>
      <c r="BA58" s="144"/>
      <c r="BB58" s="144"/>
      <c r="BC58" s="144"/>
      <c r="BD58" s="144"/>
      <c r="BE58" s="144"/>
      <c r="BF58" s="144">
        <v>0.99099999999999999</v>
      </c>
      <c r="BG58" s="144">
        <v>1.972</v>
      </c>
      <c r="BH58" s="144">
        <v>2.944</v>
      </c>
      <c r="BI58" s="144">
        <v>3.9064999999999999</v>
      </c>
      <c r="BJ58" s="144">
        <v>4.8585000000000003</v>
      </c>
      <c r="BK58" s="144">
        <v>5.8</v>
      </c>
      <c r="BL58" s="144">
        <v>6.7309999999999999</v>
      </c>
      <c r="BM58" s="144">
        <v>7.6515000000000004</v>
      </c>
      <c r="BN58" s="144">
        <v>8.5604999999999993</v>
      </c>
      <c r="BO58" s="144">
        <v>9.4585000000000008</v>
      </c>
      <c r="BP58" s="144">
        <v>10.345000000000001</v>
      </c>
      <c r="BQ58" s="144">
        <v>11.22</v>
      </c>
      <c r="BR58" s="144">
        <v>12.0825</v>
      </c>
      <c r="BS58" s="144">
        <v>12.932499999999999</v>
      </c>
      <c r="BT58" s="144">
        <v>13.77</v>
      </c>
      <c r="BU58" s="144">
        <v>14.5945</v>
      </c>
      <c r="BV58" s="144">
        <v>15.404999999999999</v>
      </c>
      <c r="BW58" s="144">
        <v>16.200500000000002</v>
      </c>
      <c r="BX58" s="144">
        <v>16.981999999999999</v>
      </c>
      <c r="BY58" s="144">
        <v>17.747499999999999</v>
      </c>
      <c r="BZ58" s="144">
        <v>18.497</v>
      </c>
      <c r="CA58" s="144">
        <v>19.228999999999999</v>
      </c>
      <c r="CB58" s="144">
        <v>19.9435</v>
      </c>
      <c r="CC58" s="144">
        <v>20.638000000000002</v>
      </c>
      <c r="CD58" s="144">
        <v>21.3125</v>
      </c>
      <c r="CE58" s="144">
        <v>21.966000000000001</v>
      </c>
      <c r="CF58" s="144">
        <v>22.5975</v>
      </c>
      <c r="CG58" s="144">
        <v>23.204999999999998</v>
      </c>
      <c r="CH58" s="144">
        <v>23.786000000000001</v>
      </c>
      <c r="CI58" s="144">
        <v>24.339500000000001</v>
      </c>
      <c r="CJ58" s="144">
        <v>24.861999999999998</v>
      </c>
      <c r="CK58" s="144">
        <v>25.351500000000001</v>
      </c>
      <c r="CL58" s="144">
        <v>25.805</v>
      </c>
      <c r="CM58" s="144">
        <v>26.2195</v>
      </c>
      <c r="CN58" s="144">
        <v>26.594000000000001</v>
      </c>
      <c r="CO58" s="144">
        <v>26.925999999999998</v>
      </c>
      <c r="CP58" s="144">
        <v>27.215499999999999</v>
      </c>
      <c r="CQ58" s="144">
        <v>27.463000000000001</v>
      </c>
      <c r="CR58" s="144">
        <v>27.670500000000001</v>
      </c>
      <c r="CS58" s="144">
        <v>27.841000000000001</v>
      </c>
      <c r="CT58" s="144">
        <v>27.9785</v>
      </c>
      <c r="CU58" s="144">
        <v>28.086500000000001</v>
      </c>
      <c r="CV58" s="144">
        <v>28.170500000000001</v>
      </c>
      <c r="CW58" s="144">
        <v>28.234500000000001</v>
      </c>
      <c r="CX58" s="144">
        <v>28.282499999999999</v>
      </c>
      <c r="CY58" s="144">
        <v>28.317</v>
      </c>
      <c r="CZ58" s="144">
        <v>28.342500000000001</v>
      </c>
      <c r="DA58" s="144">
        <v>28.361000000000001</v>
      </c>
      <c r="DB58" s="144">
        <v>28.3735</v>
      </c>
      <c r="DC58" s="144">
        <v>28.3735</v>
      </c>
      <c r="DD58" s="144">
        <v>28.3735</v>
      </c>
      <c r="DE58" s="144">
        <v>28.3735</v>
      </c>
      <c r="DF58" s="144">
        <v>28.3735</v>
      </c>
      <c r="DG58" s="144">
        <v>28.3735</v>
      </c>
      <c r="DH58" s="144">
        <v>28.3735</v>
      </c>
      <c r="DI58" s="144">
        <v>28.3735</v>
      </c>
      <c r="DJ58" s="144">
        <v>28.3735</v>
      </c>
      <c r="DK58" s="144">
        <v>28.3735</v>
      </c>
      <c r="DL58" s="144">
        <v>28.3735</v>
      </c>
      <c r="DM58" s="144">
        <v>28.3735</v>
      </c>
      <c r="DN58" s="144">
        <v>28.3735</v>
      </c>
      <c r="DO58" s="144">
        <v>28.3735</v>
      </c>
      <c r="DP58" s="144">
        <v>28.3735</v>
      </c>
      <c r="DQ58" s="144">
        <v>28.3735</v>
      </c>
      <c r="DR58" s="144">
        <v>28.3735</v>
      </c>
      <c r="DS58" s="144">
        <v>28.3735</v>
      </c>
      <c r="DT58" s="144">
        <v>28.3735</v>
      </c>
      <c r="DU58" s="144">
        <v>28.3735</v>
      </c>
      <c r="DV58" s="144">
        <v>28.3735</v>
      </c>
      <c r="DW58" s="144">
        <v>28.3735</v>
      </c>
      <c r="DX58" s="144">
        <v>28.3735</v>
      </c>
      <c r="DY58" s="144">
        <v>28.3735</v>
      </c>
      <c r="DZ58" s="144">
        <v>28.3735</v>
      </c>
      <c r="EA58" s="144">
        <v>28.3735</v>
      </c>
    </row>
    <row r="59" spans="1:131" ht="15" customHeight="1" x14ac:dyDescent="0.25">
      <c r="A59" s="43">
        <v>57</v>
      </c>
      <c r="B59" s="144"/>
      <c r="C59" s="144"/>
      <c r="D59" s="144"/>
      <c r="E59" s="144"/>
      <c r="F59" s="144"/>
      <c r="G59" s="144"/>
      <c r="H59" s="144"/>
      <c r="I59" s="144"/>
      <c r="J59" s="144"/>
      <c r="K59" s="144"/>
      <c r="L59" s="144"/>
      <c r="M59" s="144"/>
      <c r="N59" s="144"/>
      <c r="O59" s="144"/>
      <c r="P59" s="144"/>
      <c r="Q59" s="144"/>
      <c r="R59" s="144"/>
      <c r="S59" s="144"/>
      <c r="T59" s="144"/>
      <c r="U59" s="144"/>
      <c r="V59" s="144"/>
      <c r="W59" s="144"/>
      <c r="X59" s="144"/>
      <c r="Y59" s="144"/>
      <c r="Z59" s="144"/>
      <c r="AA59" s="144"/>
      <c r="AB59" s="144"/>
      <c r="AC59" s="144"/>
      <c r="AD59" s="144"/>
      <c r="AE59" s="144"/>
      <c r="AF59" s="144"/>
      <c r="AG59" s="144"/>
      <c r="AH59" s="144"/>
      <c r="AI59" s="144"/>
      <c r="AJ59" s="144"/>
      <c r="AK59" s="144"/>
      <c r="AL59" s="144"/>
      <c r="AM59" s="144"/>
      <c r="AN59" s="144"/>
      <c r="AO59" s="144"/>
      <c r="AP59" s="144"/>
      <c r="AQ59" s="144"/>
      <c r="AR59" s="144"/>
      <c r="AS59" s="144"/>
      <c r="AT59" s="144"/>
      <c r="AU59" s="144"/>
      <c r="AV59" s="144"/>
      <c r="AW59" s="144"/>
      <c r="AX59" s="144"/>
      <c r="AY59" s="144"/>
      <c r="AZ59" s="144"/>
      <c r="BA59" s="144"/>
      <c r="BB59" s="144"/>
      <c r="BC59" s="144"/>
      <c r="BD59" s="144"/>
      <c r="BE59" s="144"/>
      <c r="BF59" s="144"/>
      <c r="BG59" s="144">
        <v>0.99050000000000005</v>
      </c>
      <c r="BH59" s="144">
        <v>1.9715</v>
      </c>
      <c r="BI59" s="144">
        <v>2.9420000000000002</v>
      </c>
      <c r="BJ59" s="144">
        <v>3.9024999999999999</v>
      </c>
      <c r="BK59" s="144">
        <v>4.8525</v>
      </c>
      <c r="BL59" s="144">
        <v>5.7915000000000001</v>
      </c>
      <c r="BM59" s="144">
        <v>6.7190000000000003</v>
      </c>
      <c r="BN59" s="144">
        <v>7.6364999999999998</v>
      </c>
      <c r="BO59" s="144">
        <v>8.5419999999999998</v>
      </c>
      <c r="BP59" s="144">
        <v>9.4354999999999993</v>
      </c>
      <c r="BQ59" s="144">
        <v>10.317500000000001</v>
      </c>
      <c r="BR59" s="144">
        <v>11.186500000000001</v>
      </c>
      <c r="BS59" s="144">
        <v>12.0435</v>
      </c>
      <c r="BT59" s="144">
        <v>12.887</v>
      </c>
      <c r="BU59" s="144">
        <v>13.717000000000001</v>
      </c>
      <c r="BV59" s="144">
        <v>14.532999999999999</v>
      </c>
      <c r="BW59" s="144">
        <v>15.3345</v>
      </c>
      <c r="BX59" s="144">
        <v>16.120999999999999</v>
      </c>
      <c r="BY59" s="144">
        <v>16.890999999999998</v>
      </c>
      <c r="BZ59" s="144">
        <v>17.645</v>
      </c>
      <c r="CA59" s="144">
        <v>18.381</v>
      </c>
      <c r="CB59" s="144">
        <v>19.099499999999999</v>
      </c>
      <c r="CC59" s="144">
        <v>19.797000000000001</v>
      </c>
      <c r="CD59" s="144">
        <v>20.475000000000001</v>
      </c>
      <c r="CE59" s="144">
        <v>21.131</v>
      </c>
      <c r="CF59" s="144">
        <v>21.763999999999999</v>
      </c>
      <c r="CG59" s="144">
        <v>22.3735</v>
      </c>
      <c r="CH59" s="144">
        <v>22.956</v>
      </c>
      <c r="CI59" s="144">
        <v>23.51</v>
      </c>
      <c r="CJ59" s="144">
        <v>24.033000000000001</v>
      </c>
      <c r="CK59" s="144">
        <v>24.522500000000001</v>
      </c>
      <c r="CL59" s="144">
        <v>24.9755</v>
      </c>
      <c r="CM59" s="144">
        <v>25.389500000000002</v>
      </c>
      <c r="CN59" s="144">
        <v>25.763000000000002</v>
      </c>
      <c r="CO59" s="144">
        <v>26.094000000000001</v>
      </c>
      <c r="CP59" s="144">
        <v>26.382000000000001</v>
      </c>
      <c r="CQ59" s="144">
        <v>26.627500000000001</v>
      </c>
      <c r="CR59" s="144">
        <v>26.834</v>
      </c>
      <c r="CS59" s="144">
        <v>27.003499999999999</v>
      </c>
      <c r="CT59" s="144">
        <v>27.139500000000002</v>
      </c>
      <c r="CU59" s="144">
        <v>27.247</v>
      </c>
      <c r="CV59" s="144">
        <v>27.329499999999999</v>
      </c>
      <c r="CW59" s="144">
        <v>27.392499999999998</v>
      </c>
      <c r="CX59" s="144">
        <v>27.44</v>
      </c>
      <c r="CY59" s="144">
        <v>27.474499999999999</v>
      </c>
      <c r="CZ59" s="144">
        <v>27.498999999999999</v>
      </c>
      <c r="DA59" s="144">
        <v>27.516999999999999</v>
      </c>
      <c r="DB59" s="144">
        <v>27.529</v>
      </c>
      <c r="DC59" s="144">
        <v>27.529</v>
      </c>
      <c r="DD59" s="144">
        <v>27.529</v>
      </c>
      <c r="DE59" s="144">
        <v>27.529</v>
      </c>
      <c r="DF59" s="144">
        <v>27.529</v>
      </c>
      <c r="DG59" s="144">
        <v>27.529</v>
      </c>
      <c r="DH59" s="144">
        <v>27.529</v>
      </c>
      <c r="DI59" s="144">
        <v>27.529</v>
      </c>
      <c r="DJ59" s="144">
        <v>27.529</v>
      </c>
      <c r="DK59" s="144">
        <v>27.529</v>
      </c>
      <c r="DL59" s="144">
        <v>27.529</v>
      </c>
      <c r="DM59" s="144">
        <v>27.529</v>
      </c>
      <c r="DN59" s="144">
        <v>27.529</v>
      </c>
      <c r="DO59" s="144">
        <v>27.529</v>
      </c>
      <c r="DP59" s="144">
        <v>27.529</v>
      </c>
      <c r="DQ59" s="144">
        <v>27.529</v>
      </c>
      <c r="DR59" s="144">
        <v>27.529</v>
      </c>
      <c r="DS59" s="144">
        <v>27.529</v>
      </c>
      <c r="DT59" s="144">
        <v>27.529</v>
      </c>
      <c r="DU59" s="144">
        <v>27.529</v>
      </c>
      <c r="DV59" s="144">
        <v>27.529</v>
      </c>
      <c r="DW59" s="144">
        <v>27.529</v>
      </c>
      <c r="DX59" s="144">
        <v>27.529</v>
      </c>
      <c r="DY59" s="144">
        <v>27.529</v>
      </c>
      <c r="DZ59" s="144">
        <v>27.529</v>
      </c>
      <c r="EA59" s="144">
        <v>27.529</v>
      </c>
    </row>
    <row r="60" spans="1:131" ht="15" customHeight="1" x14ac:dyDescent="0.25">
      <c r="A60" s="43">
        <v>58</v>
      </c>
      <c r="B60" s="144"/>
      <c r="C60" s="144"/>
      <c r="D60" s="144"/>
      <c r="E60" s="144"/>
      <c r="F60" s="144"/>
      <c r="G60" s="144"/>
      <c r="H60" s="144"/>
      <c r="I60" s="144"/>
      <c r="J60" s="144"/>
      <c r="K60" s="144"/>
      <c r="L60" s="144"/>
      <c r="M60" s="144"/>
      <c r="N60" s="144"/>
      <c r="O60" s="144"/>
      <c r="P60" s="144"/>
      <c r="Q60" s="144"/>
      <c r="R60" s="144"/>
      <c r="S60" s="144"/>
      <c r="T60" s="144"/>
      <c r="U60" s="144"/>
      <c r="V60" s="144"/>
      <c r="W60" s="144"/>
      <c r="X60" s="144"/>
      <c r="Y60" s="144"/>
      <c r="Z60" s="144"/>
      <c r="AA60" s="144"/>
      <c r="AB60" s="144"/>
      <c r="AC60" s="144"/>
      <c r="AD60" s="144"/>
      <c r="AE60" s="144"/>
      <c r="AF60" s="144"/>
      <c r="AG60" s="144"/>
      <c r="AH60" s="144"/>
      <c r="AI60" s="144"/>
      <c r="AJ60" s="144"/>
      <c r="AK60" s="144"/>
      <c r="AL60" s="144"/>
      <c r="AM60" s="144"/>
      <c r="AN60" s="144"/>
      <c r="AO60" s="144"/>
      <c r="AP60" s="144"/>
      <c r="AQ60" s="144"/>
      <c r="AR60" s="144"/>
      <c r="AS60" s="144"/>
      <c r="AT60" s="144"/>
      <c r="AU60" s="144"/>
      <c r="AV60" s="144"/>
      <c r="AW60" s="144"/>
      <c r="AX60" s="144"/>
      <c r="AY60" s="144"/>
      <c r="AZ60" s="144"/>
      <c r="BA60" s="144"/>
      <c r="BB60" s="144"/>
      <c r="BC60" s="144"/>
      <c r="BD60" s="144"/>
      <c r="BE60" s="144"/>
      <c r="BF60" s="144"/>
      <c r="BG60" s="144"/>
      <c r="BH60" s="144">
        <v>0.99</v>
      </c>
      <c r="BI60" s="144">
        <v>1.97</v>
      </c>
      <c r="BJ60" s="144">
        <v>2.9394999999999998</v>
      </c>
      <c r="BK60" s="144">
        <v>3.8975</v>
      </c>
      <c r="BL60" s="144">
        <v>4.8455000000000004</v>
      </c>
      <c r="BM60" s="144">
        <v>5.782</v>
      </c>
      <c r="BN60" s="144">
        <v>6.7065000000000001</v>
      </c>
      <c r="BO60" s="144">
        <v>7.62</v>
      </c>
      <c r="BP60" s="144">
        <v>8.5214999999999996</v>
      </c>
      <c r="BQ60" s="144">
        <v>9.4109999999999996</v>
      </c>
      <c r="BR60" s="144">
        <v>10.287000000000001</v>
      </c>
      <c r="BS60" s="144">
        <v>11.150499999999999</v>
      </c>
      <c r="BT60" s="144">
        <v>12.000999999999999</v>
      </c>
      <c r="BU60" s="144">
        <v>12.8375</v>
      </c>
      <c r="BV60" s="144">
        <v>13.659000000000001</v>
      </c>
      <c r="BW60" s="144">
        <v>14.4665</v>
      </c>
      <c r="BX60" s="144">
        <v>15.257999999999999</v>
      </c>
      <c r="BY60" s="144">
        <v>16.033999999999999</v>
      </c>
      <c r="BZ60" s="144">
        <v>16.7925</v>
      </c>
      <c r="CA60" s="144">
        <v>17.533000000000001</v>
      </c>
      <c r="CB60" s="144">
        <v>18.254999999999999</v>
      </c>
      <c r="CC60" s="144">
        <v>18.957000000000001</v>
      </c>
      <c r="CD60" s="144">
        <v>19.637499999999999</v>
      </c>
      <c r="CE60" s="144">
        <v>20.296500000000002</v>
      </c>
      <c r="CF60" s="144">
        <v>20.931999999999999</v>
      </c>
      <c r="CG60" s="144">
        <v>21.542999999999999</v>
      </c>
      <c r="CH60" s="144">
        <v>22.126999999999999</v>
      </c>
      <c r="CI60" s="144">
        <v>22.682500000000001</v>
      </c>
      <c r="CJ60" s="144">
        <v>23.205500000000001</v>
      </c>
      <c r="CK60" s="144">
        <v>23.695</v>
      </c>
      <c r="CL60" s="144">
        <v>24.147500000000001</v>
      </c>
      <c r="CM60" s="144">
        <v>24.561499999999999</v>
      </c>
      <c r="CN60" s="144">
        <v>24.933499999999999</v>
      </c>
      <c r="CO60" s="144">
        <v>25.263500000000001</v>
      </c>
      <c r="CP60" s="144">
        <v>25.5505</v>
      </c>
      <c r="CQ60" s="144">
        <v>25.795000000000002</v>
      </c>
      <c r="CR60" s="144">
        <v>26</v>
      </c>
      <c r="CS60" s="144">
        <v>26.1675</v>
      </c>
      <c r="CT60" s="144">
        <v>26.302499999999998</v>
      </c>
      <c r="CU60" s="144">
        <v>26.408999999999999</v>
      </c>
      <c r="CV60" s="144">
        <v>26.490500000000001</v>
      </c>
      <c r="CW60" s="144">
        <v>26.553000000000001</v>
      </c>
      <c r="CX60" s="144">
        <v>26.599499999999999</v>
      </c>
      <c r="CY60" s="144">
        <v>26.632999999999999</v>
      </c>
      <c r="CZ60" s="144">
        <v>26.657499999999999</v>
      </c>
      <c r="DA60" s="144">
        <v>26.674499999999998</v>
      </c>
      <c r="DB60" s="144">
        <v>26.6875</v>
      </c>
      <c r="DC60" s="144">
        <v>26.6875</v>
      </c>
      <c r="DD60" s="144">
        <v>26.6875</v>
      </c>
      <c r="DE60" s="144">
        <v>26.6875</v>
      </c>
      <c r="DF60" s="144">
        <v>26.6875</v>
      </c>
      <c r="DG60" s="144">
        <v>26.6875</v>
      </c>
      <c r="DH60" s="144">
        <v>26.6875</v>
      </c>
      <c r="DI60" s="144">
        <v>26.6875</v>
      </c>
      <c r="DJ60" s="144">
        <v>26.6875</v>
      </c>
      <c r="DK60" s="144">
        <v>26.6875</v>
      </c>
      <c r="DL60" s="144">
        <v>26.6875</v>
      </c>
      <c r="DM60" s="144">
        <v>26.6875</v>
      </c>
      <c r="DN60" s="144">
        <v>26.6875</v>
      </c>
      <c r="DO60" s="144">
        <v>26.6875</v>
      </c>
      <c r="DP60" s="144">
        <v>26.6875</v>
      </c>
      <c r="DQ60" s="144">
        <v>26.6875</v>
      </c>
      <c r="DR60" s="144">
        <v>26.6875</v>
      </c>
      <c r="DS60" s="144">
        <v>26.6875</v>
      </c>
      <c r="DT60" s="144">
        <v>26.6875</v>
      </c>
      <c r="DU60" s="144">
        <v>26.6875</v>
      </c>
      <c r="DV60" s="144">
        <v>26.6875</v>
      </c>
      <c r="DW60" s="144">
        <v>26.6875</v>
      </c>
      <c r="DX60" s="144">
        <v>26.6875</v>
      </c>
      <c r="DY60" s="144">
        <v>26.6875</v>
      </c>
      <c r="DZ60" s="144">
        <v>26.6875</v>
      </c>
      <c r="EA60" s="144">
        <v>26.6875</v>
      </c>
    </row>
    <row r="61" spans="1:131" ht="15" customHeight="1" x14ac:dyDescent="0.25">
      <c r="A61" s="43">
        <v>59</v>
      </c>
      <c r="B61" s="144"/>
      <c r="C61" s="144"/>
      <c r="D61" s="144"/>
      <c r="E61" s="144"/>
      <c r="F61" s="144"/>
      <c r="G61" s="144"/>
      <c r="H61" s="144"/>
      <c r="I61" s="144"/>
      <c r="J61" s="144"/>
      <c r="K61" s="144"/>
      <c r="L61" s="144"/>
      <c r="M61" s="144"/>
      <c r="N61" s="144"/>
      <c r="O61" s="144"/>
      <c r="P61" s="144"/>
      <c r="Q61" s="144"/>
      <c r="R61" s="144"/>
      <c r="S61" s="144"/>
      <c r="T61" s="144"/>
      <c r="U61" s="144"/>
      <c r="V61" s="144"/>
      <c r="W61" s="144"/>
      <c r="X61" s="144"/>
      <c r="Y61" s="144"/>
      <c r="Z61" s="144"/>
      <c r="AA61" s="144"/>
      <c r="AB61" s="144"/>
      <c r="AC61" s="144"/>
      <c r="AD61" s="144"/>
      <c r="AE61" s="144"/>
      <c r="AF61" s="144"/>
      <c r="AG61" s="144"/>
      <c r="AH61" s="144"/>
      <c r="AI61" s="144"/>
      <c r="AJ61" s="144"/>
      <c r="AK61" s="144"/>
      <c r="AL61" s="144"/>
      <c r="AM61" s="144"/>
      <c r="AN61" s="144"/>
      <c r="AO61" s="144"/>
      <c r="AP61" s="144"/>
      <c r="AQ61" s="144"/>
      <c r="AR61" s="144"/>
      <c r="AS61" s="144"/>
      <c r="AT61" s="144"/>
      <c r="AU61" s="144"/>
      <c r="AV61" s="144"/>
      <c r="AW61" s="144"/>
      <c r="AX61" s="144"/>
      <c r="AY61" s="144"/>
      <c r="AZ61" s="144"/>
      <c r="BA61" s="144"/>
      <c r="BB61" s="144"/>
      <c r="BC61" s="144"/>
      <c r="BD61" s="144"/>
      <c r="BE61" s="144"/>
      <c r="BF61" s="144"/>
      <c r="BG61" s="144"/>
      <c r="BH61" s="144"/>
      <c r="BI61" s="144">
        <v>0.98950000000000005</v>
      </c>
      <c r="BJ61" s="144">
        <v>1.9684999999999999</v>
      </c>
      <c r="BK61" s="144">
        <v>2.9365000000000001</v>
      </c>
      <c r="BL61" s="144">
        <v>3.8929999999999998</v>
      </c>
      <c r="BM61" s="144">
        <v>4.8380000000000001</v>
      </c>
      <c r="BN61" s="144">
        <v>5.7714999999999996</v>
      </c>
      <c r="BO61" s="144">
        <v>6.6935000000000002</v>
      </c>
      <c r="BP61" s="144">
        <v>7.6029999999999998</v>
      </c>
      <c r="BQ61" s="144">
        <v>8.5</v>
      </c>
      <c r="BR61" s="144">
        <v>9.3840000000000003</v>
      </c>
      <c r="BS61" s="144">
        <v>10.255000000000001</v>
      </c>
      <c r="BT61" s="144">
        <v>11.112</v>
      </c>
      <c r="BU61" s="144">
        <v>11.955500000000001</v>
      </c>
      <c r="BV61" s="144">
        <v>12.784000000000001</v>
      </c>
      <c r="BW61" s="144">
        <v>13.597</v>
      </c>
      <c r="BX61" s="144">
        <v>14.395</v>
      </c>
      <c r="BY61" s="144">
        <v>15.176</v>
      </c>
      <c r="BZ61" s="144">
        <v>15.939500000000001</v>
      </c>
      <c r="CA61" s="144">
        <v>16.684999999999999</v>
      </c>
      <c r="CB61" s="144">
        <v>17.4115</v>
      </c>
      <c r="CC61" s="144">
        <v>18.117000000000001</v>
      </c>
      <c r="CD61" s="144">
        <v>18.801500000000001</v>
      </c>
      <c r="CE61" s="144">
        <v>19.4635</v>
      </c>
      <c r="CF61" s="144">
        <v>20.102</v>
      </c>
      <c r="CG61" s="144">
        <v>20.715</v>
      </c>
      <c r="CH61" s="144">
        <v>21.3005</v>
      </c>
      <c r="CI61" s="144">
        <v>21.856999999999999</v>
      </c>
      <c r="CJ61" s="144">
        <v>22.381</v>
      </c>
      <c r="CK61" s="144">
        <v>22.8705</v>
      </c>
      <c r="CL61" s="144">
        <v>23.323499999999999</v>
      </c>
      <c r="CM61" s="144">
        <v>23.736499999999999</v>
      </c>
      <c r="CN61" s="144">
        <v>24.108000000000001</v>
      </c>
      <c r="CO61" s="144">
        <v>24.436499999999999</v>
      </c>
      <c r="CP61" s="144">
        <v>24.722000000000001</v>
      </c>
      <c r="CQ61" s="144">
        <v>24.966000000000001</v>
      </c>
      <c r="CR61" s="144">
        <v>25.169</v>
      </c>
      <c r="CS61" s="144">
        <v>25.335999999999999</v>
      </c>
      <c r="CT61" s="144">
        <v>25.47</v>
      </c>
      <c r="CU61" s="144">
        <v>25.574999999999999</v>
      </c>
      <c r="CV61" s="144">
        <v>25.655999999999999</v>
      </c>
      <c r="CW61" s="144">
        <v>25.717500000000001</v>
      </c>
      <c r="CX61" s="144">
        <v>25.763000000000002</v>
      </c>
      <c r="CY61" s="144">
        <v>25.795999999999999</v>
      </c>
      <c r="CZ61" s="144">
        <v>25.820499999999999</v>
      </c>
      <c r="DA61" s="144">
        <v>25.837</v>
      </c>
      <c r="DB61" s="144">
        <v>25.849</v>
      </c>
      <c r="DC61" s="144">
        <v>25.849</v>
      </c>
      <c r="DD61" s="144">
        <v>25.849</v>
      </c>
      <c r="DE61" s="144">
        <v>25.849</v>
      </c>
      <c r="DF61" s="144">
        <v>25.849</v>
      </c>
      <c r="DG61" s="144">
        <v>25.849</v>
      </c>
      <c r="DH61" s="144">
        <v>25.849</v>
      </c>
      <c r="DI61" s="144">
        <v>25.849</v>
      </c>
      <c r="DJ61" s="144">
        <v>25.849</v>
      </c>
      <c r="DK61" s="144">
        <v>25.849</v>
      </c>
      <c r="DL61" s="144">
        <v>25.849</v>
      </c>
      <c r="DM61" s="144">
        <v>25.849</v>
      </c>
      <c r="DN61" s="144">
        <v>25.849</v>
      </c>
      <c r="DO61" s="144">
        <v>25.849</v>
      </c>
      <c r="DP61" s="144">
        <v>25.849</v>
      </c>
      <c r="DQ61" s="144">
        <v>25.849</v>
      </c>
      <c r="DR61" s="144">
        <v>25.849</v>
      </c>
      <c r="DS61" s="144">
        <v>25.849</v>
      </c>
      <c r="DT61" s="144">
        <v>25.849</v>
      </c>
      <c r="DU61" s="144">
        <v>25.849</v>
      </c>
      <c r="DV61" s="144">
        <v>25.849</v>
      </c>
      <c r="DW61" s="144">
        <v>25.849</v>
      </c>
      <c r="DX61" s="144">
        <v>25.849</v>
      </c>
      <c r="DY61" s="144">
        <v>25.849</v>
      </c>
      <c r="DZ61" s="144">
        <v>25.849</v>
      </c>
      <c r="EA61" s="144">
        <v>25.849</v>
      </c>
    </row>
    <row r="62" spans="1:131" ht="15" customHeight="1" x14ac:dyDescent="0.25">
      <c r="A62" s="43">
        <v>60</v>
      </c>
      <c r="B62" s="144"/>
      <c r="C62" s="144"/>
      <c r="D62" s="144"/>
      <c r="E62" s="144"/>
      <c r="F62" s="144"/>
      <c r="G62" s="144"/>
      <c r="H62" s="144"/>
      <c r="I62" s="144"/>
      <c r="J62" s="144"/>
      <c r="K62" s="144"/>
      <c r="L62" s="144"/>
      <c r="M62" s="144"/>
      <c r="N62" s="144"/>
      <c r="O62" s="144"/>
      <c r="P62" s="144"/>
      <c r="Q62" s="144"/>
      <c r="R62" s="144"/>
      <c r="S62" s="144"/>
      <c r="T62" s="144"/>
      <c r="U62" s="144"/>
      <c r="V62" s="144"/>
      <c r="W62" s="144"/>
      <c r="X62" s="144"/>
      <c r="Y62" s="144"/>
      <c r="Z62" s="144"/>
      <c r="AA62" s="144"/>
      <c r="AB62" s="144"/>
      <c r="AC62" s="144"/>
      <c r="AD62" s="144"/>
      <c r="AE62" s="144"/>
      <c r="AF62" s="144"/>
      <c r="AG62" s="144"/>
      <c r="AH62" s="144"/>
      <c r="AI62" s="144"/>
      <c r="AJ62" s="144"/>
      <c r="AK62" s="144"/>
      <c r="AL62" s="144"/>
      <c r="AM62" s="144"/>
      <c r="AN62" s="144"/>
      <c r="AO62" s="144"/>
      <c r="AP62" s="144"/>
      <c r="AQ62" s="144"/>
      <c r="AR62" s="144"/>
      <c r="AS62" s="144"/>
      <c r="AT62" s="144"/>
      <c r="AU62" s="144"/>
      <c r="AV62" s="144"/>
      <c r="AW62" s="144"/>
      <c r="AX62" s="144"/>
      <c r="AY62" s="144"/>
      <c r="AZ62" s="144"/>
      <c r="BA62" s="144"/>
      <c r="BB62" s="144"/>
      <c r="BC62" s="144"/>
      <c r="BD62" s="144"/>
      <c r="BE62" s="144"/>
      <c r="BF62" s="144"/>
      <c r="BG62" s="144"/>
      <c r="BH62" s="144"/>
      <c r="BI62" s="144"/>
      <c r="BJ62" s="144">
        <v>0.98899999999999999</v>
      </c>
      <c r="BK62" s="144">
        <v>1.9670000000000001</v>
      </c>
      <c r="BL62" s="144">
        <v>2.9329999999999998</v>
      </c>
      <c r="BM62" s="144">
        <v>3.8879999999999999</v>
      </c>
      <c r="BN62" s="144">
        <v>4.8310000000000004</v>
      </c>
      <c r="BO62" s="144">
        <v>5.7614999999999998</v>
      </c>
      <c r="BP62" s="144">
        <v>6.68</v>
      </c>
      <c r="BQ62" s="144">
        <v>7.5854999999999997</v>
      </c>
      <c r="BR62" s="144">
        <v>8.4774999999999991</v>
      </c>
      <c r="BS62" s="144">
        <v>9.3559999999999999</v>
      </c>
      <c r="BT62" s="144">
        <v>10.221</v>
      </c>
      <c r="BU62" s="144">
        <v>11.0715</v>
      </c>
      <c r="BV62" s="144">
        <v>11.907</v>
      </c>
      <c r="BW62" s="144">
        <v>12.727499999999999</v>
      </c>
      <c r="BX62" s="144">
        <v>13.531000000000001</v>
      </c>
      <c r="BY62" s="144">
        <v>14.3185</v>
      </c>
      <c r="BZ62" s="144">
        <v>15.0875</v>
      </c>
      <c r="CA62" s="144">
        <v>15.8385</v>
      </c>
      <c r="CB62" s="144">
        <v>16.569500000000001</v>
      </c>
      <c r="CC62" s="144">
        <v>17.279499999999999</v>
      </c>
      <c r="CD62" s="144">
        <v>17.968</v>
      </c>
      <c r="CE62" s="144">
        <v>18.633500000000002</v>
      </c>
      <c r="CF62" s="144">
        <v>19.2745</v>
      </c>
      <c r="CG62" s="144">
        <v>19.890499999999999</v>
      </c>
      <c r="CH62" s="144">
        <v>20.478000000000002</v>
      </c>
      <c r="CI62" s="144">
        <v>21.035499999999999</v>
      </c>
      <c r="CJ62" s="144">
        <v>21.560500000000001</v>
      </c>
      <c r="CK62" s="144">
        <v>22.0505</v>
      </c>
      <c r="CL62" s="144">
        <v>22.503</v>
      </c>
      <c r="CM62" s="144">
        <v>22.916</v>
      </c>
      <c r="CN62" s="144">
        <v>23.2865</v>
      </c>
      <c r="CO62" s="144">
        <v>23.6145</v>
      </c>
      <c r="CP62" s="144">
        <v>23.899000000000001</v>
      </c>
      <c r="CQ62" s="144">
        <v>24.141500000000001</v>
      </c>
      <c r="CR62" s="144">
        <v>24.344000000000001</v>
      </c>
      <c r="CS62" s="144">
        <v>24.509499999999999</v>
      </c>
      <c r="CT62" s="144">
        <v>24.641999999999999</v>
      </c>
      <c r="CU62" s="144">
        <v>24.745999999999999</v>
      </c>
      <c r="CV62" s="144">
        <v>24.826499999999999</v>
      </c>
      <c r="CW62" s="144">
        <v>24.887</v>
      </c>
      <c r="CX62" s="144">
        <v>24.931999999999999</v>
      </c>
      <c r="CY62" s="144">
        <v>24.965</v>
      </c>
      <c r="CZ62" s="144">
        <v>24.988</v>
      </c>
      <c r="DA62" s="144">
        <v>25.004999999999999</v>
      </c>
      <c r="DB62" s="144">
        <v>25.015999999999998</v>
      </c>
      <c r="DC62" s="144">
        <v>25.015999999999998</v>
      </c>
      <c r="DD62" s="144">
        <v>25.015999999999998</v>
      </c>
      <c r="DE62" s="144">
        <v>25.015999999999998</v>
      </c>
      <c r="DF62" s="144">
        <v>25.015999999999998</v>
      </c>
      <c r="DG62" s="144">
        <v>25.015999999999998</v>
      </c>
      <c r="DH62" s="144">
        <v>25.015999999999998</v>
      </c>
      <c r="DI62" s="144">
        <v>25.015999999999998</v>
      </c>
      <c r="DJ62" s="144">
        <v>25.015999999999998</v>
      </c>
      <c r="DK62" s="144">
        <v>25.015999999999998</v>
      </c>
      <c r="DL62" s="144">
        <v>25.015999999999998</v>
      </c>
      <c r="DM62" s="144">
        <v>25.015999999999998</v>
      </c>
      <c r="DN62" s="144">
        <v>25.015999999999998</v>
      </c>
      <c r="DO62" s="144">
        <v>25.015999999999998</v>
      </c>
      <c r="DP62" s="144">
        <v>25.015999999999998</v>
      </c>
      <c r="DQ62" s="144">
        <v>25.015999999999998</v>
      </c>
      <c r="DR62" s="144">
        <v>25.015999999999998</v>
      </c>
      <c r="DS62" s="144">
        <v>25.015999999999998</v>
      </c>
      <c r="DT62" s="144">
        <v>25.015999999999998</v>
      </c>
      <c r="DU62" s="144">
        <v>25.015999999999998</v>
      </c>
      <c r="DV62" s="144">
        <v>25.015999999999998</v>
      </c>
      <c r="DW62" s="144">
        <v>25.015999999999998</v>
      </c>
      <c r="DX62" s="144">
        <v>25.015999999999998</v>
      </c>
      <c r="DY62" s="144">
        <v>25.015999999999998</v>
      </c>
      <c r="DZ62" s="144">
        <v>25.015999999999998</v>
      </c>
      <c r="EA62" s="144">
        <v>25.015999999999998</v>
      </c>
    </row>
    <row r="63" spans="1:131" ht="15" customHeight="1" x14ac:dyDescent="0.25">
      <c r="A63" s="43">
        <v>61</v>
      </c>
      <c r="B63" s="144"/>
      <c r="C63" s="144"/>
      <c r="D63" s="144"/>
      <c r="E63" s="144"/>
      <c r="F63" s="144"/>
      <c r="G63" s="144"/>
      <c r="H63" s="144"/>
      <c r="I63" s="144"/>
      <c r="J63" s="144"/>
      <c r="K63" s="144"/>
      <c r="L63" s="144"/>
      <c r="M63" s="144"/>
      <c r="N63" s="144"/>
      <c r="O63" s="144"/>
      <c r="P63" s="144"/>
      <c r="Q63" s="144"/>
      <c r="R63" s="144"/>
      <c r="S63" s="144"/>
      <c r="T63" s="144"/>
      <c r="U63" s="144"/>
      <c r="V63" s="144"/>
      <c r="W63" s="144"/>
      <c r="X63" s="144"/>
      <c r="Y63" s="144"/>
      <c r="Z63" s="144"/>
      <c r="AA63" s="144"/>
      <c r="AB63" s="144"/>
      <c r="AC63" s="144"/>
      <c r="AD63" s="144"/>
      <c r="AE63" s="144"/>
      <c r="AF63" s="144"/>
      <c r="AG63" s="144"/>
      <c r="AH63" s="144"/>
      <c r="AI63" s="144"/>
      <c r="AJ63" s="144"/>
      <c r="AK63" s="144"/>
      <c r="AL63" s="144"/>
      <c r="AM63" s="144"/>
      <c r="AN63" s="144"/>
      <c r="AO63" s="144"/>
      <c r="AP63" s="144"/>
      <c r="AQ63" s="144"/>
      <c r="AR63" s="144"/>
      <c r="AS63" s="144"/>
      <c r="AT63" s="144"/>
      <c r="AU63" s="144"/>
      <c r="AV63" s="144"/>
      <c r="AW63" s="144"/>
      <c r="AX63" s="144"/>
      <c r="AY63" s="144"/>
      <c r="AZ63" s="144"/>
      <c r="BA63" s="144"/>
      <c r="BB63" s="144"/>
      <c r="BC63" s="144"/>
      <c r="BD63" s="144"/>
      <c r="BE63" s="144"/>
      <c r="BF63" s="144"/>
      <c r="BG63" s="144"/>
      <c r="BH63" s="144"/>
      <c r="BI63" s="144"/>
      <c r="BJ63" s="144"/>
      <c r="BK63" s="144">
        <v>0.98850000000000005</v>
      </c>
      <c r="BL63" s="144">
        <v>1.9655</v>
      </c>
      <c r="BM63" s="144">
        <v>2.9304999999999999</v>
      </c>
      <c r="BN63" s="144">
        <v>3.883</v>
      </c>
      <c r="BO63" s="144">
        <v>4.8230000000000004</v>
      </c>
      <c r="BP63" s="144">
        <v>5.7510000000000003</v>
      </c>
      <c r="BQ63" s="144">
        <v>6.6654999999999998</v>
      </c>
      <c r="BR63" s="144">
        <v>7.5664999999999996</v>
      </c>
      <c r="BS63" s="144">
        <v>8.4540000000000006</v>
      </c>
      <c r="BT63" s="144">
        <v>9.327</v>
      </c>
      <c r="BU63" s="144">
        <v>10.185499999999999</v>
      </c>
      <c r="BV63" s="144">
        <v>11.028499999999999</v>
      </c>
      <c r="BW63" s="144">
        <v>11.855499999999999</v>
      </c>
      <c r="BX63" s="144">
        <v>12.666499999999999</v>
      </c>
      <c r="BY63" s="144">
        <v>13.46</v>
      </c>
      <c r="BZ63" s="144">
        <v>14.2355</v>
      </c>
      <c r="CA63" s="144">
        <v>14.9915</v>
      </c>
      <c r="CB63" s="144">
        <v>15.728</v>
      </c>
      <c r="CC63" s="144">
        <v>16.443000000000001</v>
      </c>
      <c r="CD63" s="144">
        <v>17.1355</v>
      </c>
      <c r="CE63" s="144">
        <v>17.805</v>
      </c>
      <c r="CF63" s="144">
        <v>18.45</v>
      </c>
      <c r="CG63" s="144">
        <v>19.067499999999999</v>
      </c>
      <c r="CH63" s="144">
        <v>19.657499999999999</v>
      </c>
      <c r="CI63" s="144">
        <v>20.2165</v>
      </c>
      <c r="CJ63" s="144">
        <v>20.742999999999999</v>
      </c>
      <c r="CK63" s="144">
        <v>21.234000000000002</v>
      </c>
      <c r="CL63" s="144">
        <v>21.687000000000001</v>
      </c>
      <c r="CM63" s="144">
        <v>22.099</v>
      </c>
      <c r="CN63" s="144">
        <v>22.469000000000001</v>
      </c>
      <c r="CO63" s="144">
        <v>22.796500000000002</v>
      </c>
      <c r="CP63" s="144">
        <v>23.080500000000001</v>
      </c>
      <c r="CQ63" s="144">
        <v>23.3215</v>
      </c>
      <c r="CR63" s="144">
        <v>23.523</v>
      </c>
      <c r="CS63" s="144">
        <v>23.6875</v>
      </c>
      <c r="CT63" s="144">
        <v>23.818999999999999</v>
      </c>
      <c r="CU63" s="144">
        <v>23.922000000000001</v>
      </c>
      <c r="CV63" s="144">
        <v>24.001000000000001</v>
      </c>
      <c r="CW63" s="144">
        <v>24.061</v>
      </c>
      <c r="CX63" s="144">
        <v>24.105</v>
      </c>
      <c r="CY63" s="144">
        <v>24.137499999999999</v>
      </c>
      <c r="CZ63" s="144">
        <v>24.160499999999999</v>
      </c>
      <c r="DA63" s="144">
        <v>24.177</v>
      </c>
      <c r="DB63" s="144">
        <v>24.188500000000001</v>
      </c>
      <c r="DC63" s="144">
        <v>24.188500000000001</v>
      </c>
      <c r="DD63" s="144">
        <v>24.188500000000001</v>
      </c>
      <c r="DE63" s="144">
        <v>24.188500000000001</v>
      </c>
      <c r="DF63" s="144">
        <v>24.188500000000001</v>
      </c>
      <c r="DG63" s="144">
        <v>24.188500000000001</v>
      </c>
      <c r="DH63" s="144">
        <v>24.188500000000001</v>
      </c>
      <c r="DI63" s="144">
        <v>24.188500000000001</v>
      </c>
      <c r="DJ63" s="144">
        <v>24.188500000000001</v>
      </c>
      <c r="DK63" s="144">
        <v>24.188500000000001</v>
      </c>
      <c r="DL63" s="144">
        <v>24.188500000000001</v>
      </c>
      <c r="DM63" s="144">
        <v>24.188500000000001</v>
      </c>
      <c r="DN63" s="144">
        <v>24.188500000000001</v>
      </c>
      <c r="DO63" s="144">
        <v>24.188500000000001</v>
      </c>
      <c r="DP63" s="144">
        <v>24.188500000000001</v>
      </c>
      <c r="DQ63" s="144">
        <v>24.188500000000001</v>
      </c>
      <c r="DR63" s="144">
        <v>24.188500000000001</v>
      </c>
      <c r="DS63" s="144">
        <v>24.188500000000001</v>
      </c>
      <c r="DT63" s="144">
        <v>24.188500000000001</v>
      </c>
      <c r="DU63" s="144">
        <v>24.188500000000001</v>
      </c>
      <c r="DV63" s="144">
        <v>24.188500000000001</v>
      </c>
      <c r="DW63" s="144">
        <v>24.188500000000001</v>
      </c>
      <c r="DX63" s="144">
        <v>24.188500000000001</v>
      </c>
      <c r="DY63" s="144">
        <v>24.188500000000001</v>
      </c>
      <c r="DZ63" s="144">
        <v>24.188500000000001</v>
      </c>
      <c r="EA63" s="144">
        <v>24.188500000000001</v>
      </c>
    </row>
    <row r="64" spans="1:131" ht="15" customHeight="1" x14ac:dyDescent="0.25">
      <c r="A64" s="43">
        <v>62</v>
      </c>
      <c r="B64" s="144"/>
      <c r="C64" s="144"/>
      <c r="D64" s="144"/>
      <c r="E64" s="144"/>
      <c r="F64" s="144"/>
      <c r="G64" s="144"/>
      <c r="H64" s="144"/>
      <c r="I64" s="144"/>
      <c r="J64" s="144"/>
      <c r="K64" s="144"/>
      <c r="L64" s="144"/>
      <c r="M64" s="144"/>
      <c r="N64" s="144"/>
      <c r="O64" s="144"/>
      <c r="P64" s="144"/>
      <c r="Q64" s="144"/>
      <c r="R64" s="144"/>
      <c r="S64" s="144"/>
      <c r="T64" s="144"/>
      <c r="U64" s="144"/>
      <c r="V64" s="144"/>
      <c r="W64" s="144"/>
      <c r="X64" s="144"/>
      <c r="Y64" s="144"/>
      <c r="Z64" s="144"/>
      <c r="AA64" s="144"/>
      <c r="AB64" s="144"/>
      <c r="AC64" s="144"/>
      <c r="AD64" s="144"/>
      <c r="AE64" s="144"/>
      <c r="AF64" s="144"/>
      <c r="AG64" s="144"/>
      <c r="AH64" s="144"/>
      <c r="AI64" s="144"/>
      <c r="AJ64" s="144"/>
      <c r="AK64" s="144"/>
      <c r="AL64" s="144"/>
      <c r="AM64" s="144"/>
      <c r="AN64" s="144"/>
      <c r="AO64" s="144"/>
      <c r="AP64" s="144"/>
      <c r="AQ64" s="144"/>
      <c r="AR64" s="144"/>
      <c r="AS64" s="144"/>
      <c r="AT64" s="144"/>
      <c r="AU64" s="144"/>
      <c r="AV64" s="144"/>
      <c r="AW64" s="144"/>
      <c r="AX64" s="144"/>
      <c r="AY64" s="144"/>
      <c r="AZ64" s="144"/>
      <c r="BA64" s="144"/>
      <c r="BB64" s="144"/>
      <c r="BC64" s="144"/>
      <c r="BD64" s="144"/>
      <c r="BE64" s="144"/>
      <c r="BF64" s="144"/>
      <c r="BG64" s="144"/>
      <c r="BH64" s="144"/>
      <c r="BI64" s="144"/>
      <c r="BJ64" s="144"/>
      <c r="BK64" s="144"/>
      <c r="BL64" s="144">
        <v>0.98799999999999999</v>
      </c>
      <c r="BM64" s="144">
        <v>1.964</v>
      </c>
      <c r="BN64" s="144">
        <v>2.9275000000000002</v>
      </c>
      <c r="BO64" s="144">
        <v>3.8780000000000001</v>
      </c>
      <c r="BP64" s="144">
        <v>4.8159999999999998</v>
      </c>
      <c r="BQ64" s="144">
        <v>5.74</v>
      </c>
      <c r="BR64" s="144">
        <v>6.6505000000000001</v>
      </c>
      <c r="BS64" s="144">
        <v>7.5469999999999997</v>
      </c>
      <c r="BT64" s="144">
        <v>8.4295000000000009</v>
      </c>
      <c r="BU64" s="144">
        <v>9.2959999999999994</v>
      </c>
      <c r="BV64" s="144">
        <v>10.147500000000001</v>
      </c>
      <c r="BW64" s="144">
        <v>10.981999999999999</v>
      </c>
      <c r="BX64" s="144">
        <v>11.8005</v>
      </c>
      <c r="BY64" s="144">
        <v>12.601000000000001</v>
      </c>
      <c r="BZ64" s="144">
        <v>13.382999999999999</v>
      </c>
      <c r="CA64" s="144">
        <v>14.1455</v>
      </c>
      <c r="CB64" s="144">
        <v>14.887499999999999</v>
      </c>
      <c r="CC64" s="144">
        <v>15.608000000000001</v>
      </c>
      <c r="CD64" s="144">
        <v>16.305</v>
      </c>
      <c r="CE64" s="144">
        <v>16.9785</v>
      </c>
      <c r="CF64" s="144">
        <v>17.626999999999999</v>
      </c>
      <c r="CG64" s="144">
        <v>18.248000000000001</v>
      </c>
      <c r="CH64" s="144">
        <v>18.840499999999999</v>
      </c>
      <c r="CI64" s="144">
        <v>19.401499999999999</v>
      </c>
      <c r="CJ64" s="144">
        <v>19.928999999999998</v>
      </c>
      <c r="CK64" s="144">
        <v>20.420500000000001</v>
      </c>
      <c r="CL64" s="144">
        <v>20.873999999999999</v>
      </c>
      <c r="CM64" s="144">
        <v>21.2865</v>
      </c>
      <c r="CN64" s="144">
        <v>21.656500000000001</v>
      </c>
      <c r="CO64" s="144">
        <v>21.983000000000001</v>
      </c>
      <c r="CP64" s="144">
        <v>22.265499999999999</v>
      </c>
      <c r="CQ64" s="144">
        <v>22.506</v>
      </c>
      <c r="CR64" s="144">
        <v>22.706499999999998</v>
      </c>
      <c r="CS64" s="144">
        <v>22.87</v>
      </c>
      <c r="CT64" s="144">
        <v>23.000499999999999</v>
      </c>
      <c r="CU64" s="144">
        <v>23.102499999999999</v>
      </c>
      <c r="CV64" s="144">
        <v>23.181000000000001</v>
      </c>
      <c r="CW64" s="144">
        <v>23.24</v>
      </c>
      <c r="CX64" s="144">
        <v>23.2835</v>
      </c>
      <c r="CY64" s="144">
        <v>23.3155</v>
      </c>
      <c r="CZ64" s="144">
        <v>23.337499999999999</v>
      </c>
      <c r="DA64" s="144">
        <v>23.353999999999999</v>
      </c>
      <c r="DB64" s="144">
        <v>23.364999999999998</v>
      </c>
      <c r="DC64" s="144">
        <v>23.364999999999998</v>
      </c>
      <c r="DD64" s="144">
        <v>23.364999999999998</v>
      </c>
      <c r="DE64" s="144">
        <v>23.364999999999998</v>
      </c>
      <c r="DF64" s="144">
        <v>23.364999999999998</v>
      </c>
      <c r="DG64" s="144">
        <v>23.364999999999998</v>
      </c>
      <c r="DH64" s="144">
        <v>23.364999999999998</v>
      </c>
      <c r="DI64" s="144">
        <v>23.364999999999998</v>
      </c>
      <c r="DJ64" s="144">
        <v>23.364999999999998</v>
      </c>
      <c r="DK64" s="144">
        <v>23.364999999999998</v>
      </c>
      <c r="DL64" s="144">
        <v>23.364999999999998</v>
      </c>
      <c r="DM64" s="144">
        <v>23.364999999999998</v>
      </c>
      <c r="DN64" s="144">
        <v>23.364999999999998</v>
      </c>
      <c r="DO64" s="144">
        <v>23.364999999999998</v>
      </c>
      <c r="DP64" s="144">
        <v>23.364999999999998</v>
      </c>
      <c r="DQ64" s="144">
        <v>23.364999999999998</v>
      </c>
      <c r="DR64" s="144">
        <v>23.364999999999998</v>
      </c>
      <c r="DS64" s="144">
        <v>23.364999999999998</v>
      </c>
      <c r="DT64" s="144">
        <v>23.364999999999998</v>
      </c>
      <c r="DU64" s="144">
        <v>23.364999999999998</v>
      </c>
      <c r="DV64" s="144">
        <v>23.364999999999998</v>
      </c>
      <c r="DW64" s="144">
        <v>23.364999999999998</v>
      </c>
      <c r="DX64" s="144">
        <v>23.364999999999998</v>
      </c>
      <c r="DY64" s="144">
        <v>23.364999999999998</v>
      </c>
      <c r="DZ64" s="144">
        <v>23.364999999999998</v>
      </c>
      <c r="EA64" s="144">
        <v>23.364999999999998</v>
      </c>
    </row>
    <row r="65" spans="1:131" ht="15" customHeight="1" x14ac:dyDescent="0.25">
      <c r="A65" s="43">
        <v>63</v>
      </c>
      <c r="B65" s="144"/>
      <c r="C65" s="144"/>
      <c r="D65" s="144"/>
      <c r="E65" s="144"/>
      <c r="F65" s="144"/>
      <c r="G65" s="144"/>
      <c r="H65" s="144"/>
      <c r="I65" s="144"/>
      <c r="J65" s="144"/>
      <c r="K65" s="144"/>
      <c r="L65" s="144"/>
      <c r="M65" s="144"/>
      <c r="N65" s="144"/>
      <c r="O65" s="144"/>
      <c r="P65" s="144"/>
      <c r="Q65" s="144"/>
      <c r="R65" s="144"/>
      <c r="S65" s="144"/>
      <c r="T65" s="144"/>
      <c r="U65" s="144"/>
      <c r="V65" s="144"/>
      <c r="W65" s="144"/>
      <c r="X65" s="144"/>
      <c r="Y65" s="144"/>
      <c r="Z65" s="144"/>
      <c r="AA65" s="144"/>
      <c r="AB65" s="144"/>
      <c r="AC65" s="144"/>
      <c r="AD65" s="144"/>
      <c r="AE65" s="144"/>
      <c r="AF65" s="144"/>
      <c r="AG65" s="144"/>
      <c r="AH65" s="144"/>
      <c r="AI65" s="144"/>
      <c r="AJ65" s="144"/>
      <c r="AK65" s="144"/>
      <c r="AL65" s="144"/>
      <c r="AM65" s="144"/>
      <c r="AN65" s="144"/>
      <c r="AO65" s="144"/>
      <c r="AP65" s="144"/>
      <c r="AQ65" s="144"/>
      <c r="AR65" s="144"/>
      <c r="AS65" s="144"/>
      <c r="AT65" s="144"/>
      <c r="AU65" s="144"/>
      <c r="AV65" s="144"/>
      <c r="AW65" s="144"/>
      <c r="AX65" s="144"/>
      <c r="AY65" s="144"/>
      <c r="AZ65" s="144"/>
      <c r="BA65" s="144"/>
      <c r="BB65" s="144"/>
      <c r="BC65" s="144"/>
      <c r="BD65" s="144"/>
      <c r="BE65" s="144"/>
      <c r="BF65" s="144"/>
      <c r="BG65" s="144"/>
      <c r="BH65" s="144"/>
      <c r="BI65" s="144"/>
      <c r="BJ65" s="144"/>
      <c r="BK65" s="144"/>
      <c r="BL65" s="144"/>
      <c r="BM65" s="144">
        <v>0.98750000000000004</v>
      </c>
      <c r="BN65" s="144">
        <v>1.9624999999999999</v>
      </c>
      <c r="BO65" s="144">
        <v>2.9245000000000001</v>
      </c>
      <c r="BP65" s="144">
        <v>3.8725000000000001</v>
      </c>
      <c r="BQ65" s="144">
        <v>4.8075000000000001</v>
      </c>
      <c r="BR65" s="144">
        <v>5.7279999999999998</v>
      </c>
      <c r="BS65" s="144">
        <v>6.6349999999999998</v>
      </c>
      <c r="BT65" s="144">
        <v>7.5259999999999998</v>
      </c>
      <c r="BU65" s="144">
        <v>8.4019999999999992</v>
      </c>
      <c r="BV65" s="144">
        <v>9.2620000000000005</v>
      </c>
      <c r="BW65" s="144">
        <v>10.105</v>
      </c>
      <c r="BX65" s="144">
        <v>10.930999999999999</v>
      </c>
      <c r="BY65" s="144">
        <v>11.739000000000001</v>
      </c>
      <c r="BZ65" s="144">
        <v>12.528</v>
      </c>
      <c r="CA65" s="144">
        <v>13.297499999999999</v>
      </c>
      <c r="CB65" s="144">
        <v>14.045500000000001</v>
      </c>
      <c r="CC65" s="144">
        <v>14.7715</v>
      </c>
      <c r="CD65" s="144">
        <v>15.474</v>
      </c>
      <c r="CE65" s="144">
        <v>16.151499999999999</v>
      </c>
      <c r="CF65" s="144">
        <v>16.803999999999998</v>
      </c>
      <c r="CG65" s="144">
        <v>17.428999999999998</v>
      </c>
      <c r="CH65" s="144">
        <v>18.024000000000001</v>
      </c>
      <c r="CI65" s="144">
        <v>18.587499999999999</v>
      </c>
      <c r="CJ65" s="144">
        <v>19.116499999999998</v>
      </c>
      <c r="CK65" s="144">
        <v>19.609000000000002</v>
      </c>
      <c r="CL65" s="144">
        <v>20.062999999999999</v>
      </c>
      <c r="CM65" s="144">
        <v>20.4755</v>
      </c>
      <c r="CN65" s="144">
        <v>20.845500000000001</v>
      </c>
      <c r="CO65" s="144">
        <v>21.171500000000002</v>
      </c>
      <c r="CP65" s="144">
        <v>21.453499999999998</v>
      </c>
      <c r="CQ65" s="144">
        <v>21.693000000000001</v>
      </c>
      <c r="CR65" s="144">
        <v>21.891999999999999</v>
      </c>
      <c r="CS65" s="144">
        <v>22.055</v>
      </c>
      <c r="CT65" s="144">
        <v>22.1845</v>
      </c>
      <c r="CU65" s="144">
        <v>22.286000000000001</v>
      </c>
      <c r="CV65" s="144">
        <v>22.363</v>
      </c>
      <c r="CW65" s="144">
        <v>22.421500000000002</v>
      </c>
      <c r="CX65" s="144">
        <v>22.464500000000001</v>
      </c>
      <c r="CY65" s="144">
        <v>22.4955</v>
      </c>
      <c r="CZ65" s="144">
        <v>22.518000000000001</v>
      </c>
      <c r="DA65" s="144">
        <v>22.5335</v>
      </c>
      <c r="DB65" s="144">
        <v>22.544499999999999</v>
      </c>
      <c r="DC65" s="144">
        <v>22.544499999999999</v>
      </c>
      <c r="DD65" s="144">
        <v>22.544499999999999</v>
      </c>
      <c r="DE65" s="144">
        <v>22.544499999999999</v>
      </c>
      <c r="DF65" s="144">
        <v>22.544499999999999</v>
      </c>
      <c r="DG65" s="144">
        <v>22.544499999999999</v>
      </c>
      <c r="DH65" s="144">
        <v>22.544499999999999</v>
      </c>
      <c r="DI65" s="144">
        <v>22.544499999999999</v>
      </c>
      <c r="DJ65" s="144">
        <v>22.544499999999999</v>
      </c>
      <c r="DK65" s="144">
        <v>22.544499999999999</v>
      </c>
      <c r="DL65" s="144">
        <v>22.544499999999999</v>
      </c>
      <c r="DM65" s="144">
        <v>22.544499999999999</v>
      </c>
      <c r="DN65" s="144">
        <v>22.544499999999999</v>
      </c>
      <c r="DO65" s="144">
        <v>22.544499999999999</v>
      </c>
      <c r="DP65" s="144">
        <v>22.544499999999999</v>
      </c>
      <c r="DQ65" s="144">
        <v>22.544499999999999</v>
      </c>
      <c r="DR65" s="144">
        <v>22.544499999999999</v>
      </c>
      <c r="DS65" s="144">
        <v>22.544499999999999</v>
      </c>
      <c r="DT65" s="144">
        <v>22.544499999999999</v>
      </c>
      <c r="DU65" s="144">
        <v>22.544499999999999</v>
      </c>
      <c r="DV65" s="144">
        <v>22.544499999999999</v>
      </c>
      <c r="DW65" s="144">
        <v>22.544499999999999</v>
      </c>
      <c r="DX65" s="144">
        <v>22.544499999999999</v>
      </c>
      <c r="DY65" s="144">
        <v>22.544499999999999</v>
      </c>
      <c r="DZ65" s="144">
        <v>22.544499999999999</v>
      </c>
      <c r="EA65" s="144">
        <v>22.544499999999999</v>
      </c>
    </row>
    <row r="66" spans="1:131" ht="15" customHeight="1" x14ac:dyDescent="0.25">
      <c r="A66" s="43">
        <v>64</v>
      </c>
      <c r="B66" s="144"/>
      <c r="C66" s="144"/>
      <c r="D66" s="144"/>
      <c r="E66" s="144"/>
      <c r="F66" s="144"/>
      <c r="G66" s="144"/>
      <c r="H66" s="144"/>
      <c r="I66" s="144"/>
      <c r="J66" s="144"/>
      <c r="K66" s="144"/>
      <c r="L66" s="144"/>
      <c r="M66" s="144"/>
      <c r="N66" s="144"/>
      <c r="O66" s="144"/>
      <c r="P66" s="144"/>
      <c r="Q66" s="144"/>
      <c r="R66" s="144"/>
      <c r="S66" s="144"/>
      <c r="T66" s="144"/>
      <c r="U66" s="144"/>
      <c r="V66" s="144"/>
      <c r="W66" s="144"/>
      <c r="X66" s="144"/>
      <c r="Y66" s="144"/>
      <c r="Z66" s="144"/>
      <c r="AA66" s="144"/>
      <c r="AB66" s="144"/>
      <c r="AC66" s="144"/>
      <c r="AD66" s="144"/>
      <c r="AE66" s="144"/>
      <c r="AF66" s="144"/>
      <c r="AG66" s="144"/>
      <c r="AH66" s="144"/>
      <c r="AI66" s="144"/>
      <c r="AJ66" s="144"/>
      <c r="AK66" s="144"/>
      <c r="AL66" s="144"/>
      <c r="AM66" s="144"/>
      <c r="AN66" s="144"/>
      <c r="AO66" s="144"/>
      <c r="AP66" s="144"/>
      <c r="AQ66" s="144"/>
      <c r="AR66" s="144"/>
      <c r="AS66" s="144"/>
      <c r="AT66" s="144"/>
      <c r="AU66" s="144"/>
      <c r="AV66" s="144"/>
      <c r="AW66" s="144"/>
      <c r="AX66" s="144"/>
      <c r="AY66" s="144"/>
      <c r="AZ66" s="144"/>
      <c r="BA66" s="144"/>
      <c r="BB66" s="144"/>
      <c r="BC66" s="144"/>
      <c r="BD66" s="144"/>
      <c r="BE66" s="144"/>
      <c r="BF66" s="144"/>
      <c r="BG66" s="144"/>
      <c r="BH66" s="144"/>
      <c r="BI66" s="144"/>
      <c r="BJ66" s="144"/>
      <c r="BK66" s="144"/>
      <c r="BL66" s="144"/>
      <c r="BM66" s="144"/>
      <c r="BN66" s="144">
        <v>0.98699999999999999</v>
      </c>
      <c r="BO66" s="144">
        <v>1.9604999999999999</v>
      </c>
      <c r="BP66" s="144">
        <v>2.9209999999999998</v>
      </c>
      <c r="BQ66" s="144">
        <v>3.867</v>
      </c>
      <c r="BR66" s="144">
        <v>4.7984999999999998</v>
      </c>
      <c r="BS66" s="144">
        <v>5.7149999999999999</v>
      </c>
      <c r="BT66" s="144">
        <v>6.6165000000000003</v>
      </c>
      <c r="BU66" s="144">
        <v>7.5025000000000004</v>
      </c>
      <c r="BV66" s="144">
        <v>8.3719999999999999</v>
      </c>
      <c r="BW66" s="144">
        <v>9.2245000000000008</v>
      </c>
      <c r="BX66" s="144">
        <v>10.0585</v>
      </c>
      <c r="BY66" s="144">
        <v>10.875</v>
      </c>
      <c r="BZ66" s="144">
        <v>11.6715</v>
      </c>
      <c r="CA66" s="144">
        <v>12.448</v>
      </c>
      <c r="CB66" s="144">
        <v>13.202500000000001</v>
      </c>
      <c r="CC66" s="144">
        <v>13.9345</v>
      </c>
      <c r="CD66" s="144">
        <v>14.643000000000001</v>
      </c>
      <c r="CE66" s="144">
        <v>15.3255</v>
      </c>
      <c r="CF66" s="144">
        <v>15.981999999999999</v>
      </c>
      <c r="CG66" s="144">
        <v>16.610499999999998</v>
      </c>
      <c r="CH66" s="144">
        <v>17.208500000000001</v>
      </c>
      <c r="CI66" s="144">
        <v>17.7745</v>
      </c>
      <c r="CJ66" s="144">
        <v>18.306000000000001</v>
      </c>
      <c r="CK66" s="144">
        <v>18.8</v>
      </c>
      <c r="CL66" s="144">
        <v>19.2545</v>
      </c>
      <c r="CM66" s="144">
        <v>19.6675</v>
      </c>
      <c r="CN66" s="144">
        <v>20.036999999999999</v>
      </c>
      <c r="CO66" s="144">
        <v>20.362500000000001</v>
      </c>
      <c r="CP66" s="144">
        <v>20.644500000000001</v>
      </c>
      <c r="CQ66" s="144">
        <v>20.882999999999999</v>
      </c>
      <c r="CR66" s="144">
        <v>21.081499999999998</v>
      </c>
      <c r="CS66" s="144">
        <v>21.243500000000001</v>
      </c>
      <c r="CT66" s="144">
        <v>21.372</v>
      </c>
      <c r="CU66" s="144">
        <v>21.4725</v>
      </c>
      <c r="CV66" s="144">
        <v>21.548999999999999</v>
      </c>
      <c r="CW66" s="144">
        <v>21.6065</v>
      </c>
      <c r="CX66" s="144">
        <v>21.6495</v>
      </c>
      <c r="CY66" s="144">
        <v>21.68</v>
      </c>
      <c r="CZ66" s="144">
        <v>21.701499999999999</v>
      </c>
      <c r="DA66" s="144">
        <v>21.716999999999999</v>
      </c>
      <c r="DB66" s="144">
        <v>21.727499999999999</v>
      </c>
      <c r="DC66" s="144">
        <v>21.727499999999999</v>
      </c>
      <c r="DD66" s="144">
        <v>21.727499999999999</v>
      </c>
      <c r="DE66" s="144">
        <v>21.727499999999999</v>
      </c>
      <c r="DF66" s="144">
        <v>21.727499999999999</v>
      </c>
      <c r="DG66" s="144">
        <v>21.727499999999999</v>
      </c>
      <c r="DH66" s="144">
        <v>21.727499999999999</v>
      </c>
      <c r="DI66" s="144">
        <v>21.727499999999999</v>
      </c>
      <c r="DJ66" s="144">
        <v>21.727499999999999</v>
      </c>
      <c r="DK66" s="144">
        <v>21.727499999999999</v>
      </c>
      <c r="DL66" s="144">
        <v>21.727499999999999</v>
      </c>
      <c r="DM66" s="144">
        <v>21.727499999999999</v>
      </c>
      <c r="DN66" s="144">
        <v>21.727499999999999</v>
      </c>
      <c r="DO66" s="144">
        <v>21.727499999999999</v>
      </c>
      <c r="DP66" s="144">
        <v>21.727499999999999</v>
      </c>
      <c r="DQ66" s="144">
        <v>21.727499999999999</v>
      </c>
      <c r="DR66" s="144">
        <v>21.727499999999999</v>
      </c>
      <c r="DS66" s="144">
        <v>21.727499999999999</v>
      </c>
      <c r="DT66" s="144">
        <v>21.727499999999999</v>
      </c>
      <c r="DU66" s="144">
        <v>21.727499999999999</v>
      </c>
      <c r="DV66" s="144">
        <v>21.727499999999999</v>
      </c>
      <c r="DW66" s="144">
        <v>21.727499999999999</v>
      </c>
      <c r="DX66" s="144">
        <v>21.727499999999999</v>
      </c>
      <c r="DY66" s="144">
        <v>21.727499999999999</v>
      </c>
      <c r="DZ66" s="144">
        <v>21.727499999999999</v>
      </c>
      <c r="EA66" s="144">
        <v>21.727499999999999</v>
      </c>
    </row>
    <row r="67" spans="1:131" ht="15" customHeight="1" x14ac:dyDescent="0.25">
      <c r="A67" s="43">
        <v>65</v>
      </c>
      <c r="B67" s="144"/>
      <c r="C67" s="144"/>
      <c r="D67" s="144"/>
      <c r="E67" s="144"/>
      <c r="F67" s="144"/>
      <c r="G67" s="144"/>
      <c r="H67" s="144"/>
      <c r="I67" s="144"/>
      <c r="J67" s="144"/>
      <c r="K67" s="144"/>
      <c r="L67" s="144"/>
      <c r="M67" s="144"/>
      <c r="N67" s="144"/>
      <c r="O67" s="144"/>
      <c r="P67" s="144"/>
      <c r="Q67" s="144"/>
      <c r="R67" s="144"/>
      <c r="S67" s="144"/>
      <c r="T67" s="144"/>
      <c r="U67" s="144"/>
      <c r="V67" s="144"/>
      <c r="W67" s="144"/>
      <c r="X67" s="144"/>
      <c r="Y67" s="144"/>
      <c r="Z67" s="144"/>
      <c r="AA67" s="144"/>
      <c r="AB67" s="144"/>
      <c r="AC67" s="144"/>
      <c r="AD67" s="144"/>
      <c r="AE67" s="144"/>
      <c r="AF67" s="144"/>
      <c r="AG67" s="144"/>
      <c r="AH67" s="144"/>
      <c r="AI67" s="144"/>
      <c r="AJ67" s="144"/>
      <c r="AK67" s="144"/>
      <c r="AL67" s="144"/>
      <c r="AM67" s="144"/>
      <c r="AN67" s="144"/>
      <c r="AO67" s="144"/>
      <c r="AP67" s="144"/>
      <c r="AQ67" s="144"/>
      <c r="AR67" s="144"/>
      <c r="AS67" s="144"/>
      <c r="AT67" s="144"/>
      <c r="AU67" s="144"/>
      <c r="AV67" s="144"/>
      <c r="AW67" s="144"/>
      <c r="AX67" s="144"/>
      <c r="AY67" s="144"/>
      <c r="AZ67" s="144"/>
      <c r="BA67" s="144"/>
      <c r="BB67" s="144"/>
      <c r="BC67" s="144"/>
      <c r="BD67" s="144"/>
      <c r="BE67" s="144"/>
      <c r="BF67" s="144"/>
      <c r="BG67" s="144"/>
      <c r="BH67" s="144"/>
      <c r="BI67" s="144"/>
      <c r="BJ67" s="144"/>
      <c r="BK67" s="144"/>
      <c r="BL67" s="144"/>
      <c r="BM67" s="144"/>
      <c r="BN67" s="144"/>
      <c r="BO67" s="144">
        <v>0.98599999999999999</v>
      </c>
      <c r="BP67" s="144">
        <v>1.9590000000000001</v>
      </c>
      <c r="BQ67" s="144">
        <v>2.9169999999999998</v>
      </c>
      <c r="BR67" s="144">
        <v>3.86</v>
      </c>
      <c r="BS67" s="144">
        <v>4.7880000000000003</v>
      </c>
      <c r="BT67" s="144">
        <v>5.7</v>
      </c>
      <c r="BU67" s="144">
        <v>6.5960000000000001</v>
      </c>
      <c r="BV67" s="144">
        <v>7.476</v>
      </c>
      <c r="BW67" s="144">
        <v>8.3375000000000004</v>
      </c>
      <c r="BX67" s="144">
        <v>9.1814999999999998</v>
      </c>
      <c r="BY67" s="144">
        <v>10.006</v>
      </c>
      <c r="BZ67" s="144">
        <v>10.811</v>
      </c>
      <c r="CA67" s="144">
        <v>11.595499999999999</v>
      </c>
      <c r="CB67" s="144">
        <v>12.356999999999999</v>
      </c>
      <c r="CC67" s="144">
        <v>13.095499999999999</v>
      </c>
      <c r="CD67" s="144">
        <v>13.8095</v>
      </c>
      <c r="CE67" s="144">
        <v>14.4975</v>
      </c>
      <c r="CF67" s="144">
        <v>15.159000000000001</v>
      </c>
      <c r="CG67" s="144">
        <v>15.791499999999999</v>
      </c>
      <c r="CH67" s="144">
        <v>16.393000000000001</v>
      </c>
      <c r="CI67" s="144">
        <v>16.961500000000001</v>
      </c>
      <c r="CJ67" s="144">
        <v>17.495000000000001</v>
      </c>
      <c r="CK67" s="144">
        <v>17.990500000000001</v>
      </c>
      <c r="CL67" s="144">
        <v>18.4465</v>
      </c>
      <c r="CM67" s="144">
        <v>18.86</v>
      </c>
      <c r="CN67" s="144">
        <v>19.229500000000002</v>
      </c>
      <c r="CO67" s="144">
        <v>19.555</v>
      </c>
      <c r="CP67" s="144">
        <v>19.835999999999999</v>
      </c>
      <c r="CQ67" s="144">
        <v>20.074000000000002</v>
      </c>
      <c r="CR67" s="144">
        <v>20.271999999999998</v>
      </c>
      <c r="CS67" s="144">
        <v>20.432500000000001</v>
      </c>
      <c r="CT67" s="144">
        <v>20.560500000000001</v>
      </c>
      <c r="CU67" s="144">
        <v>20.66</v>
      </c>
      <c r="CV67" s="144">
        <v>20.736499999999999</v>
      </c>
      <c r="CW67" s="144">
        <v>20.792999999999999</v>
      </c>
      <c r="CX67" s="144">
        <v>20.835000000000001</v>
      </c>
      <c r="CY67" s="144">
        <v>20.864999999999998</v>
      </c>
      <c r="CZ67" s="144">
        <v>20.886500000000002</v>
      </c>
      <c r="DA67" s="144">
        <v>20.901499999999999</v>
      </c>
      <c r="DB67" s="144">
        <v>20.911999999999999</v>
      </c>
      <c r="DC67" s="144">
        <v>20.911999999999999</v>
      </c>
      <c r="DD67" s="144">
        <v>20.911999999999999</v>
      </c>
      <c r="DE67" s="144">
        <v>20.911999999999999</v>
      </c>
      <c r="DF67" s="144">
        <v>20.911999999999999</v>
      </c>
      <c r="DG67" s="144">
        <v>20.911999999999999</v>
      </c>
      <c r="DH67" s="144">
        <v>20.911999999999999</v>
      </c>
      <c r="DI67" s="144">
        <v>20.911999999999999</v>
      </c>
      <c r="DJ67" s="144">
        <v>20.911999999999999</v>
      </c>
      <c r="DK67" s="144">
        <v>20.911999999999999</v>
      </c>
      <c r="DL67" s="144">
        <v>20.911999999999999</v>
      </c>
      <c r="DM67" s="144">
        <v>20.911999999999999</v>
      </c>
      <c r="DN67" s="144">
        <v>20.911999999999999</v>
      </c>
      <c r="DO67" s="144">
        <v>20.911999999999999</v>
      </c>
      <c r="DP67" s="144">
        <v>20.911999999999999</v>
      </c>
      <c r="DQ67" s="144">
        <v>20.911999999999999</v>
      </c>
      <c r="DR67" s="144">
        <v>20.911999999999999</v>
      </c>
      <c r="DS67" s="144">
        <v>20.911999999999999</v>
      </c>
      <c r="DT67" s="144">
        <v>20.911999999999999</v>
      </c>
      <c r="DU67" s="144">
        <v>20.911999999999999</v>
      </c>
      <c r="DV67" s="144">
        <v>20.911999999999999</v>
      </c>
      <c r="DW67" s="144">
        <v>20.911999999999999</v>
      </c>
      <c r="DX67" s="144">
        <v>20.911999999999999</v>
      </c>
      <c r="DY67" s="144">
        <v>20.911999999999999</v>
      </c>
      <c r="DZ67" s="144">
        <v>20.911999999999999</v>
      </c>
      <c r="EA67" s="144">
        <v>20.911999999999999</v>
      </c>
    </row>
    <row r="68" spans="1:131" ht="15" customHeight="1" x14ac:dyDescent="0.25">
      <c r="A68" s="43">
        <v>66</v>
      </c>
      <c r="B68" s="144"/>
      <c r="C68" s="144"/>
      <c r="D68" s="144"/>
      <c r="E68" s="144"/>
      <c r="F68" s="144"/>
      <c r="G68" s="144"/>
      <c r="H68" s="144"/>
      <c r="I68" s="144"/>
      <c r="J68" s="144"/>
      <c r="K68" s="144"/>
      <c r="L68" s="144"/>
      <c r="M68" s="144"/>
      <c r="N68" s="144"/>
      <c r="O68" s="144"/>
      <c r="P68" s="144"/>
      <c r="Q68" s="144"/>
      <c r="R68" s="144"/>
      <c r="S68" s="144"/>
      <c r="T68" s="144"/>
      <c r="U68" s="144"/>
      <c r="V68" s="144"/>
      <c r="W68" s="144"/>
      <c r="X68" s="144"/>
      <c r="Y68" s="144"/>
      <c r="Z68" s="144"/>
      <c r="AA68" s="144"/>
      <c r="AB68" s="144"/>
      <c r="AC68" s="144"/>
      <c r="AD68" s="144"/>
      <c r="AE68" s="144"/>
      <c r="AF68" s="144"/>
      <c r="AG68" s="144"/>
      <c r="AH68" s="144"/>
      <c r="AI68" s="144"/>
      <c r="AJ68" s="144"/>
      <c r="AK68" s="144"/>
      <c r="AL68" s="144"/>
      <c r="AM68" s="144"/>
      <c r="AN68" s="144"/>
      <c r="AO68" s="144"/>
      <c r="AP68" s="144"/>
      <c r="AQ68" s="144"/>
      <c r="AR68" s="144"/>
      <c r="AS68" s="144"/>
      <c r="AT68" s="144"/>
      <c r="AU68" s="144"/>
      <c r="AV68" s="144"/>
      <c r="AW68" s="144"/>
      <c r="AX68" s="144"/>
      <c r="AY68" s="144"/>
      <c r="AZ68" s="144"/>
      <c r="BA68" s="144"/>
      <c r="BB68" s="144"/>
      <c r="BC68" s="144"/>
      <c r="BD68" s="144"/>
      <c r="BE68" s="144"/>
      <c r="BF68" s="144"/>
      <c r="BG68" s="144"/>
      <c r="BH68" s="144"/>
      <c r="BI68" s="144"/>
      <c r="BJ68" s="144"/>
      <c r="BK68" s="144"/>
      <c r="BL68" s="144"/>
      <c r="BM68" s="144"/>
      <c r="BN68" s="144"/>
      <c r="BO68" s="144"/>
      <c r="BP68" s="144">
        <v>0.98550000000000004</v>
      </c>
      <c r="BQ68" s="144">
        <v>1.9564999999999999</v>
      </c>
      <c r="BR68" s="144">
        <v>2.9125000000000001</v>
      </c>
      <c r="BS68" s="144">
        <v>3.8519999999999999</v>
      </c>
      <c r="BT68" s="144">
        <v>4.7759999999999998</v>
      </c>
      <c r="BU68" s="144">
        <v>5.6835000000000004</v>
      </c>
      <c r="BV68" s="144">
        <v>6.5735000000000001</v>
      </c>
      <c r="BW68" s="144">
        <v>7.4455</v>
      </c>
      <c r="BX68" s="144">
        <v>8.2995000000000001</v>
      </c>
      <c r="BY68" s="144">
        <v>9.1334999999999997</v>
      </c>
      <c r="BZ68" s="144">
        <v>9.9474999999999998</v>
      </c>
      <c r="CA68" s="144">
        <v>10.7395</v>
      </c>
      <c r="CB68" s="144">
        <v>11.509499999999999</v>
      </c>
      <c r="CC68" s="144">
        <v>12.2545</v>
      </c>
      <c r="CD68" s="144">
        <v>12.975</v>
      </c>
      <c r="CE68" s="144">
        <v>13.669499999999999</v>
      </c>
      <c r="CF68" s="144">
        <v>14.336</v>
      </c>
      <c r="CG68" s="144">
        <v>14.973000000000001</v>
      </c>
      <c r="CH68" s="144">
        <v>15.5785</v>
      </c>
      <c r="CI68" s="144">
        <v>16.150500000000001</v>
      </c>
      <c r="CJ68" s="144">
        <v>16.686</v>
      </c>
      <c r="CK68" s="144">
        <v>17.183</v>
      </c>
      <c r="CL68" s="144">
        <v>17.640499999999999</v>
      </c>
      <c r="CM68" s="144">
        <v>18.054500000000001</v>
      </c>
      <c r="CN68" s="144">
        <v>18.425000000000001</v>
      </c>
      <c r="CO68" s="144">
        <v>18.75</v>
      </c>
      <c r="CP68" s="144">
        <v>19.0305</v>
      </c>
      <c r="CQ68" s="144">
        <v>19.268000000000001</v>
      </c>
      <c r="CR68" s="144">
        <v>19.465499999999999</v>
      </c>
      <c r="CS68" s="144">
        <v>19.625499999999999</v>
      </c>
      <c r="CT68" s="144">
        <v>19.752500000000001</v>
      </c>
      <c r="CU68" s="144">
        <v>19.850999999999999</v>
      </c>
      <c r="CV68" s="144">
        <v>19.926500000000001</v>
      </c>
      <c r="CW68" s="144">
        <v>19.982500000000002</v>
      </c>
      <c r="CX68" s="144">
        <v>20.024000000000001</v>
      </c>
      <c r="CY68" s="144">
        <v>20.0535</v>
      </c>
      <c r="CZ68" s="144">
        <v>20.074999999999999</v>
      </c>
      <c r="DA68" s="144">
        <v>20.088999999999999</v>
      </c>
      <c r="DB68" s="144">
        <v>20.099499999999999</v>
      </c>
      <c r="DC68" s="144">
        <v>20.099499999999999</v>
      </c>
      <c r="DD68" s="144">
        <v>20.099499999999999</v>
      </c>
      <c r="DE68" s="144">
        <v>20.099499999999999</v>
      </c>
      <c r="DF68" s="144">
        <v>20.099499999999999</v>
      </c>
      <c r="DG68" s="144">
        <v>20.099499999999999</v>
      </c>
      <c r="DH68" s="144">
        <v>20.099499999999999</v>
      </c>
      <c r="DI68" s="144">
        <v>20.099499999999999</v>
      </c>
      <c r="DJ68" s="144">
        <v>20.099499999999999</v>
      </c>
      <c r="DK68" s="144">
        <v>20.099499999999999</v>
      </c>
      <c r="DL68" s="144">
        <v>20.099499999999999</v>
      </c>
      <c r="DM68" s="144">
        <v>20.099499999999999</v>
      </c>
      <c r="DN68" s="144">
        <v>20.099499999999999</v>
      </c>
      <c r="DO68" s="144">
        <v>20.099499999999999</v>
      </c>
      <c r="DP68" s="144">
        <v>20.099499999999999</v>
      </c>
      <c r="DQ68" s="144">
        <v>20.099499999999999</v>
      </c>
      <c r="DR68" s="144">
        <v>20.099499999999999</v>
      </c>
      <c r="DS68" s="144">
        <v>20.099499999999999</v>
      </c>
      <c r="DT68" s="144">
        <v>20.099499999999999</v>
      </c>
      <c r="DU68" s="144">
        <v>20.099499999999999</v>
      </c>
      <c r="DV68" s="144">
        <v>20.099499999999999</v>
      </c>
      <c r="DW68" s="144">
        <v>20.099499999999999</v>
      </c>
      <c r="DX68" s="144">
        <v>20.099499999999999</v>
      </c>
      <c r="DY68" s="144">
        <v>20.099499999999999</v>
      </c>
      <c r="DZ68" s="144">
        <v>20.099499999999999</v>
      </c>
      <c r="EA68" s="144">
        <v>20.099499999999999</v>
      </c>
    </row>
    <row r="69" spans="1:131" ht="15" customHeight="1" x14ac:dyDescent="0.25">
      <c r="A69" s="43">
        <v>67</v>
      </c>
      <c r="B69" s="144"/>
      <c r="C69" s="144"/>
      <c r="D69" s="144"/>
      <c r="E69" s="144"/>
      <c r="F69" s="144"/>
      <c r="G69" s="144"/>
      <c r="H69" s="144"/>
      <c r="I69" s="144"/>
      <c r="J69" s="144"/>
      <c r="K69" s="144"/>
      <c r="L69" s="144"/>
      <c r="M69" s="144"/>
      <c r="N69" s="144"/>
      <c r="O69" s="144"/>
      <c r="P69" s="144"/>
      <c r="Q69" s="144"/>
      <c r="R69" s="144"/>
      <c r="S69" s="144"/>
      <c r="T69" s="144"/>
      <c r="U69" s="144"/>
      <c r="V69" s="144"/>
      <c r="W69" s="144"/>
      <c r="X69" s="144"/>
      <c r="Y69" s="144"/>
      <c r="Z69" s="144"/>
      <c r="AA69" s="144"/>
      <c r="AB69" s="144"/>
      <c r="AC69" s="144"/>
      <c r="AD69" s="144"/>
      <c r="AE69" s="144"/>
      <c r="AF69" s="144"/>
      <c r="AG69" s="144"/>
      <c r="AH69" s="144"/>
      <c r="AI69" s="144"/>
      <c r="AJ69" s="144"/>
      <c r="AK69" s="144"/>
      <c r="AL69" s="144"/>
      <c r="AM69" s="144"/>
      <c r="AN69" s="144"/>
      <c r="AO69" s="144"/>
      <c r="AP69" s="144"/>
      <c r="AQ69" s="144"/>
      <c r="AR69" s="144"/>
      <c r="AS69" s="144"/>
      <c r="AT69" s="144"/>
      <c r="AU69" s="144"/>
      <c r="AV69" s="144"/>
      <c r="AW69" s="144"/>
      <c r="AX69" s="144"/>
      <c r="AY69" s="144"/>
      <c r="AZ69" s="144"/>
      <c r="BA69" s="144"/>
      <c r="BB69" s="144"/>
      <c r="BC69" s="144"/>
      <c r="BD69" s="144"/>
      <c r="BE69" s="144"/>
      <c r="BF69" s="144"/>
      <c r="BG69" s="144"/>
      <c r="BH69" s="144"/>
      <c r="BI69" s="144"/>
      <c r="BJ69" s="144"/>
      <c r="BK69" s="144"/>
      <c r="BL69" s="144"/>
      <c r="BM69" s="144"/>
      <c r="BN69" s="144"/>
      <c r="BO69" s="144"/>
      <c r="BP69" s="144"/>
      <c r="BQ69" s="144">
        <v>0.98450000000000004</v>
      </c>
      <c r="BR69" s="144">
        <v>1.954</v>
      </c>
      <c r="BS69" s="144">
        <v>2.907</v>
      </c>
      <c r="BT69" s="144">
        <v>3.8435000000000001</v>
      </c>
      <c r="BU69" s="144">
        <v>4.7629999999999999</v>
      </c>
      <c r="BV69" s="144">
        <v>5.665</v>
      </c>
      <c r="BW69" s="144">
        <v>6.5484999999999998</v>
      </c>
      <c r="BX69" s="144">
        <v>7.4124999999999996</v>
      </c>
      <c r="BY69" s="144">
        <v>8.2569999999999997</v>
      </c>
      <c r="BZ69" s="144">
        <v>9.0805000000000007</v>
      </c>
      <c r="CA69" s="144">
        <v>9.8819999999999997</v>
      </c>
      <c r="CB69" s="144">
        <v>10.660500000000001</v>
      </c>
      <c r="CC69" s="144">
        <v>11.413500000000001</v>
      </c>
      <c r="CD69" s="144">
        <v>12.141</v>
      </c>
      <c r="CE69" s="144">
        <v>12.842000000000001</v>
      </c>
      <c r="CF69" s="144">
        <v>13.513999999999999</v>
      </c>
      <c r="CG69" s="144">
        <v>14.156000000000001</v>
      </c>
      <c r="CH69" s="144">
        <v>14.766</v>
      </c>
      <c r="CI69" s="144">
        <v>15.3415</v>
      </c>
      <c r="CJ69" s="144">
        <v>15.88</v>
      </c>
      <c r="CK69" s="144">
        <v>16.38</v>
      </c>
      <c r="CL69" s="144">
        <v>16.838000000000001</v>
      </c>
      <c r="CM69" s="144">
        <v>17.253499999999999</v>
      </c>
      <c r="CN69" s="144">
        <v>17.623999999999999</v>
      </c>
      <c r="CO69" s="144">
        <v>17.9495</v>
      </c>
      <c r="CP69" s="144">
        <v>18.23</v>
      </c>
      <c r="CQ69" s="144">
        <v>18.466999999999999</v>
      </c>
      <c r="CR69" s="144">
        <v>18.663499999999999</v>
      </c>
      <c r="CS69" s="144">
        <v>18.823</v>
      </c>
      <c r="CT69" s="144">
        <v>18.9495</v>
      </c>
      <c r="CU69" s="144">
        <v>19.047000000000001</v>
      </c>
      <c r="CV69" s="144">
        <v>19.122</v>
      </c>
      <c r="CW69" s="144">
        <v>19.177499999999998</v>
      </c>
      <c r="CX69" s="144">
        <v>19.218499999999999</v>
      </c>
      <c r="CY69" s="144">
        <v>19.248000000000001</v>
      </c>
      <c r="CZ69" s="144">
        <v>19.2685</v>
      </c>
      <c r="DA69" s="144">
        <v>19.283000000000001</v>
      </c>
      <c r="DB69" s="144">
        <v>19.2925</v>
      </c>
      <c r="DC69" s="144">
        <v>19.2925</v>
      </c>
      <c r="DD69" s="144">
        <v>19.2925</v>
      </c>
      <c r="DE69" s="144">
        <v>19.2925</v>
      </c>
      <c r="DF69" s="144">
        <v>19.2925</v>
      </c>
      <c r="DG69" s="144">
        <v>19.2925</v>
      </c>
      <c r="DH69" s="144">
        <v>19.2925</v>
      </c>
      <c r="DI69" s="144">
        <v>19.2925</v>
      </c>
      <c r="DJ69" s="144">
        <v>19.2925</v>
      </c>
      <c r="DK69" s="144">
        <v>19.2925</v>
      </c>
      <c r="DL69" s="144">
        <v>19.2925</v>
      </c>
      <c r="DM69" s="144">
        <v>19.2925</v>
      </c>
      <c r="DN69" s="144">
        <v>19.2925</v>
      </c>
      <c r="DO69" s="144">
        <v>19.2925</v>
      </c>
      <c r="DP69" s="144">
        <v>19.2925</v>
      </c>
      <c r="DQ69" s="144">
        <v>19.2925</v>
      </c>
      <c r="DR69" s="144">
        <v>19.2925</v>
      </c>
      <c r="DS69" s="144">
        <v>19.2925</v>
      </c>
      <c r="DT69" s="144">
        <v>19.2925</v>
      </c>
      <c r="DU69" s="144">
        <v>19.2925</v>
      </c>
      <c r="DV69" s="144">
        <v>19.2925</v>
      </c>
      <c r="DW69" s="144">
        <v>19.2925</v>
      </c>
      <c r="DX69" s="144">
        <v>19.2925</v>
      </c>
      <c r="DY69" s="144">
        <v>19.2925</v>
      </c>
      <c r="DZ69" s="144">
        <v>19.2925</v>
      </c>
      <c r="EA69" s="144">
        <v>19.2925</v>
      </c>
    </row>
    <row r="70" spans="1:131" ht="15" customHeight="1" x14ac:dyDescent="0.25">
      <c r="A70" s="43">
        <v>68</v>
      </c>
      <c r="B70" s="144"/>
      <c r="C70" s="144"/>
      <c r="D70" s="144"/>
      <c r="E70" s="144"/>
      <c r="F70" s="144"/>
      <c r="G70" s="144"/>
      <c r="H70" s="144"/>
      <c r="I70" s="144"/>
      <c r="J70" s="144"/>
      <c r="K70" s="144"/>
      <c r="L70" s="144"/>
      <c r="M70" s="144"/>
      <c r="N70" s="144"/>
      <c r="O70" s="144"/>
      <c r="P70" s="144"/>
      <c r="Q70" s="144"/>
      <c r="R70" s="144"/>
      <c r="S70" s="144"/>
      <c r="T70" s="144"/>
      <c r="U70" s="144"/>
      <c r="V70" s="144"/>
      <c r="W70" s="144"/>
      <c r="X70" s="144"/>
      <c r="Y70" s="144"/>
      <c r="Z70" s="144"/>
      <c r="AA70" s="144"/>
      <c r="AB70" s="144"/>
      <c r="AC70" s="144"/>
      <c r="AD70" s="144"/>
      <c r="AE70" s="144"/>
      <c r="AF70" s="144"/>
      <c r="AG70" s="144"/>
      <c r="AH70" s="144"/>
      <c r="AI70" s="144"/>
      <c r="AJ70" s="144"/>
      <c r="AK70" s="144"/>
      <c r="AL70" s="144"/>
      <c r="AM70" s="144"/>
      <c r="AN70" s="144"/>
      <c r="AO70" s="144"/>
      <c r="AP70" s="144"/>
      <c r="AQ70" s="144"/>
      <c r="AR70" s="144"/>
      <c r="AS70" s="144"/>
      <c r="AT70" s="144"/>
      <c r="AU70" s="144"/>
      <c r="AV70" s="144"/>
      <c r="AW70" s="144"/>
      <c r="AX70" s="144"/>
      <c r="AY70" s="144"/>
      <c r="AZ70" s="144"/>
      <c r="BA70" s="144"/>
      <c r="BB70" s="144"/>
      <c r="BC70" s="144"/>
      <c r="BD70" s="144"/>
      <c r="BE70" s="144"/>
      <c r="BF70" s="144"/>
      <c r="BG70" s="144"/>
      <c r="BH70" s="144"/>
      <c r="BI70" s="144"/>
      <c r="BJ70" s="144"/>
      <c r="BK70" s="144"/>
      <c r="BL70" s="144"/>
      <c r="BM70" s="144"/>
      <c r="BN70" s="144"/>
      <c r="BO70" s="144"/>
      <c r="BP70" s="144"/>
      <c r="BQ70" s="144"/>
      <c r="BR70" s="144">
        <v>0.98399999999999999</v>
      </c>
      <c r="BS70" s="144">
        <v>1.9515</v>
      </c>
      <c r="BT70" s="144">
        <v>2.9020000000000001</v>
      </c>
      <c r="BU70" s="144">
        <v>3.8344999999999998</v>
      </c>
      <c r="BV70" s="144">
        <v>4.7495000000000003</v>
      </c>
      <c r="BW70" s="144">
        <v>5.6444999999999999</v>
      </c>
      <c r="BX70" s="144">
        <v>6.5209999999999999</v>
      </c>
      <c r="BY70" s="144">
        <v>7.3765000000000001</v>
      </c>
      <c r="BZ70" s="144">
        <v>8.2104999999999997</v>
      </c>
      <c r="CA70" s="144">
        <v>9.0220000000000002</v>
      </c>
      <c r="CB70" s="144">
        <v>9.8089999999999993</v>
      </c>
      <c r="CC70" s="144">
        <v>10.571</v>
      </c>
      <c r="CD70" s="144">
        <v>11.3065</v>
      </c>
      <c r="CE70" s="144">
        <v>12.015000000000001</v>
      </c>
      <c r="CF70" s="144">
        <v>12.693</v>
      </c>
      <c r="CG70" s="144">
        <v>13.340999999999999</v>
      </c>
      <c r="CH70" s="144">
        <v>13.955500000000001</v>
      </c>
      <c r="CI70" s="144">
        <v>14.535</v>
      </c>
      <c r="CJ70" s="144">
        <v>15.077</v>
      </c>
      <c r="CK70" s="144">
        <v>15.579000000000001</v>
      </c>
      <c r="CL70" s="144">
        <v>16.0395</v>
      </c>
      <c r="CM70" s="144">
        <v>16.456499999999998</v>
      </c>
      <c r="CN70" s="144">
        <v>16.827999999999999</v>
      </c>
      <c r="CO70" s="144">
        <v>17.154</v>
      </c>
      <c r="CP70" s="144">
        <v>17.4345</v>
      </c>
      <c r="CQ70" s="144">
        <v>17.670999999999999</v>
      </c>
      <c r="CR70" s="144">
        <v>17.867000000000001</v>
      </c>
      <c r="CS70" s="144">
        <v>18.026</v>
      </c>
      <c r="CT70" s="144">
        <v>18.152000000000001</v>
      </c>
      <c r="CU70" s="144">
        <v>18.249500000000001</v>
      </c>
      <c r="CV70" s="144">
        <v>18.323</v>
      </c>
      <c r="CW70" s="144">
        <v>18.378499999999999</v>
      </c>
      <c r="CX70" s="144">
        <v>18.418500000000002</v>
      </c>
      <c r="CY70" s="144">
        <v>18.447500000000002</v>
      </c>
      <c r="CZ70" s="144">
        <v>18.468</v>
      </c>
      <c r="DA70" s="144">
        <v>18.481999999999999</v>
      </c>
      <c r="DB70" s="144">
        <v>18.491499999999998</v>
      </c>
      <c r="DC70" s="144">
        <v>18.491499999999998</v>
      </c>
      <c r="DD70" s="144">
        <v>18.491499999999998</v>
      </c>
      <c r="DE70" s="144">
        <v>18.491499999999998</v>
      </c>
      <c r="DF70" s="144">
        <v>18.491499999999998</v>
      </c>
      <c r="DG70" s="144">
        <v>18.491499999999998</v>
      </c>
      <c r="DH70" s="144">
        <v>18.491499999999998</v>
      </c>
      <c r="DI70" s="144">
        <v>18.491499999999998</v>
      </c>
      <c r="DJ70" s="144">
        <v>18.491499999999998</v>
      </c>
      <c r="DK70" s="144">
        <v>18.491499999999998</v>
      </c>
      <c r="DL70" s="144">
        <v>18.491499999999998</v>
      </c>
      <c r="DM70" s="144">
        <v>18.491499999999998</v>
      </c>
      <c r="DN70" s="144">
        <v>18.491499999999998</v>
      </c>
      <c r="DO70" s="144">
        <v>18.491499999999998</v>
      </c>
      <c r="DP70" s="144">
        <v>18.491499999999998</v>
      </c>
      <c r="DQ70" s="144">
        <v>18.491499999999998</v>
      </c>
      <c r="DR70" s="144">
        <v>18.491499999999998</v>
      </c>
      <c r="DS70" s="144">
        <v>18.491499999999998</v>
      </c>
      <c r="DT70" s="144">
        <v>18.491499999999998</v>
      </c>
      <c r="DU70" s="144">
        <v>18.491499999999998</v>
      </c>
      <c r="DV70" s="144">
        <v>18.491499999999998</v>
      </c>
      <c r="DW70" s="144">
        <v>18.491499999999998</v>
      </c>
      <c r="DX70" s="144">
        <v>18.491499999999998</v>
      </c>
      <c r="DY70" s="144">
        <v>18.491499999999998</v>
      </c>
      <c r="DZ70" s="144">
        <v>18.491499999999998</v>
      </c>
      <c r="EA70" s="144">
        <v>18.491499999999998</v>
      </c>
    </row>
    <row r="71" spans="1:131" ht="15" customHeight="1" x14ac:dyDescent="0.25">
      <c r="A71" s="43">
        <v>69</v>
      </c>
      <c r="B71" s="144"/>
      <c r="C71" s="144"/>
      <c r="D71" s="144"/>
      <c r="E71" s="144"/>
      <c r="F71" s="144"/>
      <c r="G71" s="144"/>
      <c r="H71" s="144"/>
      <c r="I71" s="144"/>
      <c r="J71" s="144"/>
      <c r="K71" s="144"/>
      <c r="L71" s="144"/>
      <c r="M71" s="144"/>
      <c r="N71" s="144"/>
      <c r="O71" s="144"/>
      <c r="P71" s="144"/>
      <c r="Q71" s="144"/>
      <c r="R71" s="144"/>
      <c r="S71" s="144"/>
      <c r="T71" s="144"/>
      <c r="U71" s="144"/>
      <c r="V71" s="144"/>
      <c r="W71" s="144"/>
      <c r="X71" s="144"/>
      <c r="Y71" s="144"/>
      <c r="Z71" s="144"/>
      <c r="AA71" s="144"/>
      <c r="AB71" s="144"/>
      <c r="AC71" s="144"/>
      <c r="AD71" s="144"/>
      <c r="AE71" s="144"/>
      <c r="AF71" s="144"/>
      <c r="AG71" s="144"/>
      <c r="AH71" s="144"/>
      <c r="AI71" s="144"/>
      <c r="AJ71" s="144"/>
      <c r="AK71" s="144"/>
      <c r="AL71" s="144"/>
      <c r="AM71" s="144"/>
      <c r="AN71" s="144"/>
      <c r="AO71" s="144"/>
      <c r="AP71" s="144"/>
      <c r="AQ71" s="144"/>
      <c r="AR71" s="144"/>
      <c r="AS71" s="144"/>
      <c r="AT71" s="144"/>
      <c r="AU71" s="144"/>
      <c r="AV71" s="144"/>
      <c r="AW71" s="144"/>
      <c r="AX71" s="144"/>
      <c r="AY71" s="144"/>
      <c r="AZ71" s="144"/>
      <c r="BA71" s="144"/>
      <c r="BB71" s="144"/>
      <c r="BC71" s="144"/>
      <c r="BD71" s="144"/>
      <c r="BE71" s="144"/>
      <c r="BF71" s="144"/>
      <c r="BG71" s="144"/>
      <c r="BH71" s="144"/>
      <c r="BI71" s="144"/>
      <c r="BJ71" s="144"/>
      <c r="BK71" s="144"/>
      <c r="BL71" s="144"/>
      <c r="BM71" s="144"/>
      <c r="BN71" s="144"/>
      <c r="BO71" s="144"/>
      <c r="BP71" s="144"/>
      <c r="BQ71" s="144"/>
      <c r="BR71" s="144"/>
      <c r="BS71" s="144">
        <v>0.98299999999999998</v>
      </c>
      <c r="BT71" s="144">
        <v>1.9484999999999999</v>
      </c>
      <c r="BU71" s="144">
        <v>2.8955000000000002</v>
      </c>
      <c r="BV71" s="144">
        <v>3.8245</v>
      </c>
      <c r="BW71" s="144">
        <v>4.7335000000000003</v>
      </c>
      <c r="BX71" s="144">
        <v>5.6224999999999996</v>
      </c>
      <c r="BY71" s="144">
        <v>6.4904999999999999</v>
      </c>
      <c r="BZ71" s="144">
        <v>7.3354999999999997</v>
      </c>
      <c r="CA71" s="144">
        <v>8.1579999999999995</v>
      </c>
      <c r="CB71" s="144">
        <v>8.9559999999999995</v>
      </c>
      <c r="CC71" s="144">
        <v>9.7274999999999991</v>
      </c>
      <c r="CD71" s="144">
        <v>10.472</v>
      </c>
      <c r="CE71" s="144">
        <v>11.1875</v>
      </c>
      <c r="CF71" s="144">
        <v>11.8735</v>
      </c>
      <c r="CG71" s="144">
        <v>12.5275</v>
      </c>
      <c r="CH71" s="144">
        <v>13.147500000000001</v>
      </c>
      <c r="CI71" s="144">
        <v>13.7315</v>
      </c>
      <c r="CJ71" s="144">
        <v>14.2775</v>
      </c>
      <c r="CK71" s="144">
        <v>14.782500000000001</v>
      </c>
      <c r="CL71" s="144">
        <v>15.2455</v>
      </c>
      <c r="CM71" s="144">
        <v>15.664</v>
      </c>
      <c r="CN71" s="144">
        <v>16.0365</v>
      </c>
      <c r="CO71" s="144">
        <v>16.363</v>
      </c>
      <c r="CP71" s="144">
        <v>16.643999999999998</v>
      </c>
      <c r="CQ71" s="144">
        <v>16.881</v>
      </c>
      <c r="CR71" s="144">
        <v>17.076499999999999</v>
      </c>
      <c r="CS71" s="144">
        <v>17.234999999999999</v>
      </c>
      <c r="CT71" s="144">
        <v>17.36</v>
      </c>
      <c r="CU71" s="144">
        <v>17.456499999999998</v>
      </c>
      <c r="CV71" s="144">
        <v>17.5305</v>
      </c>
      <c r="CW71" s="144">
        <v>17.585000000000001</v>
      </c>
      <c r="CX71" s="144">
        <v>17.625</v>
      </c>
      <c r="CY71" s="144">
        <v>17.653500000000001</v>
      </c>
      <c r="CZ71" s="144">
        <v>17.673500000000001</v>
      </c>
      <c r="DA71" s="144">
        <v>17.687000000000001</v>
      </c>
      <c r="DB71" s="144">
        <v>17.6965</v>
      </c>
      <c r="DC71" s="144">
        <v>17.6965</v>
      </c>
      <c r="DD71" s="144">
        <v>17.6965</v>
      </c>
      <c r="DE71" s="144">
        <v>17.6965</v>
      </c>
      <c r="DF71" s="144">
        <v>17.6965</v>
      </c>
      <c r="DG71" s="144">
        <v>17.6965</v>
      </c>
      <c r="DH71" s="144">
        <v>17.6965</v>
      </c>
      <c r="DI71" s="144">
        <v>17.6965</v>
      </c>
      <c r="DJ71" s="144">
        <v>17.6965</v>
      </c>
      <c r="DK71" s="144">
        <v>17.6965</v>
      </c>
      <c r="DL71" s="144">
        <v>17.6965</v>
      </c>
      <c r="DM71" s="144">
        <v>17.6965</v>
      </c>
      <c r="DN71" s="144">
        <v>17.6965</v>
      </c>
      <c r="DO71" s="144">
        <v>17.6965</v>
      </c>
      <c r="DP71" s="144">
        <v>17.6965</v>
      </c>
      <c r="DQ71" s="144">
        <v>17.6965</v>
      </c>
      <c r="DR71" s="144">
        <v>17.6965</v>
      </c>
      <c r="DS71" s="144">
        <v>17.6965</v>
      </c>
      <c r="DT71" s="144">
        <v>17.6965</v>
      </c>
      <c r="DU71" s="144">
        <v>17.6965</v>
      </c>
      <c r="DV71" s="144">
        <v>17.6965</v>
      </c>
      <c r="DW71" s="144">
        <v>17.6965</v>
      </c>
      <c r="DX71" s="144">
        <v>17.6965</v>
      </c>
      <c r="DY71" s="144">
        <v>17.6965</v>
      </c>
      <c r="DZ71" s="144">
        <v>17.6965</v>
      </c>
      <c r="EA71" s="144">
        <v>17.6965</v>
      </c>
    </row>
    <row r="72" spans="1:131" ht="15" customHeight="1" x14ac:dyDescent="0.25">
      <c r="A72" s="43">
        <v>70</v>
      </c>
      <c r="B72" s="144"/>
      <c r="C72" s="144"/>
      <c r="D72" s="144"/>
      <c r="E72" s="144"/>
      <c r="F72" s="144"/>
      <c r="G72" s="144"/>
      <c r="H72" s="144"/>
      <c r="I72" s="144"/>
      <c r="J72" s="144"/>
      <c r="K72" s="144"/>
      <c r="L72" s="144"/>
      <c r="M72" s="144"/>
      <c r="N72" s="144"/>
      <c r="O72" s="144"/>
      <c r="P72" s="144"/>
      <c r="Q72" s="144"/>
      <c r="R72" s="144"/>
      <c r="S72" s="144"/>
      <c r="T72" s="144"/>
      <c r="U72" s="144"/>
      <c r="V72" s="144"/>
      <c r="W72" s="144"/>
      <c r="X72" s="144"/>
      <c r="Y72" s="144"/>
      <c r="Z72" s="144"/>
      <c r="AA72" s="144"/>
      <c r="AB72" s="144"/>
      <c r="AC72" s="144"/>
      <c r="AD72" s="144"/>
      <c r="AE72" s="144"/>
      <c r="AF72" s="144"/>
      <c r="AG72" s="144"/>
      <c r="AH72" s="144"/>
      <c r="AI72" s="144"/>
      <c r="AJ72" s="144"/>
      <c r="AK72" s="144"/>
      <c r="AL72" s="144"/>
      <c r="AM72" s="144"/>
      <c r="AN72" s="144"/>
      <c r="AO72" s="144"/>
      <c r="AP72" s="144"/>
      <c r="AQ72" s="144"/>
      <c r="AR72" s="144"/>
      <c r="AS72" s="144"/>
      <c r="AT72" s="144"/>
      <c r="AU72" s="144"/>
      <c r="AV72" s="144"/>
      <c r="AW72" s="144"/>
      <c r="AX72" s="144"/>
      <c r="AY72" s="144"/>
      <c r="AZ72" s="144"/>
      <c r="BA72" s="144"/>
      <c r="BB72" s="144"/>
      <c r="BC72" s="144"/>
      <c r="BD72" s="144"/>
      <c r="BE72" s="144"/>
      <c r="BF72" s="144"/>
      <c r="BG72" s="144"/>
      <c r="BH72" s="144"/>
      <c r="BI72" s="144"/>
      <c r="BJ72" s="144"/>
      <c r="BK72" s="144"/>
      <c r="BL72" s="144"/>
      <c r="BM72" s="144"/>
      <c r="BN72" s="144"/>
      <c r="BO72" s="144"/>
      <c r="BP72" s="144"/>
      <c r="BQ72" s="144"/>
      <c r="BR72" s="144"/>
      <c r="BS72" s="144"/>
      <c r="BT72" s="144">
        <v>0.98150000000000004</v>
      </c>
      <c r="BU72" s="144">
        <v>1.9450000000000001</v>
      </c>
      <c r="BV72" s="144">
        <v>2.8895</v>
      </c>
      <c r="BW72" s="144">
        <v>3.8130000000000002</v>
      </c>
      <c r="BX72" s="144">
        <v>4.7160000000000002</v>
      </c>
      <c r="BY72" s="144">
        <v>5.5970000000000004</v>
      </c>
      <c r="BZ72" s="144">
        <v>6.4554999999999998</v>
      </c>
      <c r="CA72" s="144">
        <v>7.2895000000000003</v>
      </c>
      <c r="CB72" s="144">
        <v>8.0990000000000002</v>
      </c>
      <c r="CC72" s="144">
        <v>8.8810000000000002</v>
      </c>
      <c r="CD72" s="144">
        <v>9.6349999999999998</v>
      </c>
      <c r="CE72" s="144">
        <v>10.359500000000001</v>
      </c>
      <c r="CF72" s="144">
        <v>11.0535</v>
      </c>
      <c r="CG72" s="144">
        <v>11.714499999999999</v>
      </c>
      <c r="CH72" s="144">
        <v>12.3405</v>
      </c>
      <c r="CI72" s="144">
        <v>12.93</v>
      </c>
      <c r="CJ72" s="144">
        <v>13.480499999999999</v>
      </c>
      <c r="CK72" s="144">
        <v>13.9895</v>
      </c>
      <c r="CL72" s="144">
        <v>14.455</v>
      </c>
      <c r="CM72" s="144">
        <v>14.875</v>
      </c>
      <c r="CN72" s="144">
        <v>15.249499999999999</v>
      </c>
      <c r="CO72" s="144">
        <v>15.577</v>
      </c>
      <c r="CP72" s="144">
        <v>15.858499999999999</v>
      </c>
      <c r="CQ72" s="144">
        <v>16.095500000000001</v>
      </c>
      <c r="CR72" s="144">
        <v>16.290500000000002</v>
      </c>
      <c r="CS72" s="144">
        <v>16.449000000000002</v>
      </c>
      <c r="CT72" s="144">
        <v>16.573499999999999</v>
      </c>
      <c r="CU72" s="144">
        <v>16.670500000000001</v>
      </c>
      <c r="CV72" s="144">
        <v>16.742999999999999</v>
      </c>
      <c r="CW72" s="144">
        <v>16.797000000000001</v>
      </c>
      <c r="CX72" s="144">
        <v>16.836500000000001</v>
      </c>
      <c r="CY72" s="144">
        <v>16.8645</v>
      </c>
      <c r="CZ72" s="144">
        <v>16.884499999999999</v>
      </c>
      <c r="DA72" s="144">
        <v>16.898</v>
      </c>
      <c r="DB72" s="144">
        <v>16.907499999999999</v>
      </c>
      <c r="DC72" s="144">
        <v>16.907499999999999</v>
      </c>
      <c r="DD72" s="144">
        <v>16.907499999999999</v>
      </c>
      <c r="DE72" s="144">
        <v>16.907499999999999</v>
      </c>
      <c r="DF72" s="144">
        <v>16.907499999999999</v>
      </c>
      <c r="DG72" s="144">
        <v>16.907499999999999</v>
      </c>
      <c r="DH72" s="144">
        <v>16.907499999999999</v>
      </c>
      <c r="DI72" s="144">
        <v>16.907499999999999</v>
      </c>
      <c r="DJ72" s="144">
        <v>16.907499999999999</v>
      </c>
      <c r="DK72" s="144">
        <v>16.907499999999999</v>
      </c>
      <c r="DL72" s="144">
        <v>16.907499999999999</v>
      </c>
      <c r="DM72" s="144">
        <v>16.907499999999999</v>
      </c>
      <c r="DN72" s="144">
        <v>16.907499999999999</v>
      </c>
      <c r="DO72" s="144">
        <v>16.907499999999999</v>
      </c>
      <c r="DP72" s="144">
        <v>16.907499999999999</v>
      </c>
      <c r="DQ72" s="144">
        <v>16.907499999999999</v>
      </c>
      <c r="DR72" s="144">
        <v>16.907499999999999</v>
      </c>
      <c r="DS72" s="144">
        <v>16.907499999999999</v>
      </c>
      <c r="DT72" s="144">
        <v>16.907499999999999</v>
      </c>
      <c r="DU72" s="144">
        <v>16.907499999999999</v>
      </c>
      <c r="DV72" s="144">
        <v>16.907499999999999</v>
      </c>
      <c r="DW72" s="144">
        <v>16.907499999999999</v>
      </c>
      <c r="DX72" s="144">
        <v>16.907499999999999</v>
      </c>
      <c r="DY72" s="144">
        <v>16.907499999999999</v>
      </c>
      <c r="DZ72" s="144">
        <v>16.907499999999999</v>
      </c>
      <c r="EA72" s="144">
        <v>16.907499999999999</v>
      </c>
    </row>
    <row r="73" spans="1:131" ht="15" customHeight="1" x14ac:dyDescent="0.25">
      <c r="A73" s="43">
        <v>71</v>
      </c>
      <c r="B73" s="144"/>
      <c r="C73" s="144"/>
      <c r="D73" s="144"/>
      <c r="E73" s="144"/>
      <c r="F73" s="144"/>
      <c r="G73" s="144"/>
      <c r="H73" s="144"/>
      <c r="I73" s="144"/>
      <c r="J73" s="144"/>
      <c r="K73" s="144"/>
      <c r="L73" s="144"/>
      <c r="M73" s="144"/>
      <c r="N73" s="144"/>
      <c r="O73" s="144"/>
      <c r="P73" s="144"/>
      <c r="Q73" s="144"/>
      <c r="R73" s="144"/>
      <c r="S73" s="144"/>
      <c r="T73" s="144"/>
      <c r="U73" s="144"/>
      <c r="V73" s="144"/>
      <c r="W73" s="144"/>
      <c r="X73" s="144"/>
      <c r="Y73" s="144"/>
      <c r="Z73" s="144"/>
      <c r="AA73" s="144"/>
      <c r="AB73" s="144"/>
      <c r="AC73" s="144"/>
      <c r="AD73" s="144"/>
      <c r="AE73" s="144"/>
      <c r="AF73" s="144"/>
      <c r="AG73" s="144"/>
      <c r="AH73" s="144"/>
      <c r="AI73" s="144"/>
      <c r="AJ73" s="144"/>
      <c r="AK73" s="144"/>
      <c r="AL73" s="144"/>
      <c r="AM73" s="144"/>
      <c r="AN73" s="144"/>
      <c r="AO73" s="144"/>
      <c r="AP73" s="144"/>
      <c r="AQ73" s="144"/>
      <c r="AR73" s="144"/>
      <c r="AS73" s="144"/>
      <c r="AT73" s="144"/>
      <c r="AU73" s="144"/>
      <c r="AV73" s="144"/>
      <c r="AW73" s="144"/>
      <c r="AX73" s="144"/>
      <c r="AY73" s="144"/>
      <c r="AZ73" s="144"/>
      <c r="BA73" s="144"/>
      <c r="BB73" s="144"/>
      <c r="BC73" s="144"/>
      <c r="BD73" s="144"/>
      <c r="BE73" s="144"/>
      <c r="BF73" s="144"/>
      <c r="BG73" s="144"/>
      <c r="BH73" s="144"/>
      <c r="BI73" s="144"/>
      <c r="BJ73" s="144"/>
      <c r="BK73" s="144"/>
      <c r="BL73" s="144"/>
      <c r="BM73" s="144"/>
      <c r="BN73" s="144"/>
      <c r="BO73" s="144"/>
      <c r="BP73" s="144"/>
      <c r="BQ73" s="144"/>
      <c r="BR73" s="144"/>
      <c r="BS73" s="144"/>
      <c r="BT73" s="144"/>
      <c r="BU73" s="144">
        <v>0.98099999999999998</v>
      </c>
      <c r="BV73" s="144">
        <v>1.9419999999999999</v>
      </c>
      <c r="BW73" s="144">
        <v>2.8824999999999998</v>
      </c>
      <c r="BX73" s="144">
        <v>3.802</v>
      </c>
      <c r="BY73" s="144">
        <v>4.6985000000000001</v>
      </c>
      <c r="BZ73" s="144">
        <v>5.5724999999999998</v>
      </c>
      <c r="CA73" s="144">
        <v>6.4215</v>
      </c>
      <c r="CB73" s="144">
        <v>7.2445000000000004</v>
      </c>
      <c r="CC73" s="144">
        <v>8.0399999999999991</v>
      </c>
      <c r="CD73" s="144">
        <v>8.8070000000000004</v>
      </c>
      <c r="CE73" s="144">
        <v>9.5434999999999999</v>
      </c>
      <c r="CF73" s="144">
        <v>10.249000000000001</v>
      </c>
      <c r="CG73" s="144">
        <v>10.920999999999999</v>
      </c>
      <c r="CH73" s="144">
        <v>11.557499999999999</v>
      </c>
      <c r="CI73" s="144">
        <v>12.156000000000001</v>
      </c>
      <c r="CJ73" s="144">
        <v>12.715</v>
      </c>
      <c r="CK73" s="144">
        <v>13.231999999999999</v>
      </c>
      <c r="CL73" s="144">
        <v>13.704499999999999</v>
      </c>
      <c r="CM73" s="144">
        <v>14.1305</v>
      </c>
      <c r="CN73" s="144">
        <v>14.51</v>
      </c>
      <c r="CO73" s="144">
        <v>14.8415</v>
      </c>
      <c r="CP73" s="144">
        <v>15.1265</v>
      </c>
      <c r="CQ73" s="144">
        <v>15.3665</v>
      </c>
      <c r="CR73" s="144">
        <v>15.564</v>
      </c>
      <c r="CS73" s="144">
        <v>15.724</v>
      </c>
      <c r="CT73" s="144">
        <v>15.85</v>
      </c>
      <c r="CU73" s="144">
        <v>15.9475</v>
      </c>
      <c r="CV73" s="144">
        <v>16.021000000000001</v>
      </c>
      <c r="CW73" s="144">
        <v>16.075500000000002</v>
      </c>
      <c r="CX73" s="144">
        <v>16.114999999999998</v>
      </c>
      <c r="CY73" s="144">
        <v>16.1435</v>
      </c>
      <c r="CZ73" s="144">
        <v>16.163</v>
      </c>
      <c r="DA73" s="144">
        <v>16.176500000000001</v>
      </c>
      <c r="DB73" s="144">
        <v>16.186</v>
      </c>
      <c r="DC73" s="144">
        <v>16.186</v>
      </c>
      <c r="DD73" s="144">
        <v>16.186</v>
      </c>
      <c r="DE73" s="144">
        <v>16.186</v>
      </c>
      <c r="DF73" s="144">
        <v>16.186</v>
      </c>
      <c r="DG73" s="144">
        <v>16.186</v>
      </c>
      <c r="DH73" s="144">
        <v>16.186</v>
      </c>
      <c r="DI73" s="144">
        <v>16.186</v>
      </c>
      <c r="DJ73" s="144">
        <v>16.186</v>
      </c>
      <c r="DK73" s="144">
        <v>16.186</v>
      </c>
      <c r="DL73" s="144">
        <v>16.186</v>
      </c>
      <c r="DM73" s="144">
        <v>16.186</v>
      </c>
      <c r="DN73" s="144">
        <v>16.186</v>
      </c>
      <c r="DO73" s="144">
        <v>16.186</v>
      </c>
      <c r="DP73" s="144">
        <v>16.186</v>
      </c>
      <c r="DQ73" s="144">
        <v>16.186</v>
      </c>
      <c r="DR73" s="144">
        <v>16.186</v>
      </c>
      <c r="DS73" s="144">
        <v>16.186</v>
      </c>
      <c r="DT73" s="144">
        <v>16.186</v>
      </c>
      <c r="DU73" s="144">
        <v>16.186</v>
      </c>
      <c r="DV73" s="144">
        <v>16.186</v>
      </c>
      <c r="DW73" s="144">
        <v>16.186</v>
      </c>
      <c r="DX73" s="144">
        <v>16.186</v>
      </c>
      <c r="DY73" s="144">
        <v>16.186</v>
      </c>
      <c r="DZ73" s="144">
        <v>16.186</v>
      </c>
      <c r="EA73" s="144">
        <v>16.186</v>
      </c>
    </row>
    <row r="74" spans="1:131" ht="15" customHeight="1" x14ac:dyDescent="0.25">
      <c r="A74" s="43">
        <v>72</v>
      </c>
      <c r="B74" s="144"/>
      <c r="C74" s="144"/>
      <c r="D74" s="144"/>
      <c r="E74" s="144"/>
      <c r="F74" s="144"/>
      <c r="G74" s="144"/>
      <c r="H74" s="144"/>
      <c r="I74" s="144"/>
      <c r="J74" s="144"/>
      <c r="K74" s="144"/>
      <c r="L74" s="144"/>
      <c r="M74" s="144"/>
      <c r="N74" s="144"/>
      <c r="O74" s="144"/>
      <c r="P74" s="144"/>
      <c r="Q74" s="144"/>
      <c r="R74" s="144"/>
      <c r="S74" s="144"/>
      <c r="T74" s="144"/>
      <c r="U74" s="144"/>
      <c r="V74" s="144"/>
      <c r="W74" s="144"/>
      <c r="X74" s="144"/>
      <c r="Y74" s="144"/>
      <c r="Z74" s="144"/>
      <c r="AA74" s="144"/>
      <c r="AB74" s="144"/>
      <c r="AC74" s="144"/>
      <c r="AD74" s="144"/>
      <c r="AE74" s="144"/>
      <c r="AF74" s="144"/>
      <c r="AG74" s="144"/>
      <c r="AH74" s="144"/>
      <c r="AI74" s="144"/>
      <c r="AJ74" s="144"/>
      <c r="AK74" s="144"/>
      <c r="AL74" s="144"/>
      <c r="AM74" s="144"/>
      <c r="AN74" s="144"/>
      <c r="AO74" s="144"/>
      <c r="AP74" s="144"/>
      <c r="AQ74" s="144"/>
      <c r="AR74" s="144"/>
      <c r="AS74" s="144"/>
      <c r="AT74" s="144"/>
      <c r="AU74" s="144"/>
      <c r="AV74" s="144"/>
      <c r="AW74" s="144"/>
      <c r="AX74" s="144"/>
      <c r="AY74" s="144"/>
      <c r="AZ74" s="144"/>
      <c r="BA74" s="144"/>
      <c r="BB74" s="144"/>
      <c r="BC74" s="144"/>
      <c r="BD74" s="144"/>
      <c r="BE74" s="144"/>
      <c r="BF74" s="144"/>
      <c r="BG74" s="144"/>
      <c r="BH74" s="144"/>
      <c r="BI74" s="144"/>
      <c r="BJ74" s="144"/>
      <c r="BK74" s="144"/>
      <c r="BL74" s="144"/>
      <c r="BM74" s="144"/>
      <c r="BN74" s="144"/>
      <c r="BO74" s="144"/>
      <c r="BP74" s="144"/>
      <c r="BQ74" s="144"/>
      <c r="BR74" s="144"/>
      <c r="BS74" s="144"/>
      <c r="BT74" s="144"/>
      <c r="BU74" s="144"/>
      <c r="BV74" s="144">
        <v>0.98</v>
      </c>
      <c r="BW74" s="144">
        <v>1.9384999999999999</v>
      </c>
      <c r="BX74" s="144">
        <v>2.8755000000000002</v>
      </c>
      <c r="BY74" s="144">
        <v>3.7890000000000001</v>
      </c>
      <c r="BZ74" s="144">
        <v>4.6795</v>
      </c>
      <c r="CA74" s="144">
        <v>5.5445000000000002</v>
      </c>
      <c r="CB74" s="144">
        <v>6.3825000000000003</v>
      </c>
      <c r="CC74" s="144">
        <v>7.1929999999999996</v>
      </c>
      <c r="CD74" s="144">
        <v>7.9740000000000002</v>
      </c>
      <c r="CE74" s="144">
        <v>8.7240000000000002</v>
      </c>
      <c r="CF74" s="144">
        <v>9.4420000000000002</v>
      </c>
      <c r="CG74" s="144">
        <v>10.125500000000001</v>
      </c>
      <c r="CH74" s="144">
        <v>10.7735</v>
      </c>
      <c r="CI74" s="144">
        <v>11.3825</v>
      </c>
      <c r="CJ74" s="144">
        <v>11.95</v>
      </c>
      <c r="CK74" s="144">
        <v>12.4755</v>
      </c>
      <c r="CL74" s="144">
        <v>12.955500000000001</v>
      </c>
      <c r="CM74" s="144">
        <v>13.388500000000001</v>
      </c>
      <c r="CN74" s="144">
        <v>13.7735</v>
      </c>
      <c r="CO74" s="144">
        <v>14.109500000000001</v>
      </c>
      <c r="CP74" s="144">
        <v>14.398</v>
      </c>
      <c r="CQ74" s="144">
        <v>14.641500000000001</v>
      </c>
      <c r="CR74" s="144">
        <v>14.8415</v>
      </c>
      <c r="CS74" s="144">
        <v>15.003</v>
      </c>
      <c r="CT74" s="144">
        <v>15.1305</v>
      </c>
      <c r="CU74" s="144">
        <v>15.228999999999999</v>
      </c>
      <c r="CV74" s="144">
        <v>15.303000000000001</v>
      </c>
      <c r="CW74" s="144">
        <v>15.358000000000001</v>
      </c>
      <c r="CX74" s="144">
        <v>15.398</v>
      </c>
      <c r="CY74" s="144">
        <v>15.426500000000001</v>
      </c>
      <c r="CZ74" s="144">
        <v>15.446</v>
      </c>
      <c r="DA74" s="144">
        <v>15.46</v>
      </c>
      <c r="DB74" s="144">
        <v>15.468999999999999</v>
      </c>
      <c r="DC74" s="144">
        <v>15.468999999999999</v>
      </c>
      <c r="DD74" s="144">
        <v>15.468999999999999</v>
      </c>
      <c r="DE74" s="144">
        <v>15.468999999999999</v>
      </c>
      <c r="DF74" s="144">
        <v>15.468999999999999</v>
      </c>
      <c r="DG74" s="144">
        <v>15.468999999999999</v>
      </c>
      <c r="DH74" s="144">
        <v>15.468999999999999</v>
      </c>
      <c r="DI74" s="144">
        <v>15.468999999999999</v>
      </c>
      <c r="DJ74" s="144">
        <v>15.468999999999999</v>
      </c>
      <c r="DK74" s="144">
        <v>15.468999999999999</v>
      </c>
      <c r="DL74" s="144">
        <v>15.468999999999999</v>
      </c>
      <c r="DM74" s="144">
        <v>15.468999999999999</v>
      </c>
      <c r="DN74" s="144">
        <v>15.468999999999999</v>
      </c>
      <c r="DO74" s="144">
        <v>15.468999999999999</v>
      </c>
      <c r="DP74" s="144">
        <v>15.468999999999999</v>
      </c>
      <c r="DQ74" s="144">
        <v>15.468999999999999</v>
      </c>
      <c r="DR74" s="144">
        <v>15.468999999999999</v>
      </c>
      <c r="DS74" s="144">
        <v>15.468999999999999</v>
      </c>
      <c r="DT74" s="144">
        <v>15.468999999999999</v>
      </c>
      <c r="DU74" s="144">
        <v>15.468999999999999</v>
      </c>
      <c r="DV74" s="144">
        <v>15.468999999999999</v>
      </c>
      <c r="DW74" s="144">
        <v>15.468999999999999</v>
      </c>
      <c r="DX74" s="144">
        <v>15.468999999999999</v>
      </c>
      <c r="DY74" s="144">
        <v>15.468999999999999</v>
      </c>
      <c r="DZ74" s="144">
        <v>15.468999999999999</v>
      </c>
      <c r="EA74" s="144">
        <v>15.468999999999999</v>
      </c>
    </row>
    <row r="75" spans="1:131" ht="15" customHeight="1" x14ac:dyDescent="0.25">
      <c r="A75" s="43">
        <v>73</v>
      </c>
      <c r="B75" s="144"/>
      <c r="C75" s="144"/>
      <c r="D75" s="144"/>
      <c r="E75" s="144"/>
      <c r="F75" s="144"/>
      <c r="G75" s="144"/>
      <c r="H75" s="144"/>
      <c r="I75" s="144"/>
      <c r="J75" s="144"/>
      <c r="K75" s="144"/>
      <c r="L75" s="144"/>
      <c r="M75" s="144"/>
      <c r="N75" s="144"/>
      <c r="O75" s="144"/>
      <c r="P75" s="144"/>
      <c r="Q75" s="144"/>
      <c r="R75" s="144"/>
      <c r="S75" s="144"/>
      <c r="T75" s="144"/>
      <c r="U75" s="144"/>
      <c r="V75" s="144"/>
      <c r="W75" s="144"/>
      <c r="X75" s="144"/>
      <c r="Y75" s="144"/>
      <c r="Z75" s="144"/>
      <c r="AA75" s="144"/>
      <c r="AB75" s="144"/>
      <c r="AC75" s="144"/>
      <c r="AD75" s="144"/>
      <c r="AE75" s="144"/>
      <c r="AF75" s="144"/>
      <c r="AG75" s="144"/>
      <c r="AH75" s="144"/>
      <c r="AI75" s="144"/>
      <c r="AJ75" s="144"/>
      <c r="AK75" s="144"/>
      <c r="AL75" s="144"/>
      <c r="AM75" s="144"/>
      <c r="AN75" s="144"/>
      <c r="AO75" s="144"/>
      <c r="AP75" s="144"/>
      <c r="AQ75" s="144"/>
      <c r="AR75" s="144"/>
      <c r="AS75" s="144"/>
      <c r="AT75" s="144"/>
      <c r="AU75" s="144"/>
      <c r="AV75" s="144"/>
      <c r="AW75" s="144"/>
      <c r="AX75" s="144"/>
      <c r="AY75" s="144"/>
      <c r="AZ75" s="144"/>
      <c r="BA75" s="144"/>
      <c r="BB75" s="144"/>
      <c r="BC75" s="144"/>
      <c r="BD75" s="144"/>
      <c r="BE75" s="144"/>
      <c r="BF75" s="144"/>
      <c r="BG75" s="144"/>
      <c r="BH75" s="144"/>
      <c r="BI75" s="144"/>
      <c r="BJ75" s="144"/>
      <c r="BK75" s="144"/>
      <c r="BL75" s="144"/>
      <c r="BM75" s="144"/>
      <c r="BN75" s="144"/>
      <c r="BO75" s="144"/>
      <c r="BP75" s="144"/>
      <c r="BQ75" s="144"/>
      <c r="BR75" s="144"/>
      <c r="BS75" s="144"/>
      <c r="BT75" s="144"/>
      <c r="BU75" s="144"/>
      <c r="BV75" s="144"/>
      <c r="BW75" s="144">
        <v>0.97850000000000004</v>
      </c>
      <c r="BX75" s="144">
        <v>1.9345000000000001</v>
      </c>
      <c r="BY75" s="144">
        <v>2.8664999999999998</v>
      </c>
      <c r="BZ75" s="144">
        <v>3.7749999999999999</v>
      </c>
      <c r="CA75" s="144">
        <v>4.657</v>
      </c>
      <c r="CB75" s="144">
        <v>5.5119999999999996</v>
      </c>
      <c r="CC75" s="144">
        <v>6.3380000000000001</v>
      </c>
      <c r="CD75" s="144">
        <v>7.1340000000000003</v>
      </c>
      <c r="CE75" s="144">
        <v>7.8985000000000003</v>
      </c>
      <c r="CF75" s="144">
        <v>8.6300000000000008</v>
      </c>
      <c r="CG75" s="144">
        <v>9.327</v>
      </c>
      <c r="CH75" s="144">
        <v>9.9864999999999995</v>
      </c>
      <c r="CI75" s="144">
        <v>10.6065</v>
      </c>
      <c r="CJ75" s="144">
        <v>11.1845</v>
      </c>
      <c r="CK75" s="144">
        <v>11.718999999999999</v>
      </c>
      <c r="CL75" s="144">
        <v>12.207000000000001</v>
      </c>
      <c r="CM75" s="144">
        <v>12.647500000000001</v>
      </c>
      <c r="CN75" s="144">
        <v>13.038500000000001</v>
      </c>
      <c r="CO75" s="144">
        <v>13.38</v>
      </c>
      <c r="CP75" s="144">
        <v>13.673</v>
      </c>
      <c r="CQ75" s="144">
        <v>13.919</v>
      </c>
      <c r="CR75" s="144">
        <v>14.122</v>
      </c>
      <c r="CS75" s="144">
        <v>14.285500000000001</v>
      </c>
      <c r="CT75" s="144">
        <v>14.4145</v>
      </c>
      <c r="CU75" s="144">
        <v>14.513999999999999</v>
      </c>
      <c r="CV75" s="144">
        <v>14.589</v>
      </c>
      <c r="CW75" s="144">
        <v>14.644500000000001</v>
      </c>
      <c r="CX75" s="144">
        <v>14.6845</v>
      </c>
      <c r="CY75" s="144">
        <v>14.712999999999999</v>
      </c>
      <c r="CZ75" s="144">
        <v>14.733499999999999</v>
      </c>
      <c r="DA75" s="144">
        <v>14.7475</v>
      </c>
      <c r="DB75" s="144">
        <v>14.756500000000001</v>
      </c>
      <c r="DC75" s="144">
        <v>14.756500000000001</v>
      </c>
      <c r="DD75" s="144">
        <v>14.756500000000001</v>
      </c>
      <c r="DE75" s="144">
        <v>14.756500000000001</v>
      </c>
      <c r="DF75" s="144">
        <v>14.756500000000001</v>
      </c>
      <c r="DG75" s="144">
        <v>14.756500000000001</v>
      </c>
      <c r="DH75" s="144">
        <v>14.756500000000001</v>
      </c>
      <c r="DI75" s="144">
        <v>14.756500000000001</v>
      </c>
      <c r="DJ75" s="144">
        <v>14.756500000000001</v>
      </c>
      <c r="DK75" s="144">
        <v>14.756500000000001</v>
      </c>
      <c r="DL75" s="144">
        <v>14.756500000000001</v>
      </c>
      <c r="DM75" s="144">
        <v>14.756500000000001</v>
      </c>
      <c r="DN75" s="144">
        <v>14.756500000000001</v>
      </c>
      <c r="DO75" s="144">
        <v>14.756500000000001</v>
      </c>
      <c r="DP75" s="144">
        <v>14.756500000000001</v>
      </c>
      <c r="DQ75" s="144">
        <v>14.756500000000001</v>
      </c>
      <c r="DR75" s="144">
        <v>14.756500000000001</v>
      </c>
      <c r="DS75" s="144">
        <v>14.756500000000001</v>
      </c>
      <c r="DT75" s="144">
        <v>14.756500000000001</v>
      </c>
      <c r="DU75" s="144">
        <v>14.756500000000001</v>
      </c>
      <c r="DV75" s="144">
        <v>14.756500000000001</v>
      </c>
      <c r="DW75" s="144">
        <v>14.756500000000001</v>
      </c>
      <c r="DX75" s="144">
        <v>14.756500000000001</v>
      </c>
      <c r="DY75" s="144">
        <v>14.756500000000001</v>
      </c>
      <c r="DZ75" s="144">
        <v>14.756500000000001</v>
      </c>
      <c r="EA75" s="144">
        <v>14.756500000000001</v>
      </c>
    </row>
    <row r="76" spans="1:131" ht="15" customHeight="1" x14ac:dyDescent="0.25">
      <c r="A76" s="43">
        <v>74</v>
      </c>
      <c r="B76" s="144"/>
      <c r="C76" s="144"/>
      <c r="D76" s="144"/>
      <c r="E76" s="144"/>
      <c r="F76" s="144"/>
      <c r="G76" s="144"/>
      <c r="H76" s="144"/>
      <c r="I76" s="144"/>
      <c r="J76" s="144"/>
      <c r="K76" s="144"/>
      <c r="L76" s="144"/>
      <c r="M76" s="144"/>
      <c r="N76" s="144"/>
      <c r="O76" s="144"/>
      <c r="P76" s="144"/>
      <c r="Q76" s="144"/>
      <c r="R76" s="144"/>
      <c r="S76" s="144"/>
      <c r="T76" s="144"/>
      <c r="U76" s="144"/>
      <c r="V76" s="144"/>
      <c r="W76" s="144"/>
      <c r="X76" s="144"/>
      <c r="Y76" s="144"/>
      <c r="Z76" s="144"/>
      <c r="AA76" s="144"/>
      <c r="AB76" s="144"/>
      <c r="AC76" s="144"/>
      <c r="AD76" s="144"/>
      <c r="AE76" s="144"/>
      <c r="AF76" s="144"/>
      <c r="AG76" s="144"/>
      <c r="AH76" s="144"/>
      <c r="AI76" s="144"/>
      <c r="AJ76" s="144"/>
      <c r="AK76" s="144"/>
      <c r="AL76" s="144"/>
      <c r="AM76" s="144"/>
      <c r="AN76" s="144"/>
      <c r="AO76" s="144"/>
      <c r="AP76" s="144"/>
      <c r="AQ76" s="144"/>
      <c r="AR76" s="144"/>
      <c r="AS76" s="144"/>
      <c r="AT76" s="144"/>
      <c r="AU76" s="144"/>
      <c r="AV76" s="144"/>
      <c r="AW76" s="144"/>
      <c r="AX76" s="144"/>
      <c r="AY76" s="144"/>
      <c r="AZ76" s="144"/>
      <c r="BA76" s="144"/>
      <c r="BB76" s="144"/>
      <c r="BC76" s="144"/>
      <c r="BD76" s="144"/>
      <c r="BE76" s="144"/>
      <c r="BF76" s="144"/>
      <c r="BG76" s="144"/>
      <c r="BH76" s="144"/>
      <c r="BI76" s="144"/>
      <c r="BJ76" s="144"/>
      <c r="BK76" s="144"/>
      <c r="BL76" s="144"/>
      <c r="BM76" s="144"/>
      <c r="BN76" s="144"/>
      <c r="BO76" s="144"/>
      <c r="BP76" s="144"/>
      <c r="BQ76" s="144"/>
      <c r="BR76" s="144"/>
      <c r="BS76" s="144"/>
      <c r="BT76" s="144"/>
      <c r="BU76" s="144"/>
      <c r="BV76" s="144"/>
      <c r="BW76" s="144"/>
      <c r="BX76" s="144">
        <v>0.97650000000000003</v>
      </c>
      <c r="BY76" s="144">
        <v>1.9295</v>
      </c>
      <c r="BZ76" s="144">
        <v>2.8574999999999999</v>
      </c>
      <c r="CA76" s="144">
        <v>3.7585000000000002</v>
      </c>
      <c r="CB76" s="144">
        <v>4.6319999999999997</v>
      </c>
      <c r="CC76" s="144">
        <v>5.4755000000000003</v>
      </c>
      <c r="CD76" s="144">
        <v>6.2880000000000003</v>
      </c>
      <c r="CE76" s="144">
        <v>7.0679999999999996</v>
      </c>
      <c r="CF76" s="144">
        <v>7.8150000000000004</v>
      </c>
      <c r="CG76" s="144">
        <v>8.5254999999999992</v>
      </c>
      <c r="CH76" s="144">
        <v>9.1984999999999992</v>
      </c>
      <c r="CI76" s="144">
        <v>9.8305000000000007</v>
      </c>
      <c r="CJ76" s="144">
        <v>10.42</v>
      </c>
      <c r="CK76" s="144">
        <v>10.964499999999999</v>
      </c>
      <c r="CL76" s="144">
        <v>11.461499999999999</v>
      </c>
      <c r="CM76" s="144">
        <v>11.91</v>
      </c>
      <c r="CN76" s="144">
        <v>12.307499999999999</v>
      </c>
      <c r="CO76" s="144">
        <v>12.654999999999999</v>
      </c>
      <c r="CP76" s="144">
        <v>12.952999999999999</v>
      </c>
      <c r="CQ76" s="144">
        <v>13.202999999999999</v>
      </c>
      <c r="CR76" s="144">
        <v>13.4085</v>
      </c>
      <c r="CS76" s="144">
        <v>13.574999999999999</v>
      </c>
      <c r="CT76" s="144">
        <v>13.705500000000001</v>
      </c>
      <c r="CU76" s="144">
        <v>13.8055</v>
      </c>
      <c r="CV76" s="144">
        <v>13.881500000000001</v>
      </c>
      <c r="CW76" s="144">
        <v>13.9375</v>
      </c>
      <c r="CX76" s="144">
        <v>13.9785</v>
      </c>
      <c r="CY76" s="144">
        <v>14.007</v>
      </c>
      <c r="CZ76" s="144">
        <v>14.0275</v>
      </c>
      <c r="DA76" s="144">
        <v>14.041499999999999</v>
      </c>
      <c r="DB76" s="144">
        <v>14.0505</v>
      </c>
      <c r="DC76" s="144">
        <v>14.0505</v>
      </c>
      <c r="DD76" s="144">
        <v>14.0505</v>
      </c>
      <c r="DE76" s="144">
        <v>14.0505</v>
      </c>
      <c r="DF76" s="144">
        <v>14.0505</v>
      </c>
      <c r="DG76" s="144">
        <v>14.0505</v>
      </c>
      <c r="DH76" s="144">
        <v>14.0505</v>
      </c>
      <c r="DI76" s="144">
        <v>14.0505</v>
      </c>
      <c r="DJ76" s="144">
        <v>14.0505</v>
      </c>
      <c r="DK76" s="144">
        <v>14.0505</v>
      </c>
      <c r="DL76" s="144">
        <v>14.0505</v>
      </c>
      <c r="DM76" s="144">
        <v>14.0505</v>
      </c>
      <c r="DN76" s="144">
        <v>14.0505</v>
      </c>
      <c r="DO76" s="144">
        <v>14.0505</v>
      </c>
      <c r="DP76" s="144">
        <v>14.0505</v>
      </c>
      <c r="DQ76" s="144">
        <v>14.0505</v>
      </c>
      <c r="DR76" s="144">
        <v>14.0505</v>
      </c>
      <c r="DS76" s="144">
        <v>14.0505</v>
      </c>
      <c r="DT76" s="144">
        <v>14.0505</v>
      </c>
      <c r="DU76" s="144">
        <v>14.0505</v>
      </c>
      <c r="DV76" s="144">
        <v>14.0505</v>
      </c>
      <c r="DW76" s="144">
        <v>14.0505</v>
      </c>
      <c r="DX76" s="144">
        <v>14.0505</v>
      </c>
      <c r="DY76" s="144">
        <v>14.0505</v>
      </c>
      <c r="DZ76" s="144">
        <v>14.0505</v>
      </c>
      <c r="EA76" s="144">
        <v>14.0505</v>
      </c>
    </row>
    <row r="77" spans="1:131" ht="15" customHeight="1" x14ac:dyDescent="0.25">
      <c r="A77" s="43">
        <v>75</v>
      </c>
      <c r="B77" s="144"/>
      <c r="C77" s="144"/>
      <c r="D77" s="144"/>
      <c r="E77" s="144"/>
      <c r="F77" s="144"/>
      <c r="G77" s="144"/>
      <c r="H77" s="144"/>
      <c r="I77" s="144"/>
      <c r="J77" s="144"/>
      <c r="K77" s="144"/>
      <c r="L77" s="144"/>
      <c r="M77" s="144"/>
      <c r="N77" s="144"/>
      <c r="O77" s="144"/>
      <c r="P77" s="144"/>
      <c r="Q77" s="144"/>
      <c r="R77" s="144"/>
      <c r="S77" s="144"/>
      <c r="T77" s="144"/>
      <c r="U77" s="144"/>
      <c r="V77" s="144"/>
      <c r="W77" s="144"/>
      <c r="X77" s="144"/>
      <c r="Y77" s="144"/>
      <c r="Z77" s="144"/>
      <c r="AA77" s="144"/>
      <c r="AB77" s="144"/>
      <c r="AC77" s="144"/>
      <c r="AD77" s="144"/>
      <c r="AE77" s="144"/>
      <c r="AF77" s="144"/>
      <c r="AG77" s="144"/>
      <c r="AH77" s="144"/>
      <c r="AI77" s="144"/>
      <c r="AJ77" s="144"/>
      <c r="AK77" s="144"/>
      <c r="AL77" s="144"/>
      <c r="AM77" s="144"/>
      <c r="AN77" s="144"/>
      <c r="AO77" s="144"/>
      <c r="AP77" s="144"/>
      <c r="AQ77" s="144"/>
      <c r="AR77" s="144"/>
      <c r="AS77" s="144"/>
      <c r="AT77" s="144"/>
      <c r="AU77" s="144"/>
      <c r="AV77" s="144"/>
      <c r="AW77" s="144"/>
      <c r="AX77" s="144"/>
      <c r="AY77" s="144"/>
      <c r="AZ77" s="144"/>
      <c r="BA77" s="144"/>
      <c r="BB77" s="144"/>
      <c r="BC77" s="144"/>
      <c r="BD77" s="144"/>
      <c r="BE77" s="144"/>
      <c r="BF77" s="144"/>
      <c r="BG77" s="144"/>
      <c r="BH77" s="144"/>
      <c r="BI77" s="144"/>
      <c r="BJ77" s="144"/>
      <c r="BK77" s="144"/>
      <c r="BL77" s="144"/>
      <c r="BM77" s="144"/>
      <c r="BN77" s="144"/>
      <c r="BO77" s="144"/>
      <c r="BP77" s="144"/>
      <c r="BQ77" s="144"/>
      <c r="BR77" s="144"/>
      <c r="BS77" s="144"/>
      <c r="BT77" s="144"/>
      <c r="BU77" s="144"/>
      <c r="BV77" s="144"/>
      <c r="BW77" s="144"/>
      <c r="BX77" s="144"/>
      <c r="BY77" s="144">
        <v>0.97499999999999998</v>
      </c>
      <c r="BZ77" s="144">
        <v>1.9245000000000001</v>
      </c>
      <c r="CA77" s="144">
        <v>2.847</v>
      </c>
      <c r="CB77" s="144">
        <v>3.74</v>
      </c>
      <c r="CC77" s="144">
        <v>4.6029999999999998</v>
      </c>
      <c r="CD77" s="144">
        <v>5.4340000000000002</v>
      </c>
      <c r="CE77" s="144">
        <v>6.2314999999999996</v>
      </c>
      <c r="CF77" s="144">
        <v>6.9950000000000001</v>
      </c>
      <c r="CG77" s="144">
        <v>7.7214999999999998</v>
      </c>
      <c r="CH77" s="144">
        <v>8.4085000000000001</v>
      </c>
      <c r="CI77" s="144">
        <v>9.0545000000000009</v>
      </c>
      <c r="CJ77" s="144">
        <v>9.6560000000000006</v>
      </c>
      <c r="CK77" s="144">
        <v>10.211499999999999</v>
      </c>
      <c r="CL77" s="144">
        <v>10.718500000000001</v>
      </c>
      <c r="CM77" s="144">
        <v>11.176</v>
      </c>
      <c r="CN77" s="144">
        <v>11.581</v>
      </c>
      <c r="CO77" s="144">
        <v>11.9345</v>
      </c>
      <c r="CP77" s="144">
        <v>12.237500000000001</v>
      </c>
      <c r="CQ77" s="144">
        <v>12.492000000000001</v>
      </c>
      <c r="CR77" s="144">
        <v>12.701499999999999</v>
      </c>
      <c r="CS77" s="144">
        <v>12.87</v>
      </c>
      <c r="CT77" s="144">
        <v>13.0025</v>
      </c>
      <c r="CU77" s="144">
        <v>13.1045</v>
      </c>
      <c r="CV77" s="144">
        <v>13.1815</v>
      </c>
      <c r="CW77" s="144">
        <v>13.238</v>
      </c>
      <c r="CX77" s="144">
        <v>13.279</v>
      </c>
      <c r="CY77" s="144">
        <v>13.308</v>
      </c>
      <c r="CZ77" s="144">
        <v>13.3285</v>
      </c>
      <c r="DA77" s="144">
        <v>13.342000000000001</v>
      </c>
      <c r="DB77" s="144">
        <v>13.352</v>
      </c>
      <c r="DC77" s="144">
        <v>13.352</v>
      </c>
      <c r="DD77" s="144">
        <v>13.352</v>
      </c>
      <c r="DE77" s="144">
        <v>13.352</v>
      </c>
      <c r="DF77" s="144">
        <v>13.352</v>
      </c>
      <c r="DG77" s="144">
        <v>13.352</v>
      </c>
      <c r="DH77" s="144">
        <v>13.352</v>
      </c>
      <c r="DI77" s="144">
        <v>13.352</v>
      </c>
      <c r="DJ77" s="144">
        <v>13.352</v>
      </c>
      <c r="DK77" s="144">
        <v>13.352</v>
      </c>
      <c r="DL77" s="144">
        <v>13.352</v>
      </c>
      <c r="DM77" s="144">
        <v>13.352</v>
      </c>
      <c r="DN77" s="144">
        <v>13.352</v>
      </c>
      <c r="DO77" s="144">
        <v>13.352</v>
      </c>
      <c r="DP77" s="144">
        <v>13.352</v>
      </c>
      <c r="DQ77" s="144">
        <v>13.352</v>
      </c>
      <c r="DR77" s="144">
        <v>13.352</v>
      </c>
      <c r="DS77" s="144">
        <v>13.352</v>
      </c>
      <c r="DT77" s="144">
        <v>13.352</v>
      </c>
      <c r="DU77" s="144">
        <v>13.352</v>
      </c>
      <c r="DV77" s="144">
        <v>13.352</v>
      </c>
      <c r="DW77" s="144">
        <v>13.352</v>
      </c>
      <c r="DX77" s="144">
        <v>13.352</v>
      </c>
      <c r="DY77" s="144">
        <v>13.352</v>
      </c>
      <c r="DZ77" s="144">
        <v>13.352</v>
      </c>
      <c r="EA77" s="144">
        <v>13.352</v>
      </c>
    </row>
    <row r="78" spans="1:131" ht="15" customHeight="1" x14ac:dyDescent="0.25">
      <c r="A78" s="43">
        <v>76</v>
      </c>
      <c r="B78" s="144"/>
      <c r="C78" s="144"/>
      <c r="D78" s="144"/>
      <c r="E78" s="144"/>
      <c r="F78" s="144"/>
      <c r="G78" s="144"/>
      <c r="H78" s="144"/>
      <c r="I78" s="144"/>
      <c r="J78" s="144"/>
      <c r="K78" s="144"/>
      <c r="L78" s="144"/>
      <c r="M78" s="144"/>
      <c r="N78" s="144"/>
      <c r="O78" s="144"/>
      <c r="P78" s="144"/>
      <c r="Q78" s="144"/>
      <c r="R78" s="144"/>
      <c r="S78" s="144"/>
      <c r="T78" s="144"/>
      <c r="U78" s="144"/>
      <c r="V78" s="144"/>
      <c r="W78" s="144"/>
      <c r="X78" s="144"/>
      <c r="Y78" s="144"/>
      <c r="Z78" s="144"/>
      <c r="AA78" s="144"/>
      <c r="AB78" s="144"/>
      <c r="AC78" s="144"/>
      <c r="AD78" s="144"/>
      <c r="AE78" s="144"/>
      <c r="AF78" s="144"/>
      <c r="AG78" s="144"/>
      <c r="AH78" s="144"/>
      <c r="AI78" s="144"/>
      <c r="AJ78" s="144"/>
      <c r="AK78" s="144"/>
      <c r="AL78" s="144"/>
      <c r="AM78" s="144"/>
      <c r="AN78" s="144"/>
      <c r="AO78" s="144"/>
      <c r="AP78" s="144"/>
      <c r="AQ78" s="144"/>
      <c r="AR78" s="144"/>
      <c r="AS78" s="144"/>
      <c r="AT78" s="144"/>
      <c r="AU78" s="144"/>
      <c r="AV78" s="144"/>
      <c r="AW78" s="144"/>
      <c r="AX78" s="144"/>
      <c r="AY78" s="144"/>
      <c r="AZ78" s="144"/>
      <c r="BA78" s="144"/>
      <c r="BB78" s="144"/>
      <c r="BC78" s="144"/>
      <c r="BD78" s="144"/>
      <c r="BE78" s="144"/>
      <c r="BF78" s="144"/>
      <c r="BG78" s="144"/>
      <c r="BH78" s="144"/>
      <c r="BI78" s="144"/>
      <c r="BJ78" s="144"/>
      <c r="BK78" s="144"/>
      <c r="BL78" s="144"/>
      <c r="BM78" s="144"/>
      <c r="BN78" s="144"/>
      <c r="BO78" s="144"/>
      <c r="BP78" s="144"/>
      <c r="BQ78" s="144"/>
      <c r="BR78" s="144"/>
      <c r="BS78" s="144"/>
      <c r="BT78" s="144"/>
      <c r="BU78" s="144"/>
      <c r="BV78" s="144"/>
      <c r="BW78" s="144"/>
      <c r="BX78" s="144"/>
      <c r="BY78" s="144"/>
      <c r="BZ78" s="144">
        <v>0.97350000000000003</v>
      </c>
      <c r="CA78" s="144">
        <v>1.9185000000000001</v>
      </c>
      <c r="CB78" s="144">
        <v>2.8340000000000001</v>
      </c>
      <c r="CC78" s="144">
        <v>3.7185000000000001</v>
      </c>
      <c r="CD78" s="144">
        <v>4.57</v>
      </c>
      <c r="CE78" s="144">
        <v>5.3869999999999996</v>
      </c>
      <c r="CF78" s="144">
        <v>6.1684999999999999</v>
      </c>
      <c r="CG78" s="144">
        <v>6.9124999999999996</v>
      </c>
      <c r="CH78" s="144">
        <v>7.6154999999999999</v>
      </c>
      <c r="CI78" s="144">
        <v>8.2765000000000004</v>
      </c>
      <c r="CJ78" s="144">
        <v>8.8919999999999995</v>
      </c>
      <c r="CK78" s="144">
        <v>9.4600000000000009</v>
      </c>
      <c r="CL78" s="144">
        <v>9.9785000000000004</v>
      </c>
      <c r="CM78" s="144">
        <v>10.445</v>
      </c>
      <c r="CN78" s="144">
        <v>10.859</v>
      </c>
      <c r="CO78" s="144">
        <v>11.2195</v>
      </c>
      <c r="CP78" s="144">
        <v>11.529</v>
      </c>
      <c r="CQ78" s="144">
        <v>11.788</v>
      </c>
      <c r="CR78" s="144">
        <v>12.000999999999999</v>
      </c>
      <c r="CS78" s="144">
        <v>12.172499999999999</v>
      </c>
      <c r="CT78" s="144">
        <v>12.307</v>
      </c>
      <c r="CU78" s="144">
        <v>12.410500000000001</v>
      </c>
      <c r="CV78" s="144">
        <v>12.489000000000001</v>
      </c>
      <c r="CW78" s="144">
        <v>12.545999999999999</v>
      </c>
      <c r="CX78" s="144">
        <v>12.5875</v>
      </c>
      <c r="CY78" s="144">
        <v>12.6175</v>
      </c>
      <c r="CZ78" s="144">
        <v>12.637499999999999</v>
      </c>
      <c r="DA78" s="144">
        <v>12.6515</v>
      </c>
      <c r="DB78" s="144">
        <v>12.661</v>
      </c>
      <c r="DC78" s="144">
        <v>12.661</v>
      </c>
      <c r="DD78" s="144">
        <v>12.661</v>
      </c>
      <c r="DE78" s="144">
        <v>12.661</v>
      </c>
      <c r="DF78" s="144">
        <v>12.661</v>
      </c>
      <c r="DG78" s="144">
        <v>12.661</v>
      </c>
      <c r="DH78" s="144">
        <v>12.661</v>
      </c>
      <c r="DI78" s="144">
        <v>12.661</v>
      </c>
      <c r="DJ78" s="144">
        <v>12.661</v>
      </c>
      <c r="DK78" s="144">
        <v>12.661</v>
      </c>
      <c r="DL78" s="144">
        <v>12.661</v>
      </c>
      <c r="DM78" s="144">
        <v>12.661</v>
      </c>
      <c r="DN78" s="144">
        <v>12.661</v>
      </c>
      <c r="DO78" s="144">
        <v>12.661</v>
      </c>
      <c r="DP78" s="144">
        <v>12.661</v>
      </c>
      <c r="DQ78" s="144">
        <v>12.661</v>
      </c>
      <c r="DR78" s="144">
        <v>12.661</v>
      </c>
      <c r="DS78" s="144">
        <v>12.661</v>
      </c>
      <c r="DT78" s="144">
        <v>12.661</v>
      </c>
      <c r="DU78" s="144">
        <v>12.661</v>
      </c>
      <c r="DV78" s="144">
        <v>12.661</v>
      </c>
      <c r="DW78" s="144">
        <v>12.661</v>
      </c>
      <c r="DX78" s="144">
        <v>12.661</v>
      </c>
      <c r="DY78" s="144">
        <v>12.661</v>
      </c>
      <c r="DZ78" s="144">
        <v>12.661</v>
      </c>
      <c r="EA78" s="144">
        <v>12.661</v>
      </c>
    </row>
    <row r="79" spans="1:131" ht="15" customHeight="1" x14ac:dyDescent="0.25">
      <c r="A79" s="43">
        <v>77</v>
      </c>
      <c r="B79" s="144"/>
      <c r="C79" s="144"/>
      <c r="D79" s="144"/>
      <c r="E79" s="144"/>
      <c r="F79" s="144"/>
      <c r="G79" s="144"/>
      <c r="H79" s="144"/>
      <c r="I79" s="144"/>
      <c r="J79" s="144"/>
      <c r="K79" s="144"/>
      <c r="L79" s="144"/>
      <c r="M79" s="144"/>
      <c r="N79" s="144"/>
      <c r="O79" s="144"/>
      <c r="P79" s="144"/>
      <c r="Q79" s="144"/>
      <c r="R79" s="144"/>
      <c r="S79" s="144"/>
      <c r="T79" s="144"/>
      <c r="U79" s="144"/>
      <c r="V79" s="144"/>
      <c r="W79" s="144"/>
      <c r="X79" s="144"/>
      <c r="Y79" s="144"/>
      <c r="Z79" s="144"/>
      <c r="AA79" s="144"/>
      <c r="AB79" s="144"/>
      <c r="AC79" s="144"/>
      <c r="AD79" s="144"/>
      <c r="AE79" s="144"/>
      <c r="AF79" s="144"/>
      <c r="AG79" s="144"/>
      <c r="AH79" s="144"/>
      <c r="AI79" s="144"/>
      <c r="AJ79" s="144"/>
      <c r="AK79" s="144"/>
      <c r="AL79" s="144"/>
      <c r="AM79" s="144"/>
      <c r="AN79" s="144"/>
      <c r="AO79" s="144"/>
      <c r="AP79" s="144"/>
      <c r="AQ79" s="144"/>
      <c r="AR79" s="144"/>
      <c r="AS79" s="144"/>
      <c r="AT79" s="144"/>
      <c r="AU79" s="144"/>
      <c r="AV79" s="144"/>
      <c r="AW79" s="144"/>
      <c r="AX79" s="144"/>
      <c r="AY79" s="144"/>
      <c r="AZ79" s="144"/>
      <c r="BA79" s="144"/>
      <c r="BB79" s="144"/>
      <c r="BC79" s="144"/>
      <c r="BD79" s="144"/>
      <c r="BE79" s="144"/>
      <c r="BF79" s="144"/>
      <c r="BG79" s="144"/>
      <c r="BH79" s="144"/>
      <c r="BI79" s="144"/>
      <c r="BJ79" s="144"/>
      <c r="BK79" s="144"/>
      <c r="BL79" s="144"/>
      <c r="BM79" s="144"/>
      <c r="BN79" s="144"/>
      <c r="BO79" s="144"/>
      <c r="BP79" s="144"/>
      <c r="BQ79" s="144"/>
      <c r="BR79" s="144"/>
      <c r="BS79" s="144"/>
      <c r="BT79" s="144"/>
      <c r="BU79" s="144"/>
      <c r="BV79" s="144"/>
      <c r="BW79" s="144"/>
      <c r="BX79" s="144"/>
      <c r="BY79" s="144"/>
      <c r="BZ79" s="144"/>
      <c r="CA79" s="144">
        <v>0.97099999999999997</v>
      </c>
      <c r="CB79" s="144">
        <v>1.9115</v>
      </c>
      <c r="CC79" s="144">
        <v>2.8195000000000001</v>
      </c>
      <c r="CD79" s="144">
        <v>3.6934999999999998</v>
      </c>
      <c r="CE79" s="144">
        <v>4.532</v>
      </c>
      <c r="CF79" s="144">
        <v>5.3339999999999996</v>
      </c>
      <c r="CG79" s="144">
        <v>6.0975000000000001</v>
      </c>
      <c r="CH79" s="144">
        <v>6.8185000000000002</v>
      </c>
      <c r="CI79" s="144">
        <v>7.4960000000000004</v>
      </c>
      <c r="CJ79" s="144">
        <v>8.1265000000000001</v>
      </c>
      <c r="CK79" s="144">
        <v>8.7085000000000008</v>
      </c>
      <c r="CL79" s="144">
        <v>9.2394999999999996</v>
      </c>
      <c r="CM79" s="144">
        <v>9.7170000000000005</v>
      </c>
      <c r="CN79" s="144">
        <v>10.14</v>
      </c>
      <c r="CO79" s="144">
        <v>10.509</v>
      </c>
      <c r="CP79" s="144">
        <v>10.824999999999999</v>
      </c>
      <c r="CQ79" s="144">
        <v>11.089</v>
      </c>
      <c r="CR79" s="144">
        <v>11.3065</v>
      </c>
      <c r="CS79" s="144">
        <v>11.4815</v>
      </c>
      <c r="CT79" s="144">
        <v>11.618499999999999</v>
      </c>
      <c r="CU79" s="144">
        <v>11.7235</v>
      </c>
      <c r="CV79" s="144">
        <v>11.803000000000001</v>
      </c>
      <c r="CW79" s="144">
        <v>11.861499999999999</v>
      </c>
      <c r="CX79" s="144">
        <v>11.903499999999999</v>
      </c>
      <c r="CY79" s="144">
        <v>11.933</v>
      </c>
      <c r="CZ79" s="144">
        <v>11.954000000000001</v>
      </c>
      <c r="DA79" s="144">
        <v>11.968500000000001</v>
      </c>
      <c r="DB79" s="144">
        <v>11.978</v>
      </c>
      <c r="DC79" s="144">
        <v>11.978</v>
      </c>
      <c r="DD79" s="144">
        <v>11.978</v>
      </c>
      <c r="DE79" s="144">
        <v>11.978</v>
      </c>
      <c r="DF79" s="144">
        <v>11.978</v>
      </c>
      <c r="DG79" s="144">
        <v>11.978</v>
      </c>
      <c r="DH79" s="144">
        <v>11.978</v>
      </c>
      <c r="DI79" s="144">
        <v>11.978</v>
      </c>
      <c r="DJ79" s="144">
        <v>11.978</v>
      </c>
      <c r="DK79" s="144">
        <v>11.978</v>
      </c>
      <c r="DL79" s="144">
        <v>11.978</v>
      </c>
      <c r="DM79" s="144">
        <v>11.978</v>
      </c>
      <c r="DN79" s="144">
        <v>11.978</v>
      </c>
      <c r="DO79" s="144">
        <v>11.978</v>
      </c>
      <c r="DP79" s="144">
        <v>11.978</v>
      </c>
      <c r="DQ79" s="144">
        <v>11.978</v>
      </c>
      <c r="DR79" s="144">
        <v>11.978</v>
      </c>
      <c r="DS79" s="144">
        <v>11.978</v>
      </c>
      <c r="DT79" s="144">
        <v>11.978</v>
      </c>
      <c r="DU79" s="144">
        <v>11.978</v>
      </c>
      <c r="DV79" s="144">
        <v>11.978</v>
      </c>
      <c r="DW79" s="144">
        <v>11.978</v>
      </c>
      <c r="DX79" s="144">
        <v>11.978</v>
      </c>
      <c r="DY79" s="144">
        <v>11.978</v>
      </c>
      <c r="DZ79" s="144">
        <v>11.978</v>
      </c>
      <c r="EA79" s="144">
        <v>11.978</v>
      </c>
    </row>
    <row r="80" spans="1:131" ht="15" customHeight="1" x14ac:dyDescent="0.25">
      <c r="A80" s="43">
        <v>78</v>
      </c>
      <c r="B80" s="144"/>
      <c r="C80" s="144"/>
      <c r="D80" s="144"/>
      <c r="E80" s="144"/>
      <c r="F80" s="144"/>
      <c r="G80" s="144"/>
      <c r="H80" s="144"/>
      <c r="I80" s="144"/>
      <c r="J80" s="144"/>
      <c r="K80" s="144"/>
      <c r="L80" s="144"/>
      <c r="M80" s="144"/>
      <c r="N80" s="144"/>
      <c r="O80" s="144"/>
      <c r="P80" s="144"/>
      <c r="Q80" s="144"/>
      <c r="R80" s="144"/>
      <c r="S80" s="144"/>
      <c r="T80" s="144"/>
      <c r="U80" s="144"/>
      <c r="V80" s="144"/>
      <c r="W80" s="144"/>
      <c r="X80" s="144"/>
      <c r="Y80" s="144"/>
      <c r="Z80" s="144"/>
      <c r="AA80" s="144"/>
      <c r="AB80" s="144"/>
      <c r="AC80" s="144"/>
      <c r="AD80" s="144"/>
      <c r="AE80" s="144"/>
      <c r="AF80" s="144"/>
      <c r="AG80" s="144"/>
      <c r="AH80" s="144"/>
      <c r="AI80" s="144"/>
      <c r="AJ80" s="144"/>
      <c r="AK80" s="144"/>
      <c r="AL80" s="144"/>
      <c r="AM80" s="144"/>
      <c r="AN80" s="144"/>
      <c r="AO80" s="144"/>
      <c r="AP80" s="144"/>
      <c r="AQ80" s="144"/>
      <c r="AR80" s="144"/>
      <c r="AS80" s="144"/>
      <c r="AT80" s="144"/>
      <c r="AU80" s="144"/>
      <c r="AV80" s="144"/>
      <c r="AW80" s="144"/>
      <c r="AX80" s="144"/>
      <c r="AY80" s="144"/>
      <c r="AZ80" s="144"/>
      <c r="BA80" s="144"/>
      <c r="BB80" s="144"/>
      <c r="BC80" s="144"/>
      <c r="BD80" s="144"/>
      <c r="BE80" s="144"/>
      <c r="BF80" s="144"/>
      <c r="BG80" s="144"/>
      <c r="BH80" s="144"/>
      <c r="BI80" s="144"/>
      <c r="BJ80" s="144"/>
      <c r="BK80" s="144"/>
      <c r="BL80" s="144"/>
      <c r="BM80" s="144"/>
      <c r="BN80" s="144"/>
      <c r="BO80" s="144"/>
      <c r="BP80" s="144"/>
      <c r="BQ80" s="144"/>
      <c r="BR80" s="144"/>
      <c r="BS80" s="144"/>
      <c r="BT80" s="144"/>
      <c r="BU80" s="144"/>
      <c r="BV80" s="144"/>
      <c r="BW80" s="144"/>
      <c r="BX80" s="144"/>
      <c r="BY80" s="144"/>
      <c r="BZ80" s="144"/>
      <c r="CA80" s="144"/>
      <c r="CB80" s="144">
        <v>0.96850000000000003</v>
      </c>
      <c r="CC80" s="144">
        <v>1.903</v>
      </c>
      <c r="CD80" s="144">
        <v>2.8025000000000002</v>
      </c>
      <c r="CE80" s="144">
        <v>3.6655000000000002</v>
      </c>
      <c r="CF80" s="144">
        <v>4.4904999999999999</v>
      </c>
      <c r="CG80" s="144">
        <v>5.2755000000000001</v>
      </c>
      <c r="CH80" s="144">
        <v>6.0170000000000003</v>
      </c>
      <c r="CI80" s="144">
        <v>6.7134999999999998</v>
      </c>
      <c r="CJ80" s="144">
        <v>7.3609999999999998</v>
      </c>
      <c r="CK80" s="144">
        <v>7.9584999999999999</v>
      </c>
      <c r="CL80" s="144">
        <v>8.5035000000000007</v>
      </c>
      <c r="CM80" s="144">
        <v>8.9939999999999998</v>
      </c>
      <c r="CN80" s="144">
        <v>9.4275000000000002</v>
      </c>
      <c r="CO80" s="144">
        <v>9.8049999999999997</v>
      </c>
      <c r="CP80" s="144">
        <v>10.128500000000001</v>
      </c>
      <c r="CQ80" s="144">
        <v>10.398999999999999</v>
      </c>
      <c r="CR80" s="144">
        <v>10.621499999999999</v>
      </c>
      <c r="CS80" s="144">
        <v>10.7995</v>
      </c>
      <c r="CT80" s="144">
        <v>10.94</v>
      </c>
      <c r="CU80" s="144">
        <v>11.047499999999999</v>
      </c>
      <c r="CV80" s="144">
        <v>11.128</v>
      </c>
      <c r="CW80" s="144">
        <v>11.186999999999999</v>
      </c>
      <c r="CX80" s="144">
        <v>11.23</v>
      </c>
      <c r="CY80" s="144">
        <v>11.2605</v>
      </c>
      <c r="CZ80" s="144">
        <v>11.281000000000001</v>
      </c>
      <c r="DA80" s="144">
        <v>11.295999999999999</v>
      </c>
      <c r="DB80" s="144">
        <v>11.3055</v>
      </c>
      <c r="DC80" s="144">
        <v>11.3055</v>
      </c>
      <c r="DD80" s="144">
        <v>11.3055</v>
      </c>
      <c r="DE80" s="144">
        <v>11.3055</v>
      </c>
      <c r="DF80" s="144">
        <v>11.3055</v>
      </c>
      <c r="DG80" s="144">
        <v>11.3055</v>
      </c>
      <c r="DH80" s="144">
        <v>11.3055</v>
      </c>
      <c r="DI80" s="144">
        <v>11.3055</v>
      </c>
      <c r="DJ80" s="144">
        <v>11.3055</v>
      </c>
      <c r="DK80" s="144">
        <v>11.3055</v>
      </c>
      <c r="DL80" s="144">
        <v>11.3055</v>
      </c>
      <c r="DM80" s="144">
        <v>11.3055</v>
      </c>
      <c r="DN80" s="144">
        <v>11.3055</v>
      </c>
      <c r="DO80" s="144">
        <v>11.3055</v>
      </c>
      <c r="DP80" s="144">
        <v>11.3055</v>
      </c>
      <c r="DQ80" s="144">
        <v>11.3055</v>
      </c>
      <c r="DR80" s="144">
        <v>11.3055</v>
      </c>
      <c r="DS80" s="144">
        <v>11.3055</v>
      </c>
      <c r="DT80" s="144">
        <v>11.3055</v>
      </c>
      <c r="DU80" s="144">
        <v>11.3055</v>
      </c>
      <c r="DV80" s="144">
        <v>11.3055</v>
      </c>
      <c r="DW80" s="144">
        <v>11.3055</v>
      </c>
      <c r="DX80" s="144">
        <v>11.3055</v>
      </c>
      <c r="DY80" s="144">
        <v>11.3055</v>
      </c>
      <c r="DZ80" s="144">
        <v>11.3055</v>
      </c>
      <c r="EA80" s="144">
        <v>11.3055</v>
      </c>
    </row>
    <row r="81" spans="1:131" ht="15" customHeight="1" x14ac:dyDescent="0.25">
      <c r="A81" s="43">
        <v>79</v>
      </c>
      <c r="B81" s="144"/>
      <c r="C81" s="144"/>
      <c r="D81" s="144"/>
      <c r="E81" s="144"/>
      <c r="F81" s="144"/>
      <c r="G81" s="144"/>
      <c r="H81" s="144"/>
      <c r="I81" s="144"/>
      <c r="J81" s="144"/>
      <c r="K81" s="144"/>
      <c r="L81" s="144"/>
      <c r="M81" s="144"/>
      <c r="N81" s="144"/>
      <c r="O81" s="144"/>
      <c r="P81" s="144"/>
      <c r="Q81" s="144"/>
      <c r="R81" s="144"/>
      <c r="S81" s="144"/>
      <c r="T81" s="144"/>
      <c r="U81" s="144"/>
      <c r="V81" s="144"/>
      <c r="W81" s="144"/>
      <c r="X81" s="144"/>
      <c r="Y81" s="144"/>
      <c r="Z81" s="144"/>
      <c r="AA81" s="144"/>
      <c r="AB81" s="144"/>
      <c r="AC81" s="144"/>
      <c r="AD81" s="144"/>
      <c r="AE81" s="144"/>
      <c r="AF81" s="144"/>
      <c r="AG81" s="144"/>
      <c r="AH81" s="144"/>
      <c r="AI81" s="144"/>
      <c r="AJ81" s="144"/>
      <c r="AK81" s="144"/>
      <c r="AL81" s="144"/>
      <c r="AM81" s="144"/>
      <c r="AN81" s="144"/>
      <c r="AO81" s="144"/>
      <c r="AP81" s="144"/>
      <c r="AQ81" s="144"/>
      <c r="AR81" s="144"/>
      <c r="AS81" s="144"/>
      <c r="AT81" s="144"/>
      <c r="AU81" s="144"/>
      <c r="AV81" s="144"/>
      <c r="AW81" s="144"/>
      <c r="AX81" s="144"/>
      <c r="AY81" s="144"/>
      <c r="AZ81" s="144"/>
      <c r="BA81" s="144"/>
      <c r="BB81" s="144"/>
      <c r="BC81" s="144"/>
      <c r="BD81" s="144"/>
      <c r="BE81" s="144"/>
      <c r="BF81" s="144"/>
      <c r="BG81" s="144"/>
      <c r="BH81" s="144"/>
      <c r="BI81" s="144"/>
      <c r="BJ81" s="144"/>
      <c r="BK81" s="144"/>
      <c r="BL81" s="144"/>
      <c r="BM81" s="144"/>
      <c r="BN81" s="144"/>
      <c r="BO81" s="144"/>
      <c r="BP81" s="144"/>
      <c r="BQ81" s="144"/>
      <c r="BR81" s="144"/>
      <c r="BS81" s="144"/>
      <c r="BT81" s="144"/>
      <c r="BU81" s="144"/>
      <c r="BV81" s="144"/>
      <c r="BW81" s="144"/>
      <c r="BX81" s="144"/>
      <c r="BY81" s="144"/>
      <c r="BZ81" s="144"/>
      <c r="CA81" s="144"/>
      <c r="CB81" s="144"/>
      <c r="CC81" s="144">
        <v>0.96499999999999997</v>
      </c>
      <c r="CD81" s="144">
        <v>1.8935</v>
      </c>
      <c r="CE81" s="144">
        <v>2.7845</v>
      </c>
      <c r="CF81" s="144">
        <v>3.6360000000000001</v>
      </c>
      <c r="CG81" s="144">
        <v>4.4444999999999997</v>
      </c>
      <c r="CH81" s="144">
        <v>5.2095000000000002</v>
      </c>
      <c r="CI81" s="144">
        <v>5.9269999999999996</v>
      </c>
      <c r="CJ81" s="144">
        <v>6.5949999999999998</v>
      </c>
      <c r="CK81" s="144">
        <v>7.2104999999999997</v>
      </c>
      <c r="CL81" s="144">
        <v>7.7709999999999999</v>
      </c>
      <c r="CM81" s="144">
        <v>8.2750000000000004</v>
      </c>
      <c r="CN81" s="144">
        <v>8.7215000000000007</v>
      </c>
      <c r="CO81" s="144">
        <v>9.1095000000000006</v>
      </c>
      <c r="CP81" s="144">
        <v>9.4410000000000007</v>
      </c>
      <c r="CQ81" s="144">
        <v>9.7189999999999994</v>
      </c>
      <c r="CR81" s="144">
        <v>9.9465000000000003</v>
      </c>
      <c r="CS81" s="144">
        <v>10.1295</v>
      </c>
      <c r="CT81" s="144">
        <v>10.272500000000001</v>
      </c>
      <c r="CU81" s="144">
        <v>10.382</v>
      </c>
      <c r="CV81" s="144">
        <v>10.465</v>
      </c>
      <c r="CW81" s="144">
        <v>10.525499999999999</v>
      </c>
      <c r="CX81" s="144">
        <v>10.569000000000001</v>
      </c>
      <c r="CY81" s="144">
        <v>10.6</v>
      </c>
      <c r="CZ81" s="144">
        <v>10.621499999999999</v>
      </c>
      <c r="DA81" s="144">
        <v>10.635999999999999</v>
      </c>
      <c r="DB81" s="144">
        <v>10.646000000000001</v>
      </c>
      <c r="DC81" s="144">
        <v>10.646000000000001</v>
      </c>
      <c r="DD81" s="144">
        <v>10.646000000000001</v>
      </c>
      <c r="DE81" s="144">
        <v>10.646000000000001</v>
      </c>
      <c r="DF81" s="144">
        <v>10.646000000000001</v>
      </c>
      <c r="DG81" s="144">
        <v>10.646000000000001</v>
      </c>
      <c r="DH81" s="144">
        <v>10.646000000000001</v>
      </c>
      <c r="DI81" s="144">
        <v>10.646000000000001</v>
      </c>
      <c r="DJ81" s="144">
        <v>10.646000000000001</v>
      </c>
      <c r="DK81" s="144">
        <v>10.646000000000001</v>
      </c>
      <c r="DL81" s="144">
        <v>10.646000000000001</v>
      </c>
      <c r="DM81" s="144">
        <v>10.646000000000001</v>
      </c>
      <c r="DN81" s="144">
        <v>10.646000000000001</v>
      </c>
      <c r="DO81" s="144">
        <v>10.646000000000001</v>
      </c>
      <c r="DP81" s="144">
        <v>10.646000000000001</v>
      </c>
      <c r="DQ81" s="144">
        <v>10.646000000000001</v>
      </c>
      <c r="DR81" s="144">
        <v>10.646000000000001</v>
      </c>
      <c r="DS81" s="144">
        <v>10.646000000000001</v>
      </c>
      <c r="DT81" s="144">
        <v>10.646000000000001</v>
      </c>
      <c r="DU81" s="144">
        <v>10.646000000000001</v>
      </c>
      <c r="DV81" s="144">
        <v>10.646000000000001</v>
      </c>
      <c r="DW81" s="144">
        <v>10.646000000000001</v>
      </c>
      <c r="DX81" s="144">
        <v>10.646000000000001</v>
      </c>
      <c r="DY81" s="144">
        <v>10.646000000000001</v>
      </c>
      <c r="DZ81" s="144">
        <v>10.646000000000001</v>
      </c>
      <c r="EA81" s="144">
        <v>10.646000000000001</v>
      </c>
    </row>
    <row r="82" spans="1:131" ht="15" customHeight="1" x14ac:dyDescent="0.25">
      <c r="A82" s="43">
        <v>80</v>
      </c>
      <c r="B82" s="144"/>
      <c r="C82" s="144"/>
      <c r="D82" s="144"/>
      <c r="E82" s="144"/>
      <c r="F82" s="144"/>
      <c r="G82" s="144"/>
      <c r="H82" s="144"/>
      <c r="I82" s="144"/>
      <c r="J82" s="144"/>
      <c r="K82" s="144"/>
      <c r="L82" s="144"/>
      <c r="M82" s="144"/>
      <c r="N82" s="144"/>
      <c r="O82" s="144"/>
      <c r="P82" s="144"/>
      <c r="Q82" s="144"/>
      <c r="R82" s="144"/>
      <c r="S82" s="144"/>
      <c r="T82" s="144"/>
      <c r="U82" s="144"/>
      <c r="V82" s="144"/>
      <c r="W82" s="144"/>
      <c r="X82" s="144"/>
      <c r="Y82" s="144"/>
      <c r="Z82" s="144"/>
      <c r="AA82" s="144"/>
      <c r="AB82" s="144"/>
      <c r="AC82" s="144"/>
      <c r="AD82" s="144"/>
      <c r="AE82" s="144"/>
      <c r="AF82" s="144"/>
      <c r="AG82" s="144"/>
      <c r="AH82" s="144"/>
      <c r="AI82" s="144"/>
      <c r="AJ82" s="144"/>
      <c r="AK82" s="144"/>
      <c r="AL82" s="144"/>
      <c r="AM82" s="144"/>
      <c r="AN82" s="144"/>
      <c r="AO82" s="144"/>
      <c r="AP82" s="144"/>
      <c r="AQ82" s="144"/>
      <c r="AR82" s="144"/>
      <c r="AS82" s="144"/>
      <c r="AT82" s="144"/>
      <c r="AU82" s="144"/>
      <c r="AV82" s="144"/>
      <c r="AW82" s="144"/>
      <c r="AX82" s="144"/>
      <c r="AY82" s="144"/>
      <c r="AZ82" s="144"/>
      <c r="BA82" s="144"/>
      <c r="BB82" s="144"/>
      <c r="BC82" s="144"/>
      <c r="BD82" s="144"/>
      <c r="BE82" s="144"/>
      <c r="BF82" s="144"/>
      <c r="BG82" s="144"/>
      <c r="BH82" s="144"/>
      <c r="BI82" s="144"/>
      <c r="BJ82" s="144"/>
      <c r="BK82" s="144"/>
      <c r="BL82" s="144"/>
      <c r="BM82" s="144"/>
      <c r="BN82" s="144"/>
      <c r="BO82" s="144"/>
      <c r="BP82" s="144"/>
      <c r="BQ82" s="144"/>
      <c r="BR82" s="144"/>
      <c r="BS82" s="144"/>
      <c r="BT82" s="144"/>
      <c r="BU82" s="144"/>
      <c r="BV82" s="144"/>
      <c r="BW82" s="144"/>
      <c r="BX82" s="144"/>
      <c r="BY82" s="144"/>
      <c r="BZ82" s="144"/>
      <c r="CA82" s="144"/>
      <c r="CB82" s="144"/>
      <c r="CC82" s="144"/>
      <c r="CD82" s="144">
        <v>0.96199999999999997</v>
      </c>
      <c r="CE82" s="144">
        <v>1.885</v>
      </c>
      <c r="CF82" s="144">
        <v>2.766</v>
      </c>
      <c r="CG82" s="144">
        <v>3.6034999999999999</v>
      </c>
      <c r="CH82" s="144">
        <v>4.3949999999999996</v>
      </c>
      <c r="CI82" s="144">
        <v>5.1375000000000002</v>
      </c>
      <c r="CJ82" s="144">
        <v>5.8280000000000003</v>
      </c>
      <c r="CK82" s="144">
        <v>6.4640000000000004</v>
      </c>
      <c r="CL82" s="144">
        <v>7.0430000000000001</v>
      </c>
      <c r="CM82" s="144">
        <v>7.5635000000000003</v>
      </c>
      <c r="CN82" s="144">
        <v>8.0235000000000003</v>
      </c>
      <c r="CO82" s="144">
        <v>8.4239999999999995</v>
      </c>
      <c r="CP82" s="144">
        <v>8.7654999999999994</v>
      </c>
      <c r="CQ82" s="144">
        <v>9.0515000000000008</v>
      </c>
      <c r="CR82" s="144">
        <v>9.2859999999999996</v>
      </c>
      <c r="CS82" s="144">
        <v>9.4734999999999996</v>
      </c>
      <c r="CT82" s="144">
        <v>9.6210000000000004</v>
      </c>
      <c r="CU82" s="144">
        <v>9.7330000000000005</v>
      </c>
      <c r="CV82" s="144">
        <v>9.8175000000000008</v>
      </c>
      <c r="CW82" s="144">
        <v>9.8800000000000008</v>
      </c>
      <c r="CX82" s="144">
        <v>9.9239999999999995</v>
      </c>
      <c r="CY82" s="144">
        <v>9.9559999999999995</v>
      </c>
      <c r="CZ82" s="144">
        <v>9.9779999999999998</v>
      </c>
      <c r="DA82" s="144">
        <v>9.9930000000000003</v>
      </c>
      <c r="DB82" s="144">
        <v>10.003</v>
      </c>
      <c r="DC82" s="144">
        <v>10.003</v>
      </c>
      <c r="DD82" s="144">
        <v>10.003</v>
      </c>
      <c r="DE82" s="144">
        <v>10.003</v>
      </c>
      <c r="DF82" s="144">
        <v>10.003</v>
      </c>
      <c r="DG82" s="144">
        <v>10.003</v>
      </c>
      <c r="DH82" s="144">
        <v>10.003</v>
      </c>
      <c r="DI82" s="144">
        <v>10.003</v>
      </c>
      <c r="DJ82" s="144">
        <v>10.003</v>
      </c>
      <c r="DK82" s="144">
        <v>10.003</v>
      </c>
      <c r="DL82" s="144">
        <v>10.003</v>
      </c>
      <c r="DM82" s="144">
        <v>10.003</v>
      </c>
      <c r="DN82" s="144">
        <v>10.003</v>
      </c>
      <c r="DO82" s="144">
        <v>10.003</v>
      </c>
      <c r="DP82" s="144">
        <v>10.003</v>
      </c>
      <c r="DQ82" s="144">
        <v>10.003</v>
      </c>
      <c r="DR82" s="144">
        <v>10.003</v>
      </c>
      <c r="DS82" s="144">
        <v>10.003</v>
      </c>
      <c r="DT82" s="144">
        <v>10.003</v>
      </c>
      <c r="DU82" s="144">
        <v>10.003</v>
      </c>
      <c r="DV82" s="144">
        <v>10.003</v>
      </c>
      <c r="DW82" s="144">
        <v>10.003</v>
      </c>
      <c r="DX82" s="144">
        <v>10.003</v>
      </c>
      <c r="DY82" s="144">
        <v>10.003</v>
      </c>
      <c r="DZ82" s="144">
        <v>10.003</v>
      </c>
      <c r="EA82" s="144">
        <v>10.003</v>
      </c>
    </row>
    <row r="83" spans="1:131" ht="15" customHeight="1" x14ac:dyDescent="0.25">
      <c r="A83" s="43">
        <v>81</v>
      </c>
      <c r="B83" s="144"/>
      <c r="C83" s="144"/>
      <c r="D83" s="144"/>
      <c r="E83" s="144"/>
      <c r="F83" s="144"/>
      <c r="G83" s="144"/>
      <c r="H83" s="144"/>
      <c r="I83" s="144"/>
      <c r="J83" s="144"/>
      <c r="K83" s="144"/>
      <c r="L83" s="144"/>
      <c r="M83" s="144"/>
      <c r="N83" s="144"/>
      <c r="O83" s="144"/>
      <c r="P83" s="144"/>
      <c r="Q83" s="144"/>
      <c r="R83" s="144"/>
      <c r="S83" s="144"/>
      <c r="T83" s="144"/>
      <c r="U83" s="144"/>
      <c r="V83" s="144"/>
      <c r="W83" s="144"/>
      <c r="X83" s="144"/>
      <c r="Y83" s="144"/>
      <c r="Z83" s="144"/>
      <c r="AA83" s="144"/>
      <c r="AB83" s="144"/>
      <c r="AC83" s="144"/>
      <c r="AD83" s="144"/>
      <c r="AE83" s="144"/>
      <c r="AF83" s="144"/>
      <c r="AG83" s="144"/>
      <c r="AH83" s="144"/>
      <c r="AI83" s="144"/>
      <c r="AJ83" s="144"/>
      <c r="AK83" s="144"/>
      <c r="AL83" s="144"/>
      <c r="AM83" s="144"/>
      <c r="AN83" s="144"/>
      <c r="AO83" s="144"/>
      <c r="AP83" s="144"/>
      <c r="AQ83" s="144"/>
      <c r="AR83" s="144"/>
      <c r="AS83" s="144"/>
      <c r="AT83" s="144"/>
      <c r="AU83" s="144"/>
      <c r="AV83" s="144"/>
      <c r="AW83" s="144"/>
      <c r="AX83" s="144"/>
      <c r="AY83" s="144"/>
      <c r="AZ83" s="144"/>
      <c r="BA83" s="144"/>
      <c r="BB83" s="144"/>
      <c r="BC83" s="144"/>
      <c r="BD83" s="144"/>
      <c r="BE83" s="144"/>
      <c r="BF83" s="144"/>
      <c r="BG83" s="144"/>
      <c r="BH83" s="144"/>
      <c r="BI83" s="144"/>
      <c r="BJ83" s="144"/>
      <c r="BK83" s="144"/>
      <c r="BL83" s="144"/>
      <c r="BM83" s="144"/>
      <c r="BN83" s="144"/>
      <c r="BO83" s="144"/>
      <c r="BP83" s="144"/>
      <c r="BQ83" s="144"/>
      <c r="BR83" s="144"/>
      <c r="BS83" s="144"/>
      <c r="BT83" s="144"/>
      <c r="BU83" s="144"/>
      <c r="BV83" s="144"/>
      <c r="BW83" s="144"/>
      <c r="BX83" s="144"/>
      <c r="BY83" s="144"/>
      <c r="BZ83" s="144"/>
      <c r="CA83" s="144"/>
      <c r="CB83" s="144"/>
      <c r="CC83" s="144"/>
      <c r="CD83" s="144"/>
      <c r="CE83" s="144">
        <v>0.95850000000000002</v>
      </c>
      <c r="CF83" s="144">
        <v>1.8740000000000001</v>
      </c>
      <c r="CG83" s="144">
        <v>2.7440000000000002</v>
      </c>
      <c r="CH83" s="144">
        <v>3.5655000000000001</v>
      </c>
      <c r="CI83" s="144">
        <v>4.3360000000000003</v>
      </c>
      <c r="CJ83" s="144">
        <v>5.0525000000000002</v>
      </c>
      <c r="CK83" s="144">
        <v>5.7115</v>
      </c>
      <c r="CL83" s="144">
        <v>6.3120000000000003</v>
      </c>
      <c r="CM83" s="144">
        <v>6.851</v>
      </c>
      <c r="CN83" s="144">
        <v>7.327</v>
      </c>
      <c r="CO83" s="144">
        <v>7.7409999999999997</v>
      </c>
      <c r="CP83" s="144">
        <v>8.0939999999999994</v>
      </c>
      <c r="CQ83" s="144">
        <v>8.3889999999999993</v>
      </c>
      <c r="CR83" s="144">
        <v>8.6310000000000002</v>
      </c>
      <c r="CS83" s="144">
        <v>8.8245000000000005</v>
      </c>
      <c r="CT83" s="144">
        <v>8.9760000000000009</v>
      </c>
      <c r="CU83" s="144">
        <v>9.0920000000000005</v>
      </c>
      <c r="CV83" s="144">
        <v>9.1784999999999997</v>
      </c>
      <c r="CW83" s="144">
        <v>9.2420000000000009</v>
      </c>
      <c r="CX83" s="144">
        <v>9.2880000000000003</v>
      </c>
      <c r="CY83" s="144">
        <v>9.32</v>
      </c>
      <c r="CZ83" s="144">
        <v>9.3424999999999994</v>
      </c>
      <c r="DA83" s="144">
        <v>9.3574999999999999</v>
      </c>
      <c r="DB83" s="144">
        <v>9.3684999999999992</v>
      </c>
      <c r="DC83" s="144">
        <v>9.3684999999999992</v>
      </c>
      <c r="DD83" s="144">
        <v>9.3684999999999992</v>
      </c>
      <c r="DE83" s="144">
        <v>9.3684999999999992</v>
      </c>
      <c r="DF83" s="144">
        <v>9.3684999999999992</v>
      </c>
      <c r="DG83" s="144">
        <v>9.3684999999999992</v>
      </c>
      <c r="DH83" s="144">
        <v>9.3684999999999992</v>
      </c>
      <c r="DI83" s="144">
        <v>9.3684999999999992</v>
      </c>
      <c r="DJ83" s="144">
        <v>9.3684999999999992</v>
      </c>
      <c r="DK83" s="144">
        <v>9.3684999999999992</v>
      </c>
      <c r="DL83" s="144">
        <v>9.3684999999999992</v>
      </c>
      <c r="DM83" s="144">
        <v>9.3684999999999992</v>
      </c>
      <c r="DN83" s="144">
        <v>9.3684999999999992</v>
      </c>
      <c r="DO83" s="144">
        <v>9.3684999999999992</v>
      </c>
      <c r="DP83" s="144">
        <v>9.3684999999999992</v>
      </c>
      <c r="DQ83" s="144">
        <v>9.3684999999999992</v>
      </c>
      <c r="DR83" s="144">
        <v>9.3684999999999992</v>
      </c>
      <c r="DS83" s="144">
        <v>9.3684999999999992</v>
      </c>
      <c r="DT83" s="144">
        <v>9.3684999999999992</v>
      </c>
      <c r="DU83" s="144">
        <v>9.3684999999999992</v>
      </c>
      <c r="DV83" s="144">
        <v>9.3684999999999992</v>
      </c>
      <c r="DW83" s="144">
        <v>9.3684999999999992</v>
      </c>
      <c r="DX83" s="144">
        <v>9.3684999999999992</v>
      </c>
      <c r="DY83" s="144">
        <v>9.3684999999999992</v>
      </c>
      <c r="DZ83" s="144">
        <v>9.3684999999999992</v>
      </c>
      <c r="EA83" s="144">
        <v>9.3684999999999992</v>
      </c>
    </row>
    <row r="84" spans="1:131" ht="15" customHeight="1" x14ac:dyDescent="0.25">
      <c r="A84" s="43">
        <v>82</v>
      </c>
      <c r="B84" s="144"/>
      <c r="C84" s="144"/>
      <c r="D84" s="144"/>
      <c r="E84" s="144"/>
      <c r="F84" s="144"/>
      <c r="G84" s="144"/>
      <c r="H84" s="144"/>
      <c r="I84" s="144"/>
      <c r="J84" s="144"/>
      <c r="K84" s="144"/>
      <c r="L84" s="144"/>
      <c r="M84" s="144"/>
      <c r="N84" s="144"/>
      <c r="O84" s="144"/>
      <c r="P84" s="144"/>
      <c r="Q84" s="144"/>
      <c r="R84" s="144"/>
      <c r="S84" s="144"/>
      <c r="T84" s="144"/>
      <c r="U84" s="144"/>
      <c r="V84" s="144"/>
      <c r="W84" s="144"/>
      <c r="X84" s="144"/>
      <c r="Y84" s="144"/>
      <c r="Z84" s="144"/>
      <c r="AA84" s="144"/>
      <c r="AB84" s="144"/>
      <c r="AC84" s="144"/>
      <c r="AD84" s="144"/>
      <c r="AE84" s="144"/>
      <c r="AF84" s="144"/>
      <c r="AG84" s="144"/>
      <c r="AH84" s="144"/>
      <c r="AI84" s="144"/>
      <c r="AJ84" s="144"/>
      <c r="AK84" s="144"/>
      <c r="AL84" s="144"/>
      <c r="AM84" s="144"/>
      <c r="AN84" s="144"/>
      <c r="AO84" s="144"/>
      <c r="AP84" s="144"/>
      <c r="AQ84" s="144"/>
      <c r="AR84" s="144"/>
      <c r="AS84" s="144"/>
      <c r="AT84" s="144"/>
      <c r="AU84" s="144"/>
      <c r="AV84" s="144"/>
      <c r="AW84" s="144"/>
      <c r="AX84" s="144"/>
      <c r="AY84" s="144"/>
      <c r="AZ84" s="144"/>
      <c r="BA84" s="144"/>
      <c r="BB84" s="144"/>
      <c r="BC84" s="144"/>
      <c r="BD84" s="144"/>
      <c r="BE84" s="144"/>
      <c r="BF84" s="144"/>
      <c r="BG84" s="144"/>
      <c r="BH84" s="144"/>
      <c r="BI84" s="144"/>
      <c r="BJ84" s="144"/>
      <c r="BK84" s="144"/>
      <c r="BL84" s="144"/>
      <c r="BM84" s="144"/>
      <c r="BN84" s="144"/>
      <c r="BO84" s="144"/>
      <c r="BP84" s="144"/>
      <c r="BQ84" s="144"/>
      <c r="BR84" s="144"/>
      <c r="BS84" s="144"/>
      <c r="BT84" s="144"/>
      <c r="BU84" s="144"/>
      <c r="BV84" s="144"/>
      <c r="BW84" s="144"/>
      <c r="BX84" s="144"/>
      <c r="BY84" s="144"/>
      <c r="BZ84" s="144"/>
      <c r="CA84" s="144"/>
      <c r="CB84" s="144"/>
      <c r="CC84" s="144"/>
      <c r="CD84" s="144"/>
      <c r="CE84" s="144"/>
      <c r="CF84" s="144">
        <v>0.95499999999999996</v>
      </c>
      <c r="CG84" s="144">
        <v>1.8620000000000001</v>
      </c>
      <c r="CH84" s="144">
        <v>2.718</v>
      </c>
      <c r="CI84" s="144">
        <v>3.5205000000000002</v>
      </c>
      <c r="CJ84" s="144">
        <v>4.2664999999999997</v>
      </c>
      <c r="CK84" s="144">
        <v>4.9524999999999997</v>
      </c>
      <c r="CL84" s="144">
        <v>5.5765000000000002</v>
      </c>
      <c r="CM84" s="144">
        <v>6.1369999999999996</v>
      </c>
      <c r="CN84" s="144">
        <v>6.6319999999999997</v>
      </c>
      <c r="CO84" s="144">
        <v>7.0614999999999997</v>
      </c>
      <c r="CP84" s="144">
        <v>7.4279999999999999</v>
      </c>
      <c r="CQ84" s="144">
        <v>7.7335000000000003</v>
      </c>
      <c r="CR84" s="144">
        <v>7.984</v>
      </c>
      <c r="CS84" s="144">
        <v>8.1844999999999999</v>
      </c>
      <c r="CT84" s="144">
        <v>8.3409999999999993</v>
      </c>
      <c r="CU84" s="144">
        <v>8.4604999999999997</v>
      </c>
      <c r="CV84" s="144">
        <v>8.5500000000000007</v>
      </c>
      <c r="CW84" s="144">
        <v>8.6150000000000002</v>
      </c>
      <c r="CX84" s="144">
        <v>8.6630000000000003</v>
      </c>
      <c r="CY84" s="144">
        <v>8.6959999999999997</v>
      </c>
      <c r="CZ84" s="144">
        <v>8.7185000000000006</v>
      </c>
      <c r="DA84" s="144">
        <v>8.7345000000000006</v>
      </c>
      <c r="DB84" s="144">
        <v>8.7449999999999992</v>
      </c>
      <c r="DC84" s="144">
        <v>8.7449999999999992</v>
      </c>
      <c r="DD84" s="144">
        <v>8.7449999999999992</v>
      </c>
      <c r="DE84" s="144">
        <v>8.7449999999999992</v>
      </c>
      <c r="DF84" s="144">
        <v>8.7449999999999992</v>
      </c>
      <c r="DG84" s="144">
        <v>8.7449999999999992</v>
      </c>
      <c r="DH84" s="144">
        <v>8.7449999999999992</v>
      </c>
      <c r="DI84" s="144">
        <v>8.7449999999999992</v>
      </c>
      <c r="DJ84" s="144">
        <v>8.7449999999999992</v>
      </c>
      <c r="DK84" s="144">
        <v>8.7449999999999992</v>
      </c>
      <c r="DL84" s="144">
        <v>8.7449999999999992</v>
      </c>
      <c r="DM84" s="144">
        <v>8.7449999999999992</v>
      </c>
      <c r="DN84" s="144">
        <v>8.7449999999999992</v>
      </c>
      <c r="DO84" s="144">
        <v>8.7449999999999992</v>
      </c>
      <c r="DP84" s="144">
        <v>8.7449999999999992</v>
      </c>
      <c r="DQ84" s="144">
        <v>8.7449999999999992</v>
      </c>
      <c r="DR84" s="144">
        <v>8.7449999999999992</v>
      </c>
      <c r="DS84" s="144">
        <v>8.7449999999999992</v>
      </c>
      <c r="DT84" s="144">
        <v>8.7449999999999992</v>
      </c>
      <c r="DU84" s="144">
        <v>8.7449999999999992</v>
      </c>
      <c r="DV84" s="144">
        <v>8.7449999999999992</v>
      </c>
      <c r="DW84" s="144">
        <v>8.7449999999999992</v>
      </c>
      <c r="DX84" s="144">
        <v>8.7449999999999992</v>
      </c>
      <c r="DY84" s="144">
        <v>8.7449999999999992</v>
      </c>
      <c r="DZ84" s="144">
        <v>8.7449999999999992</v>
      </c>
      <c r="EA84" s="144">
        <v>8.7449999999999992</v>
      </c>
    </row>
    <row r="85" spans="1:131" ht="15" customHeight="1" x14ac:dyDescent="0.25">
      <c r="A85" s="43">
        <v>83</v>
      </c>
      <c r="B85" s="144"/>
      <c r="C85" s="144"/>
      <c r="D85" s="144"/>
      <c r="E85" s="144"/>
      <c r="F85" s="144"/>
      <c r="G85" s="144"/>
      <c r="H85" s="144"/>
      <c r="I85" s="144"/>
      <c r="J85" s="144"/>
      <c r="K85" s="144"/>
      <c r="L85" s="144"/>
      <c r="M85" s="144"/>
      <c r="N85" s="144"/>
      <c r="O85" s="144"/>
      <c r="P85" s="144"/>
      <c r="Q85" s="144"/>
      <c r="R85" s="144"/>
      <c r="S85" s="144"/>
      <c r="T85" s="144"/>
      <c r="U85" s="144"/>
      <c r="V85" s="144"/>
      <c r="W85" s="144"/>
      <c r="X85" s="144"/>
      <c r="Y85" s="144"/>
      <c r="Z85" s="144"/>
      <c r="AA85" s="144"/>
      <c r="AB85" s="144"/>
      <c r="AC85" s="144"/>
      <c r="AD85" s="144"/>
      <c r="AE85" s="144"/>
      <c r="AF85" s="144"/>
      <c r="AG85" s="144"/>
      <c r="AH85" s="144"/>
      <c r="AI85" s="144"/>
      <c r="AJ85" s="144"/>
      <c r="AK85" s="144"/>
      <c r="AL85" s="144"/>
      <c r="AM85" s="144"/>
      <c r="AN85" s="144"/>
      <c r="AO85" s="144"/>
      <c r="AP85" s="144"/>
      <c r="AQ85" s="144"/>
      <c r="AR85" s="144"/>
      <c r="AS85" s="144"/>
      <c r="AT85" s="144"/>
      <c r="AU85" s="144"/>
      <c r="AV85" s="144"/>
      <c r="AW85" s="144"/>
      <c r="AX85" s="144"/>
      <c r="AY85" s="144"/>
      <c r="AZ85" s="144"/>
      <c r="BA85" s="144"/>
      <c r="BB85" s="144"/>
      <c r="BC85" s="144"/>
      <c r="BD85" s="144"/>
      <c r="BE85" s="144"/>
      <c r="BF85" s="144"/>
      <c r="BG85" s="144"/>
      <c r="BH85" s="144"/>
      <c r="BI85" s="144"/>
      <c r="BJ85" s="144"/>
      <c r="BK85" s="144"/>
      <c r="BL85" s="144"/>
      <c r="BM85" s="144"/>
      <c r="BN85" s="144"/>
      <c r="BO85" s="144"/>
      <c r="BP85" s="144"/>
      <c r="BQ85" s="144"/>
      <c r="BR85" s="144"/>
      <c r="BS85" s="144"/>
      <c r="BT85" s="144"/>
      <c r="BU85" s="144"/>
      <c r="BV85" s="144"/>
      <c r="BW85" s="144"/>
      <c r="BX85" s="144"/>
      <c r="BY85" s="144"/>
      <c r="BZ85" s="144"/>
      <c r="CA85" s="144"/>
      <c r="CB85" s="144"/>
      <c r="CC85" s="144"/>
      <c r="CD85" s="144"/>
      <c r="CE85" s="144"/>
      <c r="CF85" s="144"/>
      <c r="CG85" s="144">
        <v>0.95</v>
      </c>
      <c r="CH85" s="144">
        <v>1.8454999999999999</v>
      </c>
      <c r="CI85" s="144">
        <v>2.6850000000000001</v>
      </c>
      <c r="CJ85" s="144">
        <v>3.4649999999999999</v>
      </c>
      <c r="CK85" s="144">
        <v>4.1820000000000004</v>
      </c>
      <c r="CL85" s="144">
        <v>4.8339999999999996</v>
      </c>
      <c r="CM85" s="144">
        <v>5.4189999999999996</v>
      </c>
      <c r="CN85" s="144">
        <v>5.9349999999999996</v>
      </c>
      <c r="CO85" s="144">
        <v>6.383</v>
      </c>
      <c r="CP85" s="144">
        <v>6.7645</v>
      </c>
      <c r="CQ85" s="144">
        <v>7.0824999999999996</v>
      </c>
      <c r="CR85" s="144">
        <v>7.3425000000000002</v>
      </c>
      <c r="CS85" s="144">
        <v>7.5510000000000002</v>
      </c>
      <c r="CT85" s="144">
        <v>7.7130000000000001</v>
      </c>
      <c r="CU85" s="144">
        <v>7.8369999999999997</v>
      </c>
      <c r="CV85" s="144">
        <v>7.9295</v>
      </c>
      <c r="CW85" s="144">
        <v>7.9974999999999996</v>
      </c>
      <c r="CX85" s="144">
        <v>8.0459999999999994</v>
      </c>
      <c r="CY85" s="144">
        <v>8.0805000000000007</v>
      </c>
      <c r="CZ85" s="144">
        <v>8.1039999999999992</v>
      </c>
      <c r="DA85" s="144">
        <v>8.1199999999999992</v>
      </c>
      <c r="DB85" s="144">
        <v>8.1310000000000002</v>
      </c>
      <c r="DC85" s="144">
        <v>8.1310000000000002</v>
      </c>
      <c r="DD85" s="144">
        <v>8.1310000000000002</v>
      </c>
      <c r="DE85" s="144">
        <v>8.1310000000000002</v>
      </c>
      <c r="DF85" s="144">
        <v>8.1310000000000002</v>
      </c>
      <c r="DG85" s="144">
        <v>8.1310000000000002</v>
      </c>
      <c r="DH85" s="144">
        <v>8.1310000000000002</v>
      </c>
      <c r="DI85" s="144">
        <v>8.1310000000000002</v>
      </c>
      <c r="DJ85" s="144">
        <v>8.1310000000000002</v>
      </c>
      <c r="DK85" s="144">
        <v>8.1310000000000002</v>
      </c>
      <c r="DL85" s="144">
        <v>8.1310000000000002</v>
      </c>
      <c r="DM85" s="144">
        <v>8.1310000000000002</v>
      </c>
      <c r="DN85" s="144">
        <v>8.1310000000000002</v>
      </c>
      <c r="DO85" s="144">
        <v>8.1310000000000002</v>
      </c>
      <c r="DP85" s="144">
        <v>8.1310000000000002</v>
      </c>
      <c r="DQ85" s="144">
        <v>8.1310000000000002</v>
      </c>
      <c r="DR85" s="144">
        <v>8.1310000000000002</v>
      </c>
      <c r="DS85" s="144">
        <v>8.1310000000000002</v>
      </c>
      <c r="DT85" s="144">
        <v>8.1310000000000002</v>
      </c>
      <c r="DU85" s="144">
        <v>8.1310000000000002</v>
      </c>
      <c r="DV85" s="144">
        <v>8.1310000000000002</v>
      </c>
      <c r="DW85" s="144">
        <v>8.1310000000000002</v>
      </c>
      <c r="DX85" s="144">
        <v>8.1310000000000002</v>
      </c>
      <c r="DY85" s="144">
        <v>8.1310000000000002</v>
      </c>
      <c r="DZ85" s="144">
        <v>8.1310000000000002</v>
      </c>
      <c r="EA85" s="144">
        <v>8.1310000000000002</v>
      </c>
    </row>
    <row r="86" spans="1:131" ht="15" customHeight="1" x14ac:dyDescent="0.25">
      <c r="A86" s="43">
        <v>84</v>
      </c>
      <c r="B86" s="144"/>
      <c r="C86" s="144"/>
      <c r="D86" s="144"/>
      <c r="E86" s="144"/>
      <c r="F86" s="144"/>
      <c r="G86" s="144"/>
      <c r="H86" s="144"/>
      <c r="I86" s="144"/>
      <c r="J86" s="144"/>
      <c r="K86" s="144"/>
      <c r="L86" s="144"/>
      <c r="M86" s="144"/>
      <c r="N86" s="144"/>
      <c r="O86" s="144"/>
      <c r="P86" s="144"/>
      <c r="Q86" s="144"/>
      <c r="R86" s="144"/>
      <c r="S86" s="144"/>
      <c r="T86" s="144"/>
      <c r="U86" s="144"/>
      <c r="V86" s="144"/>
      <c r="W86" s="144"/>
      <c r="X86" s="144"/>
      <c r="Y86" s="144"/>
      <c r="Z86" s="144"/>
      <c r="AA86" s="144"/>
      <c r="AB86" s="144"/>
      <c r="AC86" s="144"/>
      <c r="AD86" s="144"/>
      <c r="AE86" s="144"/>
      <c r="AF86" s="144"/>
      <c r="AG86" s="144"/>
      <c r="AH86" s="144"/>
      <c r="AI86" s="144"/>
      <c r="AJ86" s="144"/>
      <c r="AK86" s="144"/>
      <c r="AL86" s="144"/>
      <c r="AM86" s="144"/>
      <c r="AN86" s="144"/>
      <c r="AO86" s="144"/>
      <c r="AP86" s="144"/>
      <c r="AQ86" s="144"/>
      <c r="AR86" s="144"/>
      <c r="AS86" s="144"/>
      <c r="AT86" s="144"/>
      <c r="AU86" s="144"/>
      <c r="AV86" s="144"/>
      <c r="AW86" s="144"/>
      <c r="AX86" s="144"/>
      <c r="AY86" s="144"/>
      <c r="AZ86" s="144"/>
      <c r="BA86" s="144"/>
      <c r="BB86" s="144"/>
      <c r="BC86" s="144"/>
      <c r="BD86" s="144"/>
      <c r="BE86" s="144"/>
      <c r="BF86" s="144"/>
      <c r="BG86" s="144"/>
      <c r="BH86" s="144"/>
      <c r="BI86" s="144"/>
      <c r="BJ86" s="144"/>
      <c r="BK86" s="144"/>
      <c r="BL86" s="144"/>
      <c r="BM86" s="144"/>
      <c r="BN86" s="144"/>
      <c r="BO86" s="144"/>
      <c r="BP86" s="144"/>
      <c r="BQ86" s="144"/>
      <c r="BR86" s="144"/>
      <c r="BS86" s="144"/>
      <c r="BT86" s="144"/>
      <c r="BU86" s="144"/>
      <c r="BV86" s="144"/>
      <c r="BW86" s="144"/>
      <c r="BX86" s="144"/>
      <c r="BY86" s="144"/>
      <c r="BZ86" s="144"/>
      <c r="CA86" s="144"/>
      <c r="CB86" s="144"/>
      <c r="CC86" s="144"/>
      <c r="CD86" s="144"/>
      <c r="CE86" s="144"/>
      <c r="CF86" s="144"/>
      <c r="CG86" s="144"/>
      <c r="CH86" s="144">
        <v>0.94350000000000001</v>
      </c>
      <c r="CI86" s="144">
        <v>1.8265</v>
      </c>
      <c r="CJ86" s="144">
        <v>2.6469999999999998</v>
      </c>
      <c r="CK86" s="144">
        <v>3.4005000000000001</v>
      </c>
      <c r="CL86" s="144">
        <v>4.0854999999999997</v>
      </c>
      <c r="CM86" s="144">
        <v>4.7</v>
      </c>
      <c r="CN86" s="144">
        <v>5.2409999999999997</v>
      </c>
      <c r="CO86" s="144">
        <v>5.7104999999999997</v>
      </c>
      <c r="CP86" s="144">
        <v>6.11</v>
      </c>
      <c r="CQ86" s="144">
        <v>6.4429999999999996</v>
      </c>
      <c r="CR86" s="144">
        <v>6.7149999999999999</v>
      </c>
      <c r="CS86" s="144">
        <v>6.9325000000000001</v>
      </c>
      <c r="CT86" s="144">
        <v>7.1014999999999997</v>
      </c>
      <c r="CU86" s="144">
        <v>7.2309999999999999</v>
      </c>
      <c r="CV86" s="144">
        <v>7.3274999999999997</v>
      </c>
      <c r="CW86" s="144">
        <v>7.3979999999999997</v>
      </c>
      <c r="CX86" s="144">
        <v>7.4485000000000001</v>
      </c>
      <c r="CY86" s="144">
        <v>7.484</v>
      </c>
      <c r="CZ86" s="144">
        <v>7.5084999999999997</v>
      </c>
      <c r="DA86" s="144">
        <v>7.5250000000000004</v>
      </c>
      <c r="DB86" s="144">
        <v>7.5359999999999996</v>
      </c>
      <c r="DC86" s="144">
        <v>7.5359999999999996</v>
      </c>
      <c r="DD86" s="144">
        <v>7.5359999999999996</v>
      </c>
      <c r="DE86" s="144">
        <v>7.5359999999999996</v>
      </c>
      <c r="DF86" s="144">
        <v>7.5359999999999996</v>
      </c>
      <c r="DG86" s="144">
        <v>7.5359999999999996</v>
      </c>
      <c r="DH86" s="144">
        <v>7.5359999999999996</v>
      </c>
      <c r="DI86" s="144">
        <v>7.5359999999999996</v>
      </c>
      <c r="DJ86" s="144">
        <v>7.5359999999999996</v>
      </c>
      <c r="DK86" s="144">
        <v>7.5359999999999996</v>
      </c>
      <c r="DL86" s="144">
        <v>7.5359999999999996</v>
      </c>
      <c r="DM86" s="144">
        <v>7.5359999999999996</v>
      </c>
      <c r="DN86" s="144">
        <v>7.5359999999999996</v>
      </c>
      <c r="DO86" s="144">
        <v>7.5359999999999996</v>
      </c>
      <c r="DP86" s="144">
        <v>7.5359999999999996</v>
      </c>
      <c r="DQ86" s="144">
        <v>7.5359999999999996</v>
      </c>
      <c r="DR86" s="144">
        <v>7.5359999999999996</v>
      </c>
      <c r="DS86" s="144">
        <v>7.5359999999999996</v>
      </c>
      <c r="DT86" s="144">
        <v>7.5359999999999996</v>
      </c>
      <c r="DU86" s="144">
        <v>7.5359999999999996</v>
      </c>
      <c r="DV86" s="144">
        <v>7.5359999999999996</v>
      </c>
      <c r="DW86" s="144">
        <v>7.5359999999999996</v>
      </c>
      <c r="DX86" s="144">
        <v>7.5359999999999996</v>
      </c>
      <c r="DY86" s="144">
        <v>7.5359999999999996</v>
      </c>
      <c r="DZ86" s="144">
        <v>7.5359999999999996</v>
      </c>
      <c r="EA86" s="144">
        <v>7.5359999999999996</v>
      </c>
    </row>
    <row r="87" spans="1:131" ht="15" customHeight="1" x14ac:dyDescent="0.25">
      <c r="A87" s="43">
        <v>85</v>
      </c>
      <c r="B87" s="144"/>
      <c r="C87" s="144"/>
      <c r="D87" s="144"/>
      <c r="E87" s="144"/>
      <c r="F87" s="144"/>
      <c r="G87" s="144"/>
      <c r="H87" s="144"/>
      <c r="I87" s="144"/>
      <c r="J87" s="144"/>
      <c r="K87" s="144"/>
      <c r="L87" s="144"/>
      <c r="M87" s="144"/>
      <c r="N87" s="144"/>
      <c r="O87" s="144"/>
      <c r="P87" s="144"/>
      <c r="Q87" s="144"/>
      <c r="R87" s="144"/>
      <c r="S87" s="144"/>
      <c r="T87" s="144"/>
      <c r="U87" s="144"/>
      <c r="V87" s="144"/>
      <c r="W87" s="144"/>
      <c r="X87" s="144"/>
      <c r="Y87" s="144"/>
      <c r="Z87" s="144"/>
      <c r="AA87" s="144"/>
      <c r="AB87" s="144"/>
      <c r="AC87" s="144"/>
      <c r="AD87" s="144"/>
      <c r="AE87" s="144"/>
      <c r="AF87" s="144"/>
      <c r="AG87" s="144"/>
      <c r="AH87" s="144"/>
      <c r="AI87" s="144"/>
      <c r="AJ87" s="144"/>
      <c r="AK87" s="144"/>
      <c r="AL87" s="144"/>
      <c r="AM87" s="144"/>
      <c r="AN87" s="144"/>
      <c r="AO87" s="144"/>
      <c r="AP87" s="144"/>
      <c r="AQ87" s="144"/>
      <c r="AR87" s="144"/>
      <c r="AS87" s="144"/>
      <c r="AT87" s="144"/>
      <c r="AU87" s="144"/>
      <c r="AV87" s="144"/>
      <c r="AW87" s="144"/>
      <c r="AX87" s="144"/>
      <c r="AY87" s="144"/>
      <c r="AZ87" s="144"/>
      <c r="BA87" s="144"/>
      <c r="BB87" s="144"/>
      <c r="BC87" s="144"/>
      <c r="BD87" s="144"/>
      <c r="BE87" s="144"/>
      <c r="BF87" s="144"/>
      <c r="BG87" s="144"/>
      <c r="BH87" s="144"/>
      <c r="BI87" s="144"/>
      <c r="BJ87" s="144"/>
      <c r="BK87" s="144"/>
      <c r="BL87" s="144"/>
      <c r="BM87" s="144"/>
      <c r="BN87" s="144"/>
      <c r="BO87" s="144"/>
      <c r="BP87" s="144"/>
      <c r="BQ87" s="144"/>
      <c r="BR87" s="144"/>
      <c r="BS87" s="144"/>
      <c r="BT87" s="144"/>
      <c r="BU87" s="144"/>
      <c r="BV87" s="144"/>
      <c r="BW87" s="144"/>
      <c r="BX87" s="144"/>
      <c r="BY87" s="144"/>
      <c r="BZ87" s="144"/>
      <c r="CA87" s="144"/>
      <c r="CB87" s="144"/>
      <c r="CC87" s="144"/>
      <c r="CD87" s="144"/>
      <c r="CE87" s="144"/>
      <c r="CF87" s="144"/>
      <c r="CG87" s="144"/>
      <c r="CH87" s="144"/>
      <c r="CI87" s="144">
        <v>0.9355</v>
      </c>
      <c r="CJ87" s="144">
        <v>1.8035000000000001</v>
      </c>
      <c r="CK87" s="144">
        <v>2.5994999999999999</v>
      </c>
      <c r="CL87" s="144">
        <v>3.3224999999999998</v>
      </c>
      <c r="CM87" s="144">
        <v>3.9689999999999999</v>
      </c>
      <c r="CN87" s="144">
        <v>4.5395000000000003</v>
      </c>
      <c r="CO87" s="144">
        <v>5.032</v>
      </c>
      <c r="CP87" s="144">
        <v>5.4509999999999996</v>
      </c>
      <c r="CQ87" s="144">
        <v>5.8</v>
      </c>
      <c r="CR87" s="144">
        <v>6.0845000000000002</v>
      </c>
      <c r="CS87" s="144">
        <v>6.3114999999999997</v>
      </c>
      <c r="CT87" s="144">
        <v>6.4880000000000004</v>
      </c>
      <c r="CU87" s="144">
        <v>6.6219999999999999</v>
      </c>
      <c r="CV87" s="144">
        <v>6.7220000000000004</v>
      </c>
      <c r="CW87" s="144">
        <v>6.7949999999999999</v>
      </c>
      <c r="CX87" s="144">
        <v>6.8475000000000001</v>
      </c>
      <c r="CY87" s="144">
        <v>6.8840000000000003</v>
      </c>
      <c r="CZ87" s="144">
        <v>6.9089999999999998</v>
      </c>
      <c r="DA87" s="144">
        <v>6.9260000000000002</v>
      </c>
      <c r="DB87" s="144">
        <v>6.9375</v>
      </c>
      <c r="DC87" s="144">
        <v>6.9375</v>
      </c>
      <c r="DD87" s="144">
        <v>6.9375</v>
      </c>
      <c r="DE87" s="144">
        <v>6.9375</v>
      </c>
      <c r="DF87" s="144">
        <v>6.9375</v>
      </c>
      <c r="DG87" s="144">
        <v>6.9375</v>
      </c>
      <c r="DH87" s="144">
        <v>6.9375</v>
      </c>
      <c r="DI87" s="144">
        <v>6.9375</v>
      </c>
      <c r="DJ87" s="144">
        <v>6.9375</v>
      </c>
      <c r="DK87" s="144">
        <v>6.9375</v>
      </c>
      <c r="DL87" s="144">
        <v>6.9375</v>
      </c>
      <c r="DM87" s="144">
        <v>6.9375</v>
      </c>
      <c r="DN87" s="144">
        <v>6.9375</v>
      </c>
      <c r="DO87" s="144">
        <v>6.9375</v>
      </c>
      <c r="DP87" s="144">
        <v>6.9375</v>
      </c>
      <c r="DQ87" s="144">
        <v>6.9375</v>
      </c>
      <c r="DR87" s="144">
        <v>6.9375</v>
      </c>
      <c r="DS87" s="144">
        <v>6.9375</v>
      </c>
      <c r="DT87" s="144">
        <v>6.9375</v>
      </c>
      <c r="DU87" s="144">
        <v>6.9375</v>
      </c>
      <c r="DV87" s="144">
        <v>6.9375</v>
      </c>
      <c r="DW87" s="144">
        <v>6.9375</v>
      </c>
      <c r="DX87" s="144">
        <v>6.9375</v>
      </c>
      <c r="DY87" s="144">
        <v>6.9375</v>
      </c>
      <c r="DZ87" s="144">
        <v>6.9375</v>
      </c>
      <c r="EA87" s="144">
        <v>6.9375</v>
      </c>
    </row>
    <row r="88" spans="1:131" ht="15" customHeight="1" x14ac:dyDescent="0.25">
      <c r="A88" s="43">
        <v>86</v>
      </c>
      <c r="B88" s="144"/>
      <c r="C88" s="144"/>
      <c r="D88" s="144"/>
      <c r="E88" s="144"/>
      <c r="F88" s="144"/>
      <c r="G88" s="144"/>
      <c r="H88" s="144"/>
      <c r="I88" s="144"/>
      <c r="J88" s="144"/>
      <c r="K88" s="144"/>
      <c r="L88" s="144"/>
      <c r="M88" s="144"/>
      <c r="N88" s="144"/>
      <c r="O88" s="144"/>
      <c r="P88" s="144"/>
      <c r="Q88" s="144"/>
      <c r="R88" s="144"/>
      <c r="S88" s="144"/>
      <c r="T88" s="144"/>
      <c r="U88" s="144"/>
      <c r="V88" s="144"/>
      <c r="W88" s="144"/>
      <c r="X88" s="144"/>
      <c r="Y88" s="144"/>
      <c r="Z88" s="144"/>
      <c r="AA88" s="144"/>
      <c r="AB88" s="144"/>
      <c r="AC88" s="144"/>
      <c r="AD88" s="144"/>
      <c r="AE88" s="144"/>
      <c r="AF88" s="144"/>
      <c r="AG88" s="144"/>
      <c r="AH88" s="144"/>
      <c r="AI88" s="144"/>
      <c r="AJ88" s="144"/>
      <c r="AK88" s="144"/>
      <c r="AL88" s="144"/>
      <c r="AM88" s="144"/>
      <c r="AN88" s="144"/>
      <c r="AO88" s="144"/>
      <c r="AP88" s="144"/>
      <c r="AQ88" s="144"/>
      <c r="AR88" s="144"/>
      <c r="AS88" s="144"/>
      <c r="AT88" s="144"/>
      <c r="AU88" s="144"/>
      <c r="AV88" s="144"/>
      <c r="AW88" s="144"/>
      <c r="AX88" s="144"/>
      <c r="AY88" s="144"/>
      <c r="AZ88" s="144"/>
      <c r="BA88" s="144"/>
      <c r="BB88" s="144"/>
      <c r="BC88" s="144"/>
      <c r="BD88" s="144"/>
      <c r="BE88" s="144"/>
      <c r="BF88" s="144"/>
      <c r="BG88" s="144"/>
      <c r="BH88" s="144"/>
      <c r="BI88" s="144"/>
      <c r="BJ88" s="144"/>
      <c r="BK88" s="144"/>
      <c r="BL88" s="144"/>
      <c r="BM88" s="144"/>
      <c r="BN88" s="144"/>
      <c r="BO88" s="144"/>
      <c r="BP88" s="144"/>
      <c r="BQ88" s="144"/>
      <c r="BR88" s="144"/>
      <c r="BS88" s="144"/>
      <c r="BT88" s="144"/>
      <c r="BU88" s="144"/>
      <c r="BV88" s="144"/>
      <c r="BW88" s="144"/>
      <c r="BX88" s="144"/>
      <c r="BY88" s="144"/>
      <c r="BZ88" s="144"/>
      <c r="CA88" s="144"/>
      <c r="CB88" s="144"/>
      <c r="CC88" s="144"/>
      <c r="CD88" s="144"/>
      <c r="CE88" s="144"/>
      <c r="CF88" s="144"/>
      <c r="CG88" s="144"/>
      <c r="CH88" s="144"/>
      <c r="CI88" s="144"/>
      <c r="CJ88" s="144">
        <v>0.92600000000000005</v>
      </c>
      <c r="CK88" s="144">
        <v>1.7755000000000001</v>
      </c>
      <c r="CL88" s="144">
        <v>2.5449999999999999</v>
      </c>
      <c r="CM88" s="144">
        <v>3.2330000000000001</v>
      </c>
      <c r="CN88" s="144">
        <v>3.8374999999999999</v>
      </c>
      <c r="CO88" s="144">
        <v>4.3600000000000003</v>
      </c>
      <c r="CP88" s="144">
        <v>4.8040000000000003</v>
      </c>
      <c r="CQ88" s="144">
        <v>5.1725000000000003</v>
      </c>
      <c r="CR88" s="144">
        <v>5.4725000000000001</v>
      </c>
      <c r="CS88" s="144">
        <v>5.7115</v>
      </c>
      <c r="CT88" s="144">
        <v>5.8975</v>
      </c>
      <c r="CU88" s="144">
        <v>6.0380000000000003</v>
      </c>
      <c r="CV88" s="144">
        <v>6.1429999999999998</v>
      </c>
      <c r="CW88" s="144">
        <v>6.2190000000000003</v>
      </c>
      <c r="CX88" s="144">
        <v>6.2735000000000003</v>
      </c>
      <c r="CY88" s="144">
        <v>6.3109999999999999</v>
      </c>
      <c r="CZ88" s="144">
        <v>6.3375000000000004</v>
      </c>
      <c r="DA88" s="144">
        <v>6.3544999999999998</v>
      </c>
      <c r="DB88" s="144">
        <v>6.3665000000000003</v>
      </c>
      <c r="DC88" s="144">
        <v>6.3665000000000003</v>
      </c>
      <c r="DD88" s="144">
        <v>6.3665000000000003</v>
      </c>
      <c r="DE88" s="144">
        <v>6.3665000000000003</v>
      </c>
      <c r="DF88" s="144">
        <v>6.3665000000000003</v>
      </c>
      <c r="DG88" s="144">
        <v>6.3665000000000003</v>
      </c>
      <c r="DH88" s="144">
        <v>6.3665000000000003</v>
      </c>
      <c r="DI88" s="144">
        <v>6.3665000000000003</v>
      </c>
      <c r="DJ88" s="144">
        <v>6.3665000000000003</v>
      </c>
      <c r="DK88" s="144">
        <v>6.3665000000000003</v>
      </c>
      <c r="DL88" s="144">
        <v>6.3665000000000003</v>
      </c>
      <c r="DM88" s="144">
        <v>6.3665000000000003</v>
      </c>
      <c r="DN88" s="144">
        <v>6.3665000000000003</v>
      </c>
      <c r="DO88" s="144">
        <v>6.3665000000000003</v>
      </c>
      <c r="DP88" s="144">
        <v>6.3665000000000003</v>
      </c>
      <c r="DQ88" s="144">
        <v>6.3665000000000003</v>
      </c>
      <c r="DR88" s="144">
        <v>6.3665000000000003</v>
      </c>
      <c r="DS88" s="144">
        <v>6.3665000000000003</v>
      </c>
      <c r="DT88" s="144">
        <v>6.3665000000000003</v>
      </c>
      <c r="DU88" s="144">
        <v>6.3665000000000003</v>
      </c>
      <c r="DV88" s="144">
        <v>6.3665000000000003</v>
      </c>
      <c r="DW88" s="144">
        <v>6.3665000000000003</v>
      </c>
      <c r="DX88" s="144">
        <v>6.3665000000000003</v>
      </c>
      <c r="DY88" s="144">
        <v>6.3665000000000003</v>
      </c>
      <c r="DZ88" s="144">
        <v>6.3665000000000003</v>
      </c>
      <c r="EA88" s="144">
        <v>6.3665000000000003</v>
      </c>
    </row>
    <row r="89" spans="1:131" ht="15" customHeight="1" x14ac:dyDescent="0.25">
      <c r="A89" s="43">
        <v>87</v>
      </c>
      <c r="B89" s="144"/>
      <c r="C89" s="144"/>
      <c r="D89" s="144"/>
      <c r="E89" s="144"/>
      <c r="F89" s="144"/>
      <c r="G89" s="144"/>
      <c r="H89" s="144"/>
      <c r="I89" s="144"/>
      <c r="J89" s="144"/>
      <c r="K89" s="144"/>
      <c r="L89" s="144"/>
      <c r="M89" s="144"/>
      <c r="N89" s="144"/>
      <c r="O89" s="144"/>
      <c r="P89" s="144"/>
      <c r="Q89" s="144"/>
      <c r="R89" s="144"/>
      <c r="S89" s="144"/>
      <c r="T89" s="144"/>
      <c r="U89" s="144"/>
      <c r="V89" s="144"/>
      <c r="W89" s="144"/>
      <c r="X89" s="144"/>
      <c r="Y89" s="144"/>
      <c r="Z89" s="144"/>
      <c r="AA89" s="144"/>
      <c r="AB89" s="144"/>
      <c r="AC89" s="144"/>
      <c r="AD89" s="144"/>
      <c r="AE89" s="144"/>
      <c r="AF89" s="144"/>
      <c r="AG89" s="144"/>
      <c r="AH89" s="144"/>
      <c r="AI89" s="144"/>
      <c r="AJ89" s="144"/>
      <c r="AK89" s="144"/>
      <c r="AL89" s="144"/>
      <c r="AM89" s="144"/>
      <c r="AN89" s="144"/>
      <c r="AO89" s="144"/>
      <c r="AP89" s="144"/>
      <c r="AQ89" s="144"/>
      <c r="AR89" s="144"/>
      <c r="AS89" s="144"/>
      <c r="AT89" s="144"/>
      <c r="AU89" s="144"/>
      <c r="AV89" s="144"/>
      <c r="AW89" s="144"/>
      <c r="AX89" s="144"/>
      <c r="AY89" s="144"/>
      <c r="AZ89" s="144"/>
      <c r="BA89" s="144"/>
      <c r="BB89" s="144"/>
      <c r="BC89" s="144"/>
      <c r="BD89" s="144"/>
      <c r="BE89" s="144"/>
      <c r="BF89" s="144"/>
      <c r="BG89" s="144"/>
      <c r="BH89" s="144"/>
      <c r="BI89" s="144"/>
      <c r="BJ89" s="144"/>
      <c r="BK89" s="144"/>
      <c r="BL89" s="144"/>
      <c r="BM89" s="144"/>
      <c r="BN89" s="144"/>
      <c r="BO89" s="144"/>
      <c r="BP89" s="144"/>
      <c r="BQ89" s="144"/>
      <c r="BR89" s="144"/>
      <c r="BS89" s="144"/>
      <c r="BT89" s="144"/>
      <c r="BU89" s="144"/>
      <c r="BV89" s="144"/>
      <c r="BW89" s="144"/>
      <c r="BX89" s="144"/>
      <c r="BY89" s="144"/>
      <c r="BZ89" s="144"/>
      <c r="CA89" s="144"/>
      <c r="CB89" s="144"/>
      <c r="CC89" s="144"/>
      <c r="CD89" s="144"/>
      <c r="CE89" s="144"/>
      <c r="CF89" s="144"/>
      <c r="CG89" s="144"/>
      <c r="CH89" s="144"/>
      <c r="CI89" s="144"/>
      <c r="CJ89" s="144"/>
      <c r="CK89" s="144">
        <v>0.91549999999999998</v>
      </c>
      <c r="CL89" s="144">
        <v>1.7444999999999999</v>
      </c>
      <c r="CM89" s="144">
        <v>2.4834999999999998</v>
      </c>
      <c r="CN89" s="144">
        <v>3.1324999999999998</v>
      </c>
      <c r="CO89" s="144">
        <v>3.6930000000000001</v>
      </c>
      <c r="CP89" s="144">
        <v>4.1675000000000004</v>
      </c>
      <c r="CQ89" s="144">
        <v>4.5609999999999999</v>
      </c>
      <c r="CR89" s="144">
        <v>4.8815</v>
      </c>
      <c r="CS89" s="144">
        <v>5.1360000000000001</v>
      </c>
      <c r="CT89" s="144">
        <v>5.3330000000000002</v>
      </c>
      <c r="CU89" s="144">
        <v>5.4820000000000002</v>
      </c>
      <c r="CV89" s="144">
        <v>5.593</v>
      </c>
      <c r="CW89" s="144">
        <v>5.6734999999999998</v>
      </c>
      <c r="CX89" s="144">
        <v>5.7305000000000001</v>
      </c>
      <c r="CY89" s="144">
        <v>5.7705000000000002</v>
      </c>
      <c r="CZ89" s="144">
        <v>5.798</v>
      </c>
      <c r="DA89" s="144">
        <v>5.8159999999999998</v>
      </c>
      <c r="DB89" s="144">
        <v>5.8280000000000003</v>
      </c>
      <c r="DC89" s="144">
        <v>5.8280000000000003</v>
      </c>
      <c r="DD89" s="144">
        <v>5.8280000000000003</v>
      </c>
      <c r="DE89" s="144">
        <v>5.8280000000000003</v>
      </c>
      <c r="DF89" s="144">
        <v>5.8280000000000003</v>
      </c>
      <c r="DG89" s="144">
        <v>5.8280000000000003</v>
      </c>
      <c r="DH89" s="144">
        <v>5.8280000000000003</v>
      </c>
      <c r="DI89" s="144">
        <v>5.8280000000000003</v>
      </c>
      <c r="DJ89" s="144">
        <v>5.8280000000000003</v>
      </c>
      <c r="DK89" s="144">
        <v>5.8280000000000003</v>
      </c>
      <c r="DL89" s="144">
        <v>5.8280000000000003</v>
      </c>
      <c r="DM89" s="144">
        <v>5.8280000000000003</v>
      </c>
      <c r="DN89" s="144">
        <v>5.8280000000000003</v>
      </c>
      <c r="DO89" s="144">
        <v>5.8280000000000003</v>
      </c>
      <c r="DP89" s="144">
        <v>5.8280000000000003</v>
      </c>
      <c r="DQ89" s="144">
        <v>5.8280000000000003</v>
      </c>
      <c r="DR89" s="144">
        <v>5.8280000000000003</v>
      </c>
      <c r="DS89" s="144">
        <v>5.8280000000000003</v>
      </c>
      <c r="DT89" s="144">
        <v>5.8280000000000003</v>
      </c>
      <c r="DU89" s="144">
        <v>5.8280000000000003</v>
      </c>
      <c r="DV89" s="144">
        <v>5.8280000000000003</v>
      </c>
      <c r="DW89" s="144">
        <v>5.8280000000000003</v>
      </c>
      <c r="DX89" s="144">
        <v>5.8280000000000003</v>
      </c>
      <c r="DY89" s="144">
        <v>5.8280000000000003</v>
      </c>
      <c r="DZ89" s="144">
        <v>5.8280000000000003</v>
      </c>
      <c r="EA89" s="144">
        <v>5.8280000000000003</v>
      </c>
    </row>
    <row r="90" spans="1:131" ht="15" customHeight="1" x14ac:dyDescent="0.25">
      <c r="A90" s="43">
        <v>88</v>
      </c>
      <c r="B90" s="144"/>
      <c r="C90" s="144"/>
      <c r="D90" s="144"/>
      <c r="E90" s="144"/>
      <c r="F90" s="144"/>
      <c r="G90" s="144"/>
      <c r="H90" s="144"/>
      <c r="I90" s="144"/>
      <c r="J90" s="144"/>
      <c r="K90" s="144"/>
      <c r="L90" s="144"/>
      <c r="M90" s="144"/>
      <c r="N90" s="144"/>
      <c r="O90" s="144"/>
      <c r="P90" s="144"/>
      <c r="Q90" s="144"/>
      <c r="R90" s="144"/>
      <c r="S90" s="144"/>
      <c r="T90" s="144"/>
      <c r="U90" s="144"/>
      <c r="V90" s="144"/>
      <c r="W90" s="144"/>
      <c r="X90" s="144"/>
      <c r="Y90" s="144"/>
      <c r="Z90" s="144"/>
      <c r="AA90" s="144"/>
      <c r="AB90" s="144"/>
      <c r="AC90" s="144"/>
      <c r="AD90" s="144"/>
      <c r="AE90" s="144"/>
      <c r="AF90" s="144"/>
      <c r="AG90" s="144"/>
      <c r="AH90" s="144"/>
      <c r="AI90" s="144"/>
      <c r="AJ90" s="144"/>
      <c r="AK90" s="144"/>
      <c r="AL90" s="144"/>
      <c r="AM90" s="144"/>
      <c r="AN90" s="144"/>
      <c r="AO90" s="144"/>
      <c r="AP90" s="144"/>
      <c r="AQ90" s="144"/>
      <c r="AR90" s="144"/>
      <c r="AS90" s="144"/>
      <c r="AT90" s="144"/>
      <c r="AU90" s="144"/>
      <c r="AV90" s="144"/>
      <c r="AW90" s="144"/>
      <c r="AX90" s="144"/>
      <c r="AY90" s="144"/>
      <c r="AZ90" s="144"/>
      <c r="BA90" s="144"/>
      <c r="BB90" s="144"/>
      <c r="BC90" s="144"/>
      <c r="BD90" s="144"/>
      <c r="BE90" s="144"/>
      <c r="BF90" s="144"/>
      <c r="BG90" s="144"/>
      <c r="BH90" s="144"/>
      <c r="BI90" s="144"/>
      <c r="BJ90" s="144"/>
      <c r="BK90" s="144"/>
      <c r="BL90" s="144"/>
      <c r="BM90" s="144"/>
      <c r="BN90" s="144"/>
      <c r="BO90" s="144"/>
      <c r="BP90" s="144"/>
      <c r="BQ90" s="144"/>
      <c r="BR90" s="144"/>
      <c r="BS90" s="144"/>
      <c r="BT90" s="144"/>
      <c r="BU90" s="144"/>
      <c r="BV90" s="144"/>
      <c r="BW90" s="144"/>
      <c r="BX90" s="144"/>
      <c r="BY90" s="144"/>
      <c r="BZ90" s="144"/>
      <c r="CA90" s="144"/>
      <c r="CB90" s="144"/>
      <c r="CC90" s="144"/>
      <c r="CD90" s="144"/>
      <c r="CE90" s="144"/>
      <c r="CF90" s="144"/>
      <c r="CG90" s="144"/>
      <c r="CH90" s="144"/>
      <c r="CI90" s="144"/>
      <c r="CJ90" s="144"/>
      <c r="CK90" s="144"/>
      <c r="CL90" s="144">
        <v>0.90349999999999997</v>
      </c>
      <c r="CM90" s="144">
        <v>1.7090000000000001</v>
      </c>
      <c r="CN90" s="144">
        <v>2.415</v>
      </c>
      <c r="CO90" s="144">
        <v>3.0230000000000001</v>
      </c>
      <c r="CP90" s="144">
        <v>3.5375000000000001</v>
      </c>
      <c r="CQ90" s="144">
        <v>3.9634999999999998</v>
      </c>
      <c r="CR90" s="144">
        <v>4.3090000000000002</v>
      </c>
      <c r="CS90" s="144">
        <v>4.5834999999999999</v>
      </c>
      <c r="CT90" s="144">
        <v>4.7954999999999997</v>
      </c>
      <c r="CU90" s="144">
        <v>4.9554999999999998</v>
      </c>
      <c r="CV90" s="144">
        <v>5.0744999999999996</v>
      </c>
      <c r="CW90" s="144">
        <v>5.1604999999999999</v>
      </c>
      <c r="CX90" s="144">
        <v>5.2210000000000001</v>
      </c>
      <c r="CY90" s="144">
        <v>5.2634999999999996</v>
      </c>
      <c r="CZ90" s="144">
        <v>5.2925000000000004</v>
      </c>
      <c r="DA90" s="144">
        <v>5.3120000000000003</v>
      </c>
      <c r="DB90" s="144">
        <v>5.3239999999999998</v>
      </c>
      <c r="DC90" s="144">
        <v>5.3239999999999998</v>
      </c>
      <c r="DD90" s="144">
        <v>5.3239999999999998</v>
      </c>
      <c r="DE90" s="144">
        <v>5.3239999999999998</v>
      </c>
      <c r="DF90" s="144">
        <v>5.3239999999999998</v>
      </c>
      <c r="DG90" s="144">
        <v>5.3239999999999998</v>
      </c>
      <c r="DH90" s="144">
        <v>5.3239999999999998</v>
      </c>
      <c r="DI90" s="144">
        <v>5.3239999999999998</v>
      </c>
      <c r="DJ90" s="144">
        <v>5.3239999999999998</v>
      </c>
      <c r="DK90" s="144">
        <v>5.3239999999999998</v>
      </c>
      <c r="DL90" s="144">
        <v>5.3239999999999998</v>
      </c>
      <c r="DM90" s="144">
        <v>5.3239999999999998</v>
      </c>
      <c r="DN90" s="144">
        <v>5.3239999999999998</v>
      </c>
      <c r="DO90" s="144">
        <v>5.3239999999999998</v>
      </c>
      <c r="DP90" s="144">
        <v>5.3239999999999998</v>
      </c>
      <c r="DQ90" s="144">
        <v>5.3239999999999998</v>
      </c>
      <c r="DR90" s="144">
        <v>5.3239999999999998</v>
      </c>
      <c r="DS90" s="144">
        <v>5.3239999999999998</v>
      </c>
      <c r="DT90" s="144">
        <v>5.3239999999999998</v>
      </c>
      <c r="DU90" s="144">
        <v>5.3239999999999998</v>
      </c>
      <c r="DV90" s="144">
        <v>5.3239999999999998</v>
      </c>
      <c r="DW90" s="144">
        <v>5.3239999999999998</v>
      </c>
      <c r="DX90" s="144">
        <v>5.3239999999999998</v>
      </c>
      <c r="DY90" s="144">
        <v>5.3239999999999998</v>
      </c>
      <c r="DZ90" s="144">
        <v>5.3239999999999998</v>
      </c>
      <c r="EA90" s="144">
        <v>5.3239999999999998</v>
      </c>
    </row>
    <row r="91" spans="1:131" ht="15" customHeight="1" x14ac:dyDescent="0.25">
      <c r="A91" s="43">
        <v>89</v>
      </c>
      <c r="B91" s="144"/>
      <c r="C91" s="144"/>
      <c r="D91" s="144"/>
      <c r="E91" s="144"/>
      <c r="F91" s="144"/>
      <c r="G91" s="144"/>
      <c r="H91" s="144"/>
      <c r="I91" s="144"/>
      <c r="J91" s="144"/>
      <c r="K91" s="144"/>
      <c r="L91" s="144"/>
      <c r="M91" s="144"/>
      <c r="N91" s="144"/>
      <c r="O91" s="144"/>
      <c r="P91" s="144"/>
      <c r="Q91" s="144"/>
      <c r="R91" s="144"/>
      <c r="S91" s="144"/>
      <c r="T91" s="144"/>
      <c r="U91" s="144"/>
      <c r="V91" s="144"/>
      <c r="W91" s="144"/>
      <c r="X91" s="144"/>
      <c r="Y91" s="144"/>
      <c r="Z91" s="144"/>
      <c r="AA91" s="144"/>
      <c r="AB91" s="144"/>
      <c r="AC91" s="144"/>
      <c r="AD91" s="144"/>
      <c r="AE91" s="144"/>
      <c r="AF91" s="144"/>
      <c r="AG91" s="144"/>
      <c r="AH91" s="144"/>
      <c r="AI91" s="144"/>
      <c r="AJ91" s="144"/>
      <c r="AK91" s="144"/>
      <c r="AL91" s="144"/>
      <c r="AM91" s="144"/>
      <c r="AN91" s="144"/>
      <c r="AO91" s="144"/>
      <c r="AP91" s="144"/>
      <c r="AQ91" s="144"/>
      <c r="AR91" s="144"/>
      <c r="AS91" s="144"/>
      <c r="AT91" s="144"/>
      <c r="AU91" s="144"/>
      <c r="AV91" s="144"/>
      <c r="AW91" s="144"/>
      <c r="AX91" s="144"/>
      <c r="AY91" s="144"/>
      <c r="AZ91" s="144"/>
      <c r="BA91" s="144"/>
      <c r="BB91" s="144"/>
      <c r="BC91" s="144"/>
      <c r="BD91" s="144"/>
      <c r="BE91" s="144"/>
      <c r="BF91" s="144"/>
      <c r="BG91" s="144"/>
      <c r="BH91" s="144"/>
      <c r="BI91" s="144"/>
      <c r="BJ91" s="144"/>
      <c r="BK91" s="144"/>
      <c r="BL91" s="144"/>
      <c r="BM91" s="144"/>
      <c r="BN91" s="144"/>
      <c r="BO91" s="144"/>
      <c r="BP91" s="144"/>
      <c r="BQ91" s="144"/>
      <c r="BR91" s="144"/>
      <c r="BS91" s="144"/>
      <c r="BT91" s="144"/>
      <c r="BU91" s="144"/>
      <c r="BV91" s="144"/>
      <c r="BW91" s="144"/>
      <c r="BX91" s="144"/>
      <c r="BY91" s="144"/>
      <c r="BZ91" s="144"/>
      <c r="CA91" s="144"/>
      <c r="CB91" s="144"/>
      <c r="CC91" s="144"/>
      <c r="CD91" s="144"/>
      <c r="CE91" s="144"/>
      <c r="CF91" s="144"/>
      <c r="CG91" s="144"/>
      <c r="CH91" s="144"/>
      <c r="CI91" s="144"/>
      <c r="CJ91" s="144"/>
      <c r="CK91" s="144"/>
      <c r="CL91" s="144"/>
      <c r="CM91" s="144">
        <v>0.89</v>
      </c>
      <c r="CN91" s="144">
        <v>1.6685000000000001</v>
      </c>
      <c r="CO91" s="144">
        <v>2.3380000000000001</v>
      </c>
      <c r="CP91" s="144">
        <v>2.9035000000000002</v>
      </c>
      <c r="CQ91" s="144">
        <v>3.371</v>
      </c>
      <c r="CR91" s="144">
        <v>3.7494999999999998</v>
      </c>
      <c r="CS91" s="144">
        <v>4.0490000000000004</v>
      </c>
      <c r="CT91" s="144">
        <v>4.28</v>
      </c>
      <c r="CU91" s="144">
        <v>4.4545000000000003</v>
      </c>
      <c r="CV91" s="144">
        <v>4.5834999999999999</v>
      </c>
      <c r="CW91" s="144">
        <v>4.6764999999999999</v>
      </c>
      <c r="CX91" s="144">
        <v>4.742</v>
      </c>
      <c r="CY91" s="144">
        <v>4.7880000000000003</v>
      </c>
      <c r="CZ91" s="144">
        <v>4.8185000000000002</v>
      </c>
      <c r="DA91" s="144">
        <v>4.8390000000000004</v>
      </c>
      <c r="DB91" s="144">
        <v>4.8529999999999998</v>
      </c>
      <c r="DC91" s="144">
        <v>4.8529999999999998</v>
      </c>
      <c r="DD91" s="144">
        <v>4.8529999999999998</v>
      </c>
      <c r="DE91" s="144">
        <v>4.8529999999999998</v>
      </c>
      <c r="DF91" s="144">
        <v>4.8529999999999998</v>
      </c>
      <c r="DG91" s="144">
        <v>4.8529999999999998</v>
      </c>
      <c r="DH91" s="144">
        <v>4.8529999999999998</v>
      </c>
      <c r="DI91" s="144">
        <v>4.8529999999999998</v>
      </c>
      <c r="DJ91" s="144">
        <v>4.8529999999999998</v>
      </c>
      <c r="DK91" s="144">
        <v>4.8529999999999998</v>
      </c>
      <c r="DL91" s="144">
        <v>4.8529999999999998</v>
      </c>
      <c r="DM91" s="144">
        <v>4.8529999999999998</v>
      </c>
      <c r="DN91" s="144">
        <v>4.8529999999999998</v>
      </c>
      <c r="DO91" s="144">
        <v>4.8529999999999998</v>
      </c>
      <c r="DP91" s="144">
        <v>4.8529999999999998</v>
      </c>
      <c r="DQ91" s="144">
        <v>4.8529999999999998</v>
      </c>
      <c r="DR91" s="144">
        <v>4.8529999999999998</v>
      </c>
      <c r="DS91" s="144">
        <v>4.8529999999999998</v>
      </c>
      <c r="DT91" s="144">
        <v>4.8529999999999998</v>
      </c>
      <c r="DU91" s="144">
        <v>4.8529999999999998</v>
      </c>
      <c r="DV91" s="144">
        <v>4.8529999999999998</v>
      </c>
      <c r="DW91" s="144">
        <v>4.8529999999999998</v>
      </c>
      <c r="DX91" s="144">
        <v>4.8529999999999998</v>
      </c>
      <c r="DY91" s="144">
        <v>4.8529999999999998</v>
      </c>
      <c r="DZ91" s="144">
        <v>4.8529999999999998</v>
      </c>
      <c r="EA91" s="144">
        <v>4.8529999999999998</v>
      </c>
    </row>
    <row r="92" spans="1:131" ht="15" customHeight="1" x14ac:dyDescent="0.25">
      <c r="A92" s="43">
        <v>90</v>
      </c>
      <c r="B92" s="144"/>
      <c r="C92" s="144"/>
      <c r="D92" s="144"/>
      <c r="E92" s="144"/>
      <c r="F92" s="144"/>
      <c r="G92" s="144"/>
      <c r="H92" s="144"/>
      <c r="I92" s="144"/>
      <c r="J92" s="144"/>
      <c r="K92" s="144"/>
      <c r="L92" s="144"/>
      <c r="M92" s="144"/>
      <c r="N92" s="144"/>
      <c r="O92" s="144"/>
      <c r="P92" s="144"/>
      <c r="Q92" s="144"/>
      <c r="R92" s="144"/>
      <c r="S92" s="144"/>
      <c r="T92" s="144"/>
      <c r="U92" s="144"/>
      <c r="V92" s="144"/>
      <c r="W92" s="144"/>
      <c r="X92" s="144"/>
      <c r="Y92" s="144"/>
      <c r="Z92" s="144"/>
      <c r="AA92" s="144"/>
      <c r="AB92" s="144"/>
      <c r="AC92" s="144"/>
      <c r="AD92" s="144"/>
      <c r="AE92" s="144"/>
      <c r="AF92" s="144"/>
      <c r="AG92" s="144"/>
      <c r="AH92" s="144"/>
      <c r="AI92" s="144"/>
      <c r="AJ92" s="144"/>
      <c r="AK92" s="144"/>
      <c r="AL92" s="144"/>
      <c r="AM92" s="144"/>
      <c r="AN92" s="144"/>
      <c r="AO92" s="144"/>
      <c r="AP92" s="144"/>
      <c r="AQ92" s="144"/>
      <c r="AR92" s="144"/>
      <c r="AS92" s="144"/>
      <c r="AT92" s="144"/>
      <c r="AU92" s="144"/>
      <c r="AV92" s="144"/>
      <c r="AW92" s="144"/>
      <c r="AX92" s="144"/>
      <c r="AY92" s="144"/>
      <c r="AZ92" s="144"/>
      <c r="BA92" s="144"/>
      <c r="BB92" s="144"/>
      <c r="BC92" s="144"/>
      <c r="BD92" s="144"/>
      <c r="BE92" s="144"/>
      <c r="BF92" s="144"/>
      <c r="BG92" s="144"/>
      <c r="BH92" s="144"/>
      <c r="BI92" s="144"/>
      <c r="BJ92" s="144"/>
      <c r="BK92" s="144"/>
      <c r="BL92" s="144"/>
      <c r="BM92" s="144"/>
      <c r="BN92" s="144"/>
      <c r="BO92" s="144"/>
      <c r="BP92" s="144"/>
      <c r="BQ92" s="144"/>
      <c r="BR92" s="144"/>
      <c r="BS92" s="144"/>
      <c r="BT92" s="144"/>
      <c r="BU92" s="144"/>
      <c r="BV92" s="144"/>
      <c r="BW92" s="144"/>
      <c r="BX92" s="144"/>
      <c r="BY92" s="144"/>
      <c r="BZ92" s="144"/>
      <c r="CA92" s="144"/>
      <c r="CB92" s="144"/>
      <c r="CC92" s="144"/>
      <c r="CD92" s="144"/>
      <c r="CE92" s="144"/>
      <c r="CF92" s="144"/>
      <c r="CG92" s="144"/>
      <c r="CH92" s="144"/>
      <c r="CI92" s="144"/>
      <c r="CJ92" s="144"/>
      <c r="CK92" s="144"/>
      <c r="CL92" s="144"/>
      <c r="CM92" s="144"/>
      <c r="CN92" s="144">
        <v>0.874</v>
      </c>
      <c r="CO92" s="144">
        <v>1.6240000000000001</v>
      </c>
      <c r="CP92" s="144">
        <v>2.2565</v>
      </c>
      <c r="CQ92" s="144">
        <v>2.7774999999999999</v>
      </c>
      <c r="CR92" s="144">
        <v>3.1995</v>
      </c>
      <c r="CS92" s="144">
        <v>3.5329999999999999</v>
      </c>
      <c r="CT92" s="144">
        <v>3.7890000000000001</v>
      </c>
      <c r="CU92" s="144">
        <v>3.9820000000000002</v>
      </c>
      <c r="CV92" s="144">
        <v>4.1239999999999997</v>
      </c>
      <c r="CW92" s="144">
        <v>4.226</v>
      </c>
      <c r="CX92" s="144">
        <v>4.2984999999999998</v>
      </c>
      <c r="CY92" s="144">
        <v>4.3479999999999999</v>
      </c>
      <c r="CZ92" s="144">
        <v>4.3819999999999997</v>
      </c>
      <c r="DA92" s="144">
        <v>4.4044999999999996</v>
      </c>
      <c r="DB92" s="144">
        <v>4.4195000000000002</v>
      </c>
      <c r="DC92" s="144">
        <v>4.4195000000000002</v>
      </c>
      <c r="DD92" s="144">
        <v>4.4195000000000002</v>
      </c>
      <c r="DE92" s="144">
        <v>4.4195000000000002</v>
      </c>
      <c r="DF92" s="144">
        <v>4.4195000000000002</v>
      </c>
      <c r="DG92" s="144">
        <v>4.4195000000000002</v>
      </c>
      <c r="DH92" s="144">
        <v>4.4195000000000002</v>
      </c>
      <c r="DI92" s="144">
        <v>4.4195000000000002</v>
      </c>
      <c r="DJ92" s="144">
        <v>4.4195000000000002</v>
      </c>
      <c r="DK92" s="144">
        <v>4.4195000000000002</v>
      </c>
      <c r="DL92" s="144">
        <v>4.4195000000000002</v>
      </c>
      <c r="DM92" s="144">
        <v>4.4195000000000002</v>
      </c>
      <c r="DN92" s="144">
        <v>4.4195000000000002</v>
      </c>
      <c r="DO92" s="144">
        <v>4.4195000000000002</v>
      </c>
      <c r="DP92" s="144">
        <v>4.4195000000000002</v>
      </c>
      <c r="DQ92" s="144">
        <v>4.4195000000000002</v>
      </c>
      <c r="DR92" s="144">
        <v>4.4195000000000002</v>
      </c>
      <c r="DS92" s="144">
        <v>4.4195000000000002</v>
      </c>
      <c r="DT92" s="144">
        <v>4.4195000000000002</v>
      </c>
      <c r="DU92" s="144">
        <v>4.4195000000000002</v>
      </c>
      <c r="DV92" s="144">
        <v>4.4195000000000002</v>
      </c>
      <c r="DW92" s="144">
        <v>4.4195000000000002</v>
      </c>
      <c r="DX92" s="144">
        <v>4.4195000000000002</v>
      </c>
      <c r="DY92" s="144">
        <v>4.4195000000000002</v>
      </c>
      <c r="DZ92" s="144">
        <v>4.4195000000000002</v>
      </c>
      <c r="EA92" s="144">
        <v>4.4195000000000002</v>
      </c>
    </row>
    <row r="93" spans="1:131" ht="15" customHeight="1" x14ac:dyDescent="0.25">
      <c r="A93" s="43">
        <v>91</v>
      </c>
      <c r="B93" s="144"/>
      <c r="C93" s="144"/>
      <c r="D93" s="144"/>
      <c r="E93" s="144"/>
      <c r="F93" s="144"/>
      <c r="G93" s="144"/>
      <c r="H93" s="144"/>
      <c r="I93" s="144"/>
      <c r="J93" s="144"/>
      <c r="K93" s="144"/>
      <c r="L93" s="144"/>
      <c r="M93" s="144"/>
      <c r="N93" s="144"/>
      <c r="O93" s="144"/>
      <c r="P93" s="144"/>
      <c r="Q93" s="144"/>
      <c r="R93" s="144"/>
      <c r="S93" s="144"/>
      <c r="T93" s="144"/>
      <c r="U93" s="144"/>
      <c r="V93" s="144"/>
      <c r="W93" s="144"/>
      <c r="X93" s="144"/>
      <c r="Y93" s="144"/>
      <c r="Z93" s="144"/>
      <c r="AA93" s="144"/>
      <c r="AB93" s="144"/>
      <c r="AC93" s="144"/>
      <c r="AD93" s="144"/>
      <c r="AE93" s="144"/>
      <c r="AF93" s="144"/>
      <c r="AG93" s="144"/>
      <c r="AH93" s="144"/>
      <c r="AI93" s="144"/>
      <c r="AJ93" s="144"/>
      <c r="AK93" s="144"/>
      <c r="AL93" s="144"/>
      <c r="AM93" s="144"/>
      <c r="AN93" s="144"/>
      <c r="AO93" s="144"/>
      <c r="AP93" s="144"/>
      <c r="AQ93" s="144"/>
      <c r="AR93" s="144"/>
      <c r="AS93" s="144"/>
      <c r="AT93" s="144"/>
      <c r="AU93" s="144"/>
      <c r="AV93" s="144"/>
      <c r="AW93" s="144"/>
      <c r="AX93" s="144"/>
      <c r="AY93" s="144"/>
      <c r="AZ93" s="144"/>
      <c r="BA93" s="144"/>
      <c r="BB93" s="144"/>
      <c r="BC93" s="144"/>
      <c r="BD93" s="144"/>
      <c r="BE93" s="144"/>
      <c r="BF93" s="144"/>
      <c r="BG93" s="144"/>
      <c r="BH93" s="144"/>
      <c r="BI93" s="144"/>
      <c r="BJ93" s="144"/>
      <c r="BK93" s="144"/>
      <c r="BL93" s="144"/>
      <c r="BM93" s="144"/>
      <c r="BN93" s="144"/>
      <c r="BO93" s="144"/>
      <c r="BP93" s="144"/>
      <c r="BQ93" s="144"/>
      <c r="BR93" s="144"/>
      <c r="BS93" s="144"/>
      <c r="BT93" s="144"/>
      <c r="BU93" s="144"/>
      <c r="BV93" s="144"/>
      <c r="BW93" s="144"/>
      <c r="BX93" s="144"/>
      <c r="BY93" s="144"/>
      <c r="BZ93" s="144"/>
      <c r="CA93" s="144"/>
      <c r="CB93" s="144"/>
      <c r="CC93" s="144"/>
      <c r="CD93" s="144"/>
      <c r="CE93" s="144"/>
      <c r="CF93" s="144"/>
      <c r="CG93" s="144"/>
      <c r="CH93" s="144"/>
      <c r="CI93" s="144"/>
      <c r="CJ93" s="144"/>
      <c r="CK93" s="144"/>
      <c r="CL93" s="144"/>
      <c r="CM93" s="144"/>
      <c r="CN93" s="144"/>
      <c r="CO93" s="144">
        <v>0.85699999999999998</v>
      </c>
      <c r="CP93" s="144">
        <v>1.5774999999999999</v>
      </c>
      <c r="CQ93" s="144">
        <v>2.1709999999999998</v>
      </c>
      <c r="CR93" s="144">
        <v>2.65</v>
      </c>
      <c r="CS93" s="144">
        <v>3.0270000000000001</v>
      </c>
      <c r="CT93" s="144">
        <v>3.3174999999999999</v>
      </c>
      <c r="CU93" s="144">
        <v>3.5345</v>
      </c>
      <c r="CV93" s="144">
        <v>3.6945000000000001</v>
      </c>
      <c r="CW93" s="144">
        <v>3.8090000000000002</v>
      </c>
      <c r="CX93" s="144">
        <v>3.8895</v>
      </c>
      <c r="CY93" s="144">
        <v>3.9449999999999998</v>
      </c>
      <c r="CZ93" s="144">
        <v>3.9824999999999999</v>
      </c>
      <c r="DA93" s="144">
        <v>4.0075000000000003</v>
      </c>
      <c r="DB93" s="144">
        <v>4.0235000000000003</v>
      </c>
      <c r="DC93" s="144">
        <v>4.0235000000000003</v>
      </c>
      <c r="DD93" s="144">
        <v>4.0235000000000003</v>
      </c>
      <c r="DE93" s="144">
        <v>4.0235000000000003</v>
      </c>
      <c r="DF93" s="144">
        <v>4.0235000000000003</v>
      </c>
      <c r="DG93" s="144">
        <v>4.0235000000000003</v>
      </c>
      <c r="DH93" s="144">
        <v>4.0235000000000003</v>
      </c>
      <c r="DI93" s="144">
        <v>4.0235000000000003</v>
      </c>
      <c r="DJ93" s="144">
        <v>4.0235000000000003</v>
      </c>
      <c r="DK93" s="144">
        <v>4.0235000000000003</v>
      </c>
      <c r="DL93" s="144">
        <v>4.0235000000000003</v>
      </c>
      <c r="DM93" s="144">
        <v>4.0235000000000003</v>
      </c>
      <c r="DN93" s="144">
        <v>4.0235000000000003</v>
      </c>
      <c r="DO93" s="144">
        <v>4.0235000000000003</v>
      </c>
      <c r="DP93" s="144">
        <v>4.0235000000000003</v>
      </c>
      <c r="DQ93" s="144">
        <v>4.0235000000000003</v>
      </c>
      <c r="DR93" s="144">
        <v>4.0235000000000003</v>
      </c>
      <c r="DS93" s="144">
        <v>4.0235000000000003</v>
      </c>
      <c r="DT93" s="144">
        <v>4.0235000000000003</v>
      </c>
      <c r="DU93" s="144">
        <v>4.0235000000000003</v>
      </c>
      <c r="DV93" s="144">
        <v>4.0235000000000003</v>
      </c>
      <c r="DW93" s="144">
        <v>4.0235000000000003</v>
      </c>
      <c r="DX93" s="144">
        <v>4.0235000000000003</v>
      </c>
      <c r="DY93" s="144">
        <v>4.0235000000000003</v>
      </c>
      <c r="DZ93" s="144">
        <v>4.0235000000000003</v>
      </c>
      <c r="EA93" s="144">
        <v>4.0235000000000003</v>
      </c>
    </row>
    <row r="94" spans="1:131" ht="15" customHeight="1" x14ac:dyDescent="0.25">
      <c r="A94" s="43">
        <v>92</v>
      </c>
      <c r="B94" s="144"/>
      <c r="C94" s="144"/>
      <c r="D94" s="144"/>
      <c r="E94" s="144"/>
      <c r="F94" s="144"/>
      <c r="G94" s="144"/>
      <c r="H94" s="144"/>
      <c r="I94" s="144"/>
      <c r="J94" s="144"/>
      <c r="K94" s="144"/>
      <c r="L94" s="144"/>
      <c r="M94" s="144"/>
      <c r="N94" s="144"/>
      <c r="O94" s="144"/>
      <c r="P94" s="144"/>
      <c r="Q94" s="144"/>
      <c r="R94" s="144"/>
      <c r="S94" s="144"/>
      <c r="T94" s="144"/>
      <c r="U94" s="144"/>
      <c r="V94" s="144"/>
      <c r="W94" s="144"/>
      <c r="X94" s="144"/>
      <c r="Y94" s="144"/>
      <c r="Z94" s="144"/>
      <c r="AA94" s="144"/>
      <c r="AB94" s="144"/>
      <c r="AC94" s="144"/>
      <c r="AD94" s="144"/>
      <c r="AE94" s="144"/>
      <c r="AF94" s="144"/>
      <c r="AG94" s="144"/>
      <c r="AH94" s="144"/>
      <c r="AI94" s="144"/>
      <c r="AJ94" s="144"/>
      <c r="AK94" s="144"/>
      <c r="AL94" s="144"/>
      <c r="AM94" s="144"/>
      <c r="AN94" s="144"/>
      <c r="AO94" s="144"/>
      <c r="AP94" s="144"/>
      <c r="AQ94" s="144"/>
      <c r="AR94" s="144"/>
      <c r="AS94" s="144"/>
      <c r="AT94" s="144"/>
      <c r="AU94" s="144"/>
      <c r="AV94" s="144"/>
      <c r="AW94" s="144"/>
      <c r="AX94" s="144"/>
      <c r="AY94" s="144"/>
      <c r="AZ94" s="144"/>
      <c r="BA94" s="144"/>
      <c r="BB94" s="144"/>
      <c r="BC94" s="144"/>
      <c r="BD94" s="144"/>
      <c r="BE94" s="144"/>
      <c r="BF94" s="144"/>
      <c r="BG94" s="144"/>
      <c r="BH94" s="144"/>
      <c r="BI94" s="144"/>
      <c r="BJ94" s="144"/>
      <c r="BK94" s="144"/>
      <c r="BL94" s="144"/>
      <c r="BM94" s="144"/>
      <c r="BN94" s="144"/>
      <c r="BO94" s="144"/>
      <c r="BP94" s="144"/>
      <c r="BQ94" s="144"/>
      <c r="BR94" s="144"/>
      <c r="BS94" s="144"/>
      <c r="BT94" s="144"/>
      <c r="BU94" s="144"/>
      <c r="BV94" s="144"/>
      <c r="BW94" s="144"/>
      <c r="BX94" s="144"/>
      <c r="BY94" s="144"/>
      <c r="BZ94" s="144"/>
      <c r="CA94" s="144"/>
      <c r="CB94" s="144"/>
      <c r="CC94" s="144"/>
      <c r="CD94" s="144"/>
      <c r="CE94" s="144"/>
      <c r="CF94" s="144"/>
      <c r="CG94" s="144"/>
      <c r="CH94" s="144"/>
      <c r="CI94" s="144"/>
      <c r="CJ94" s="144"/>
      <c r="CK94" s="144"/>
      <c r="CL94" s="144"/>
      <c r="CM94" s="144"/>
      <c r="CN94" s="144"/>
      <c r="CO94" s="144"/>
      <c r="CP94" s="144">
        <v>0.83899999999999997</v>
      </c>
      <c r="CQ94" s="144">
        <v>1.5285</v>
      </c>
      <c r="CR94" s="144">
        <v>2.0844999999999998</v>
      </c>
      <c r="CS94" s="144">
        <v>2.5209999999999999</v>
      </c>
      <c r="CT94" s="144">
        <v>2.8559999999999999</v>
      </c>
      <c r="CU94" s="144">
        <v>3.1059999999999999</v>
      </c>
      <c r="CV94" s="144">
        <v>3.2890000000000001</v>
      </c>
      <c r="CW94" s="144">
        <v>3.4205000000000001</v>
      </c>
      <c r="CX94" s="144">
        <v>3.512</v>
      </c>
      <c r="CY94" s="144">
        <v>3.5750000000000002</v>
      </c>
      <c r="CZ94" s="144">
        <v>3.6175000000000002</v>
      </c>
      <c r="DA94" s="144">
        <v>3.6459999999999999</v>
      </c>
      <c r="DB94" s="144">
        <v>3.6640000000000001</v>
      </c>
      <c r="DC94" s="144">
        <v>3.6640000000000001</v>
      </c>
      <c r="DD94" s="144">
        <v>3.6640000000000001</v>
      </c>
      <c r="DE94" s="144">
        <v>3.6640000000000001</v>
      </c>
      <c r="DF94" s="144">
        <v>3.6640000000000001</v>
      </c>
      <c r="DG94" s="144">
        <v>3.6640000000000001</v>
      </c>
      <c r="DH94" s="144">
        <v>3.6640000000000001</v>
      </c>
      <c r="DI94" s="144">
        <v>3.6640000000000001</v>
      </c>
      <c r="DJ94" s="144">
        <v>3.6640000000000001</v>
      </c>
      <c r="DK94" s="144">
        <v>3.6640000000000001</v>
      </c>
      <c r="DL94" s="144">
        <v>3.6640000000000001</v>
      </c>
      <c r="DM94" s="144">
        <v>3.6640000000000001</v>
      </c>
      <c r="DN94" s="144">
        <v>3.6640000000000001</v>
      </c>
      <c r="DO94" s="144">
        <v>3.6640000000000001</v>
      </c>
      <c r="DP94" s="144">
        <v>3.6640000000000001</v>
      </c>
      <c r="DQ94" s="144">
        <v>3.6640000000000001</v>
      </c>
      <c r="DR94" s="144">
        <v>3.6640000000000001</v>
      </c>
      <c r="DS94" s="144">
        <v>3.6640000000000001</v>
      </c>
      <c r="DT94" s="144">
        <v>3.6640000000000001</v>
      </c>
      <c r="DU94" s="144">
        <v>3.6640000000000001</v>
      </c>
      <c r="DV94" s="144">
        <v>3.6640000000000001</v>
      </c>
      <c r="DW94" s="144">
        <v>3.6640000000000001</v>
      </c>
      <c r="DX94" s="144">
        <v>3.6640000000000001</v>
      </c>
      <c r="DY94" s="144">
        <v>3.6640000000000001</v>
      </c>
      <c r="DZ94" s="144">
        <v>3.6640000000000001</v>
      </c>
      <c r="EA94" s="144">
        <v>3.6640000000000001</v>
      </c>
    </row>
    <row r="95" spans="1:131" ht="15" customHeight="1" x14ac:dyDescent="0.25">
      <c r="A95" s="43">
        <v>93</v>
      </c>
      <c r="B95" s="144"/>
      <c r="C95" s="144"/>
      <c r="D95" s="144"/>
      <c r="E95" s="144"/>
      <c r="F95" s="144"/>
      <c r="G95" s="144"/>
      <c r="H95" s="144"/>
      <c r="I95" s="144"/>
      <c r="J95" s="144"/>
      <c r="K95" s="144"/>
      <c r="L95" s="144"/>
      <c r="M95" s="144"/>
      <c r="N95" s="144"/>
      <c r="O95" s="144"/>
      <c r="P95" s="144"/>
      <c r="Q95" s="144"/>
      <c r="R95" s="144"/>
      <c r="S95" s="144"/>
      <c r="T95" s="144"/>
      <c r="U95" s="144"/>
      <c r="V95" s="144"/>
      <c r="W95" s="144"/>
      <c r="X95" s="144"/>
      <c r="Y95" s="144"/>
      <c r="Z95" s="144"/>
      <c r="AA95" s="144"/>
      <c r="AB95" s="144"/>
      <c r="AC95" s="144"/>
      <c r="AD95" s="144"/>
      <c r="AE95" s="144"/>
      <c r="AF95" s="144"/>
      <c r="AG95" s="144"/>
      <c r="AH95" s="144"/>
      <c r="AI95" s="144"/>
      <c r="AJ95" s="144"/>
      <c r="AK95" s="144"/>
      <c r="AL95" s="144"/>
      <c r="AM95" s="144"/>
      <c r="AN95" s="144"/>
      <c r="AO95" s="144"/>
      <c r="AP95" s="144"/>
      <c r="AQ95" s="144"/>
      <c r="AR95" s="144"/>
      <c r="AS95" s="144"/>
      <c r="AT95" s="144"/>
      <c r="AU95" s="144"/>
      <c r="AV95" s="144"/>
      <c r="AW95" s="144"/>
      <c r="AX95" s="144"/>
      <c r="AY95" s="144"/>
      <c r="AZ95" s="144"/>
      <c r="BA95" s="144"/>
      <c r="BB95" s="144"/>
      <c r="BC95" s="144"/>
      <c r="BD95" s="144"/>
      <c r="BE95" s="144"/>
      <c r="BF95" s="144"/>
      <c r="BG95" s="144"/>
      <c r="BH95" s="144"/>
      <c r="BI95" s="144"/>
      <c r="BJ95" s="144"/>
      <c r="BK95" s="144"/>
      <c r="BL95" s="144"/>
      <c r="BM95" s="144"/>
      <c r="BN95" s="144"/>
      <c r="BO95" s="144"/>
      <c r="BP95" s="144"/>
      <c r="BQ95" s="144"/>
      <c r="BR95" s="144"/>
      <c r="BS95" s="144"/>
      <c r="BT95" s="144"/>
      <c r="BU95" s="144"/>
      <c r="BV95" s="144"/>
      <c r="BW95" s="144"/>
      <c r="BX95" s="144"/>
      <c r="BY95" s="144"/>
      <c r="BZ95" s="144"/>
      <c r="CA95" s="144"/>
      <c r="CB95" s="144"/>
      <c r="CC95" s="144"/>
      <c r="CD95" s="144"/>
      <c r="CE95" s="144"/>
      <c r="CF95" s="144"/>
      <c r="CG95" s="144"/>
      <c r="CH95" s="144"/>
      <c r="CI95" s="144"/>
      <c r="CJ95" s="144"/>
      <c r="CK95" s="144"/>
      <c r="CL95" s="144"/>
      <c r="CM95" s="144"/>
      <c r="CN95" s="144"/>
      <c r="CO95" s="144"/>
      <c r="CP95" s="144"/>
      <c r="CQ95" s="144">
        <v>0.82</v>
      </c>
      <c r="CR95" s="144">
        <v>1.4790000000000001</v>
      </c>
      <c r="CS95" s="144">
        <v>1.996</v>
      </c>
      <c r="CT95" s="144">
        <v>2.391</v>
      </c>
      <c r="CU95" s="144">
        <v>2.6850000000000001</v>
      </c>
      <c r="CV95" s="144">
        <v>2.9005000000000001</v>
      </c>
      <c r="CW95" s="144">
        <v>3.0535000000000001</v>
      </c>
      <c r="CX95" s="144">
        <v>3.161</v>
      </c>
      <c r="CY95" s="144">
        <v>3.2345000000000002</v>
      </c>
      <c r="CZ95" s="144">
        <v>3.2835000000000001</v>
      </c>
      <c r="DA95" s="144">
        <v>3.3159999999999998</v>
      </c>
      <c r="DB95" s="144">
        <v>3.3370000000000002</v>
      </c>
      <c r="DC95" s="144">
        <v>3.3370000000000002</v>
      </c>
      <c r="DD95" s="144">
        <v>3.3370000000000002</v>
      </c>
      <c r="DE95" s="144">
        <v>3.3370000000000002</v>
      </c>
      <c r="DF95" s="144">
        <v>3.3370000000000002</v>
      </c>
      <c r="DG95" s="144">
        <v>3.3370000000000002</v>
      </c>
      <c r="DH95" s="144">
        <v>3.3370000000000002</v>
      </c>
      <c r="DI95" s="144">
        <v>3.3370000000000002</v>
      </c>
      <c r="DJ95" s="144">
        <v>3.3370000000000002</v>
      </c>
      <c r="DK95" s="144">
        <v>3.3370000000000002</v>
      </c>
      <c r="DL95" s="144">
        <v>3.3370000000000002</v>
      </c>
      <c r="DM95" s="144">
        <v>3.3370000000000002</v>
      </c>
      <c r="DN95" s="144">
        <v>3.3370000000000002</v>
      </c>
      <c r="DO95" s="144">
        <v>3.3370000000000002</v>
      </c>
      <c r="DP95" s="144">
        <v>3.3370000000000002</v>
      </c>
      <c r="DQ95" s="144">
        <v>3.3370000000000002</v>
      </c>
      <c r="DR95" s="144">
        <v>3.3370000000000002</v>
      </c>
      <c r="DS95" s="144">
        <v>3.3370000000000002</v>
      </c>
      <c r="DT95" s="144">
        <v>3.3370000000000002</v>
      </c>
      <c r="DU95" s="144">
        <v>3.3370000000000002</v>
      </c>
      <c r="DV95" s="144">
        <v>3.3370000000000002</v>
      </c>
      <c r="DW95" s="144">
        <v>3.3370000000000002</v>
      </c>
      <c r="DX95" s="144">
        <v>3.3370000000000002</v>
      </c>
      <c r="DY95" s="144">
        <v>3.3370000000000002</v>
      </c>
      <c r="DZ95" s="144">
        <v>3.3370000000000002</v>
      </c>
      <c r="EA95" s="144">
        <v>3.3370000000000002</v>
      </c>
    </row>
    <row r="96" spans="1:131" ht="15" customHeight="1" x14ac:dyDescent="0.25">
      <c r="A96" s="43">
        <v>94</v>
      </c>
      <c r="B96" s="144"/>
      <c r="C96" s="144"/>
      <c r="D96" s="144"/>
      <c r="E96" s="144"/>
      <c r="F96" s="144"/>
      <c r="G96" s="144"/>
      <c r="H96" s="144"/>
      <c r="I96" s="144"/>
      <c r="J96" s="144"/>
      <c r="K96" s="144"/>
      <c r="L96" s="144"/>
      <c r="M96" s="144"/>
      <c r="N96" s="144"/>
      <c r="O96" s="144"/>
      <c r="P96" s="144"/>
      <c r="Q96" s="144"/>
      <c r="R96" s="144"/>
      <c r="S96" s="144"/>
      <c r="T96" s="144"/>
      <c r="U96" s="144"/>
      <c r="V96" s="144"/>
      <c r="W96" s="144"/>
      <c r="X96" s="144"/>
      <c r="Y96" s="144"/>
      <c r="Z96" s="144"/>
      <c r="AA96" s="144"/>
      <c r="AB96" s="144"/>
      <c r="AC96" s="144"/>
      <c r="AD96" s="144"/>
      <c r="AE96" s="144"/>
      <c r="AF96" s="144"/>
      <c r="AG96" s="144"/>
      <c r="AH96" s="144"/>
      <c r="AI96" s="144"/>
      <c r="AJ96" s="144"/>
      <c r="AK96" s="144"/>
      <c r="AL96" s="144"/>
      <c r="AM96" s="144"/>
      <c r="AN96" s="144"/>
      <c r="AO96" s="144"/>
      <c r="AP96" s="144"/>
      <c r="AQ96" s="144"/>
      <c r="AR96" s="144"/>
      <c r="AS96" s="144"/>
      <c r="AT96" s="144"/>
      <c r="AU96" s="144"/>
      <c r="AV96" s="144"/>
      <c r="AW96" s="144"/>
      <c r="AX96" s="144"/>
      <c r="AY96" s="144"/>
      <c r="AZ96" s="144"/>
      <c r="BA96" s="144"/>
      <c r="BB96" s="144"/>
      <c r="BC96" s="144"/>
      <c r="BD96" s="144"/>
      <c r="BE96" s="144"/>
      <c r="BF96" s="144"/>
      <c r="BG96" s="144"/>
      <c r="BH96" s="144"/>
      <c r="BI96" s="144"/>
      <c r="BJ96" s="144"/>
      <c r="BK96" s="144"/>
      <c r="BL96" s="144"/>
      <c r="BM96" s="144"/>
      <c r="BN96" s="144"/>
      <c r="BO96" s="144"/>
      <c r="BP96" s="144"/>
      <c r="BQ96" s="144"/>
      <c r="BR96" s="144"/>
      <c r="BS96" s="144"/>
      <c r="BT96" s="144"/>
      <c r="BU96" s="144"/>
      <c r="BV96" s="144"/>
      <c r="BW96" s="144"/>
      <c r="BX96" s="144"/>
      <c r="BY96" s="144"/>
      <c r="BZ96" s="144"/>
      <c r="CA96" s="144"/>
      <c r="CB96" s="144"/>
      <c r="CC96" s="144"/>
      <c r="CD96" s="144"/>
      <c r="CE96" s="144"/>
      <c r="CF96" s="144"/>
      <c r="CG96" s="144"/>
      <c r="CH96" s="144"/>
      <c r="CI96" s="144"/>
      <c r="CJ96" s="144"/>
      <c r="CK96" s="144"/>
      <c r="CL96" s="144"/>
      <c r="CM96" s="144"/>
      <c r="CN96" s="144"/>
      <c r="CO96" s="144"/>
      <c r="CP96" s="144"/>
      <c r="CQ96" s="144"/>
      <c r="CR96" s="144">
        <v>0.80149999999999999</v>
      </c>
      <c r="CS96" s="144">
        <v>1.429</v>
      </c>
      <c r="CT96" s="144">
        <v>1.907</v>
      </c>
      <c r="CU96" s="144">
        <v>2.2625000000000002</v>
      </c>
      <c r="CV96" s="144">
        <v>2.5209999999999999</v>
      </c>
      <c r="CW96" s="144">
        <v>2.7044999999999999</v>
      </c>
      <c r="CX96" s="144">
        <v>2.8325</v>
      </c>
      <c r="CY96" s="144">
        <v>2.9205000000000001</v>
      </c>
      <c r="CZ96" s="144">
        <v>2.9784999999999999</v>
      </c>
      <c r="DA96" s="144">
        <v>3.0169999999999999</v>
      </c>
      <c r="DB96" s="144">
        <v>3.0415000000000001</v>
      </c>
      <c r="DC96" s="144">
        <v>3.0415000000000001</v>
      </c>
      <c r="DD96" s="144">
        <v>3.0415000000000001</v>
      </c>
      <c r="DE96" s="144">
        <v>3.0415000000000001</v>
      </c>
      <c r="DF96" s="144">
        <v>3.0415000000000001</v>
      </c>
      <c r="DG96" s="144">
        <v>3.0415000000000001</v>
      </c>
      <c r="DH96" s="144">
        <v>3.0415000000000001</v>
      </c>
      <c r="DI96" s="144">
        <v>3.0415000000000001</v>
      </c>
      <c r="DJ96" s="144">
        <v>3.0415000000000001</v>
      </c>
      <c r="DK96" s="144">
        <v>3.0415000000000001</v>
      </c>
      <c r="DL96" s="144">
        <v>3.0415000000000001</v>
      </c>
      <c r="DM96" s="144">
        <v>3.0415000000000001</v>
      </c>
      <c r="DN96" s="144">
        <v>3.0415000000000001</v>
      </c>
      <c r="DO96" s="144">
        <v>3.0415000000000001</v>
      </c>
      <c r="DP96" s="144">
        <v>3.0415000000000001</v>
      </c>
      <c r="DQ96" s="144">
        <v>3.0415000000000001</v>
      </c>
      <c r="DR96" s="144">
        <v>3.0415000000000001</v>
      </c>
      <c r="DS96" s="144">
        <v>3.0415000000000001</v>
      </c>
      <c r="DT96" s="144">
        <v>3.0415000000000001</v>
      </c>
      <c r="DU96" s="144">
        <v>3.0415000000000001</v>
      </c>
      <c r="DV96" s="144">
        <v>3.0415000000000001</v>
      </c>
      <c r="DW96" s="144">
        <v>3.0415000000000001</v>
      </c>
      <c r="DX96" s="144">
        <v>3.0415000000000001</v>
      </c>
      <c r="DY96" s="144">
        <v>3.0415000000000001</v>
      </c>
      <c r="DZ96" s="144">
        <v>3.0415000000000001</v>
      </c>
      <c r="EA96" s="144">
        <v>3.0415000000000001</v>
      </c>
    </row>
    <row r="97" spans="1:131" ht="15" customHeight="1" x14ac:dyDescent="0.25">
      <c r="A97" s="43">
        <v>95</v>
      </c>
      <c r="B97" s="144"/>
      <c r="C97" s="144"/>
      <c r="D97" s="144"/>
      <c r="E97" s="144"/>
      <c r="F97" s="144"/>
      <c r="G97" s="144"/>
      <c r="H97" s="144"/>
      <c r="I97" s="144"/>
      <c r="J97" s="144"/>
      <c r="K97" s="144"/>
      <c r="L97" s="144"/>
      <c r="M97" s="144"/>
      <c r="N97" s="144"/>
      <c r="O97" s="144"/>
      <c r="P97" s="144"/>
      <c r="Q97" s="144"/>
      <c r="R97" s="144"/>
      <c r="S97" s="144"/>
      <c r="T97" s="144"/>
      <c r="U97" s="144"/>
      <c r="V97" s="144"/>
      <c r="W97" s="144"/>
      <c r="X97" s="144"/>
      <c r="Y97" s="144"/>
      <c r="Z97" s="144"/>
      <c r="AA97" s="144"/>
      <c r="AB97" s="144"/>
      <c r="AC97" s="144"/>
      <c r="AD97" s="144"/>
      <c r="AE97" s="144"/>
      <c r="AF97" s="144"/>
      <c r="AG97" s="144"/>
      <c r="AH97" s="144"/>
      <c r="AI97" s="144"/>
      <c r="AJ97" s="144"/>
      <c r="AK97" s="144"/>
      <c r="AL97" s="144"/>
      <c r="AM97" s="144"/>
      <c r="AN97" s="144"/>
      <c r="AO97" s="144"/>
      <c r="AP97" s="144"/>
      <c r="AQ97" s="144"/>
      <c r="AR97" s="144"/>
      <c r="AS97" s="144"/>
      <c r="AT97" s="144"/>
      <c r="AU97" s="144"/>
      <c r="AV97" s="144"/>
      <c r="AW97" s="144"/>
      <c r="AX97" s="144"/>
      <c r="AY97" s="144"/>
      <c r="AZ97" s="144"/>
      <c r="BA97" s="144"/>
      <c r="BB97" s="144"/>
      <c r="BC97" s="144"/>
      <c r="BD97" s="144"/>
      <c r="BE97" s="144"/>
      <c r="BF97" s="144"/>
      <c r="BG97" s="144"/>
      <c r="BH97" s="144"/>
      <c r="BI97" s="144"/>
      <c r="BJ97" s="144"/>
      <c r="BK97" s="144"/>
      <c r="BL97" s="144"/>
      <c r="BM97" s="144"/>
      <c r="BN97" s="144"/>
      <c r="BO97" s="144"/>
      <c r="BP97" s="144"/>
      <c r="BQ97" s="144"/>
      <c r="BR97" s="144"/>
      <c r="BS97" s="144"/>
      <c r="BT97" s="144"/>
      <c r="BU97" s="144"/>
      <c r="BV97" s="144"/>
      <c r="BW97" s="144"/>
      <c r="BX97" s="144"/>
      <c r="BY97" s="144"/>
      <c r="BZ97" s="144"/>
      <c r="CA97" s="144"/>
      <c r="CB97" s="144"/>
      <c r="CC97" s="144"/>
      <c r="CD97" s="144"/>
      <c r="CE97" s="144"/>
      <c r="CF97" s="144"/>
      <c r="CG97" s="144"/>
      <c r="CH97" s="144"/>
      <c r="CI97" s="144"/>
      <c r="CJ97" s="144"/>
      <c r="CK97" s="144"/>
      <c r="CL97" s="144"/>
      <c r="CM97" s="144"/>
      <c r="CN97" s="144"/>
      <c r="CO97" s="144"/>
      <c r="CP97" s="144"/>
      <c r="CQ97" s="144"/>
      <c r="CR97" s="144"/>
      <c r="CS97" s="144">
        <v>0.78049999999999997</v>
      </c>
      <c r="CT97" s="144">
        <v>1.3740000000000001</v>
      </c>
      <c r="CU97" s="144">
        <v>1.8129999999999999</v>
      </c>
      <c r="CV97" s="144">
        <v>2.1324999999999998</v>
      </c>
      <c r="CW97" s="144">
        <v>2.3580000000000001</v>
      </c>
      <c r="CX97" s="144">
        <v>2.5150000000000001</v>
      </c>
      <c r="CY97" s="144">
        <v>2.6219999999999999</v>
      </c>
      <c r="CZ97" s="144">
        <v>2.6924999999999999</v>
      </c>
      <c r="DA97" s="144">
        <v>2.7389999999999999</v>
      </c>
      <c r="DB97" s="144">
        <v>2.7690000000000001</v>
      </c>
      <c r="DC97" s="144">
        <v>2.7690000000000001</v>
      </c>
      <c r="DD97" s="144">
        <v>2.7690000000000001</v>
      </c>
      <c r="DE97" s="144">
        <v>2.7690000000000001</v>
      </c>
      <c r="DF97" s="144">
        <v>2.7690000000000001</v>
      </c>
      <c r="DG97" s="144">
        <v>2.7690000000000001</v>
      </c>
      <c r="DH97" s="144">
        <v>2.7690000000000001</v>
      </c>
      <c r="DI97" s="144">
        <v>2.7690000000000001</v>
      </c>
      <c r="DJ97" s="144">
        <v>2.7690000000000001</v>
      </c>
      <c r="DK97" s="144">
        <v>2.7690000000000001</v>
      </c>
      <c r="DL97" s="144">
        <v>2.7690000000000001</v>
      </c>
      <c r="DM97" s="144">
        <v>2.7690000000000001</v>
      </c>
      <c r="DN97" s="144">
        <v>2.7690000000000001</v>
      </c>
      <c r="DO97" s="144">
        <v>2.7690000000000001</v>
      </c>
      <c r="DP97" s="144">
        <v>2.7690000000000001</v>
      </c>
      <c r="DQ97" s="144">
        <v>2.7690000000000001</v>
      </c>
      <c r="DR97" s="144">
        <v>2.7690000000000001</v>
      </c>
      <c r="DS97" s="144">
        <v>2.7690000000000001</v>
      </c>
      <c r="DT97" s="144">
        <v>2.7690000000000001</v>
      </c>
      <c r="DU97" s="144">
        <v>2.7690000000000001</v>
      </c>
      <c r="DV97" s="144">
        <v>2.7690000000000001</v>
      </c>
      <c r="DW97" s="144">
        <v>2.7690000000000001</v>
      </c>
      <c r="DX97" s="144">
        <v>2.7690000000000001</v>
      </c>
      <c r="DY97" s="144">
        <v>2.7690000000000001</v>
      </c>
      <c r="DZ97" s="144">
        <v>2.7690000000000001</v>
      </c>
      <c r="EA97" s="144">
        <v>2.7690000000000001</v>
      </c>
    </row>
    <row r="98" spans="1:131" ht="15" customHeight="1" x14ac:dyDescent="0.25">
      <c r="A98" s="43">
        <v>96</v>
      </c>
      <c r="B98" s="144"/>
      <c r="C98" s="144"/>
      <c r="D98" s="144"/>
      <c r="E98" s="144"/>
      <c r="F98" s="144"/>
      <c r="G98" s="144"/>
      <c r="H98" s="144"/>
      <c r="I98" s="144"/>
      <c r="J98" s="144"/>
      <c r="K98" s="144"/>
      <c r="L98" s="144"/>
      <c r="M98" s="144"/>
      <c r="N98" s="144"/>
      <c r="O98" s="144"/>
      <c r="P98" s="144"/>
      <c r="Q98" s="144"/>
      <c r="R98" s="144"/>
      <c r="S98" s="144"/>
      <c r="T98" s="144"/>
      <c r="U98" s="144"/>
      <c r="V98" s="144"/>
      <c r="W98" s="144"/>
      <c r="X98" s="144"/>
      <c r="Y98" s="144"/>
      <c r="Z98" s="144"/>
      <c r="AA98" s="144"/>
      <c r="AB98" s="144"/>
      <c r="AC98" s="144"/>
      <c r="AD98" s="144"/>
      <c r="AE98" s="144"/>
      <c r="AF98" s="144"/>
      <c r="AG98" s="144"/>
      <c r="AH98" s="144"/>
      <c r="AI98" s="144"/>
      <c r="AJ98" s="144"/>
      <c r="AK98" s="144"/>
      <c r="AL98" s="144"/>
      <c r="AM98" s="144"/>
      <c r="AN98" s="144"/>
      <c r="AO98" s="144"/>
      <c r="AP98" s="144"/>
      <c r="AQ98" s="144"/>
      <c r="AR98" s="144"/>
      <c r="AS98" s="144"/>
      <c r="AT98" s="144"/>
      <c r="AU98" s="144"/>
      <c r="AV98" s="144"/>
      <c r="AW98" s="144"/>
      <c r="AX98" s="144"/>
      <c r="AY98" s="144"/>
      <c r="AZ98" s="144"/>
      <c r="BA98" s="144"/>
      <c r="BB98" s="144"/>
      <c r="BC98" s="144"/>
      <c r="BD98" s="144"/>
      <c r="BE98" s="144"/>
      <c r="BF98" s="144"/>
      <c r="BG98" s="144"/>
      <c r="BH98" s="144"/>
      <c r="BI98" s="144"/>
      <c r="BJ98" s="144"/>
      <c r="BK98" s="144"/>
      <c r="BL98" s="144"/>
      <c r="BM98" s="144"/>
      <c r="BN98" s="144"/>
      <c r="BO98" s="144"/>
      <c r="BP98" s="144"/>
      <c r="BQ98" s="144"/>
      <c r="BR98" s="144"/>
      <c r="BS98" s="144"/>
      <c r="BT98" s="144"/>
      <c r="BU98" s="144"/>
      <c r="BV98" s="144"/>
      <c r="BW98" s="144"/>
      <c r="BX98" s="144"/>
      <c r="BY98" s="144"/>
      <c r="BZ98" s="144"/>
      <c r="CA98" s="144"/>
      <c r="CB98" s="144"/>
      <c r="CC98" s="144"/>
      <c r="CD98" s="144"/>
      <c r="CE98" s="144"/>
      <c r="CF98" s="144"/>
      <c r="CG98" s="144"/>
      <c r="CH98" s="144"/>
      <c r="CI98" s="144"/>
      <c r="CJ98" s="144"/>
      <c r="CK98" s="144"/>
      <c r="CL98" s="144"/>
      <c r="CM98" s="144"/>
      <c r="CN98" s="144"/>
      <c r="CO98" s="144"/>
      <c r="CP98" s="144"/>
      <c r="CQ98" s="144"/>
      <c r="CR98" s="144"/>
      <c r="CS98" s="144"/>
      <c r="CT98" s="144">
        <v>0.75800000000000001</v>
      </c>
      <c r="CU98" s="144">
        <v>1.3174999999999999</v>
      </c>
      <c r="CV98" s="144">
        <v>1.7224999999999999</v>
      </c>
      <c r="CW98" s="144">
        <v>2.0085000000000002</v>
      </c>
      <c r="CX98" s="144">
        <v>2.2065000000000001</v>
      </c>
      <c r="CY98" s="144">
        <v>2.3405</v>
      </c>
      <c r="CZ98" s="144">
        <v>2.4289999999999998</v>
      </c>
      <c r="DA98" s="144">
        <v>2.4870000000000001</v>
      </c>
      <c r="DB98" s="144">
        <v>2.5245000000000002</v>
      </c>
      <c r="DC98" s="144">
        <v>2.5245000000000002</v>
      </c>
      <c r="DD98" s="144">
        <v>2.5245000000000002</v>
      </c>
      <c r="DE98" s="144">
        <v>2.5245000000000002</v>
      </c>
      <c r="DF98" s="144">
        <v>2.5245000000000002</v>
      </c>
      <c r="DG98" s="144">
        <v>2.5245000000000002</v>
      </c>
      <c r="DH98" s="144">
        <v>2.5245000000000002</v>
      </c>
      <c r="DI98" s="144">
        <v>2.5245000000000002</v>
      </c>
      <c r="DJ98" s="144">
        <v>2.5245000000000002</v>
      </c>
      <c r="DK98" s="144">
        <v>2.5245000000000002</v>
      </c>
      <c r="DL98" s="144">
        <v>2.5245000000000002</v>
      </c>
      <c r="DM98" s="144">
        <v>2.5245000000000002</v>
      </c>
      <c r="DN98" s="144">
        <v>2.5245000000000002</v>
      </c>
      <c r="DO98" s="144">
        <v>2.5245000000000002</v>
      </c>
      <c r="DP98" s="144">
        <v>2.5245000000000002</v>
      </c>
      <c r="DQ98" s="144">
        <v>2.5245000000000002</v>
      </c>
      <c r="DR98" s="144">
        <v>2.5245000000000002</v>
      </c>
      <c r="DS98" s="144">
        <v>2.5245000000000002</v>
      </c>
      <c r="DT98" s="144">
        <v>2.5245000000000002</v>
      </c>
      <c r="DU98" s="144">
        <v>2.5245000000000002</v>
      </c>
      <c r="DV98" s="144">
        <v>2.5245000000000002</v>
      </c>
      <c r="DW98" s="144">
        <v>2.5245000000000002</v>
      </c>
      <c r="DX98" s="144">
        <v>2.5245000000000002</v>
      </c>
      <c r="DY98" s="144">
        <v>2.5245000000000002</v>
      </c>
      <c r="DZ98" s="144">
        <v>2.5245000000000002</v>
      </c>
      <c r="EA98" s="144">
        <v>2.5245000000000002</v>
      </c>
    </row>
    <row r="99" spans="1:131" ht="15" customHeight="1" x14ac:dyDescent="0.25">
      <c r="A99" s="43">
        <v>97</v>
      </c>
      <c r="B99" s="144"/>
      <c r="C99" s="144"/>
      <c r="D99" s="144"/>
      <c r="E99" s="144"/>
      <c r="F99" s="144"/>
      <c r="G99" s="144"/>
      <c r="H99" s="144"/>
      <c r="I99" s="144"/>
      <c r="J99" s="144"/>
      <c r="K99" s="144"/>
      <c r="L99" s="144"/>
      <c r="M99" s="144"/>
      <c r="N99" s="144"/>
      <c r="O99" s="144"/>
      <c r="P99" s="144"/>
      <c r="Q99" s="144"/>
      <c r="R99" s="144"/>
      <c r="S99" s="144"/>
      <c r="T99" s="144"/>
      <c r="U99" s="144"/>
      <c r="V99" s="144"/>
      <c r="W99" s="144"/>
      <c r="X99" s="144"/>
      <c r="Y99" s="144"/>
      <c r="Z99" s="144"/>
      <c r="AA99" s="144"/>
      <c r="AB99" s="144"/>
      <c r="AC99" s="144"/>
      <c r="AD99" s="144"/>
      <c r="AE99" s="144"/>
      <c r="AF99" s="144"/>
      <c r="AG99" s="144"/>
      <c r="AH99" s="144"/>
      <c r="AI99" s="144"/>
      <c r="AJ99" s="144"/>
      <c r="AK99" s="144"/>
      <c r="AL99" s="144"/>
      <c r="AM99" s="144"/>
      <c r="AN99" s="144"/>
      <c r="AO99" s="144"/>
      <c r="AP99" s="144"/>
      <c r="AQ99" s="144"/>
      <c r="AR99" s="144"/>
      <c r="AS99" s="144"/>
      <c r="AT99" s="144"/>
      <c r="AU99" s="144"/>
      <c r="AV99" s="144"/>
      <c r="AW99" s="144"/>
      <c r="AX99" s="144"/>
      <c r="AY99" s="144"/>
      <c r="AZ99" s="144"/>
      <c r="BA99" s="144"/>
      <c r="BB99" s="144"/>
      <c r="BC99" s="144"/>
      <c r="BD99" s="144"/>
      <c r="BE99" s="144"/>
      <c r="BF99" s="144"/>
      <c r="BG99" s="144"/>
      <c r="BH99" s="144"/>
      <c r="BI99" s="144"/>
      <c r="BJ99" s="144"/>
      <c r="BK99" s="144"/>
      <c r="BL99" s="144"/>
      <c r="BM99" s="144"/>
      <c r="BN99" s="144"/>
      <c r="BO99" s="144"/>
      <c r="BP99" s="144"/>
      <c r="BQ99" s="144"/>
      <c r="BR99" s="144"/>
      <c r="BS99" s="144"/>
      <c r="BT99" s="144"/>
      <c r="BU99" s="144"/>
      <c r="BV99" s="144"/>
      <c r="BW99" s="144"/>
      <c r="BX99" s="144"/>
      <c r="BY99" s="144"/>
      <c r="BZ99" s="144"/>
      <c r="CA99" s="144"/>
      <c r="CB99" s="144"/>
      <c r="CC99" s="144"/>
      <c r="CD99" s="144"/>
      <c r="CE99" s="144"/>
      <c r="CF99" s="144"/>
      <c r="CG99" s="144"/>
      <c r="CH99" s="144"/>
      <c r="CI99" s="144"/>
      <c r="CJ99" s="144"/>
      <c r="CK99" s="144"/>
      <c r="CL99" s="144"/>
      <c r="CM99" s="144"/>
      <c r="CN99" s="144"/>
      <c r="CO99" s="144"/>
      <c r="CP99" s="144"/>
      <c r="CQ99" s="144"/>
      <c r="CR99" s="144"/>
      <c r="CS99" s="144"/>
      <c r="CT99" s="144"/>
      <c r="CU99" s="144">
        <v>0.73599999999999999</v>
      </c>
      <c r="CV99" s="144">
        <v>1.2669999999999999</v>
      </c>
      <c r="CW99" s="144">
        <v>1.64</v>
      </c>
      <c r="CX99" s="144">
        <v>1.8979999999999999</v>
      </c>
      <c r="CY99" s="144">
        <v>2.0724999999999998</v>
      </c>
      <c r="CZ99" s="144">
        <v>2.1865000000000001</v>
      </c>
      <c r="DA99" s="144">
        <v>2.2610000000000001</v>
      </c>
      <c r="DB99" s="144">
        <v>2.3090000000000002</v>
      </c>
      <c r="DC99" s="144">
        <v>2.3090000000000002</v>
      </c>
      <c r="DD99" s="144">
        <v>2.3090000000000002</v>
      </c>
      <c r="DE99" s="144">
        <v>2.3090000000000002</v>
      </c>
      <c r="DF99" s="144">
        <v>2.3090000000000002</v>
      </c>
      <c r="DG99" s="144">
        <v>2.3090000000000002</v>
      </c>
      <c r="DH99" s="144">
        <v>2.3090000000000002</v>
      </c>
      <c r="DI99" s="144">
        <v>2.3090000000000002</v>
      </c>
      <c r="DJ99" s="144">
        <v>2.3090000000000002</v>
      </c>
      <c r="DK99" s="144">
        <v>2.3090000000000002</v>
      </c>
      <c r="DL99" s="144">
        <v>2.3090000000000002</v>
      </c>
      <c r="DM99" s="144">
        <v>2.3090000000000002</v>
      </c>
      <c r="DN99" s="144">
        <v>2.3090000000000002</v>
      </c>
      <c r="DO99" s="144">
        <v>2.3090000000000002</v>
      </c>
      <c r="DP99" s="144">
        <v>2.3090000000000002</v>
      </c>
      <c r="DQ99" s="144">
        <v>2.3090000000000002</v>
      </c>
      <c r="DR99" s="144">
        <v>2.3090000000000002</v>
      </c>
      <c r="DS99" s="144">
        <v>2.3090000000000002</v>
      </c>
      <c r="DT99" s="144">
        <v>2.3090000000000002</v>
      </c>
      <c r="DU99" s="144">
        <v>2.3090000000000002</v>
      </c>
      <c r="DV99" s="144">
        <v>2.3090000000000002</v>
      </c>
      <c r="DW99" s="144">
        <v>2.3090000000000002</v>
      </c>
      <c r="DX99" s="144">
        <v>2.3090000000000002</v>
      </c>
      <c r="DY99" s="144">
        <v>2.3090000000000002</v>
      </c>
      <c r="DZ99" s="144">
        <v>2.3090000000000002</v>
      </c>
      <c r="EA99" s="144">
        <v>2.3090000000000002</v>
      </c>
    </row>
    <row r="100" spans="1:131" ht="15" customHeight="1" x14ac:dyDescent="0.25">
      <c r="A100" s="43">
        <v>98</v>
      </c>
      <c r="B100" s="144"/>
      <c r="C100" s="144"/>
      <c r="D100" s="144"/>
      <c r="E100" s="144"/>
      <c r="F100" s="144"/>
      <c r="G100" s="144"/>
      <c r="H100" s="144"/>
      <c r="I100" s="144"/>
      <c r="J100" s="144"/>
      <c r="K100" s="144"/>
      <c r="L100" s="144"/>
      <c r="M100" s="144"/>
      <c r="N100" s="144"/>
      <c r="O100" s="144"/>
      <c r="P100" s="144"/>
      <c r="Q100" s="144"/>
      <c r="R100" s="144"/>
      <c r="S100" s="144"/>
      <c r="T100" s="144"/>
      <c r="U100" s="144"/>
      <c r="V100" s="144"/>
      <c r="W100" s="144"/>
      <c r="X100" s="144"/>
      <c r="Y100" s="144"/>
      <c r="Z100" s="144"/>
      <c r="AA100" s="144"/>
      <c r="AB100" s="144"/>
      <c r="AC100" s="144"/>
      <c r="AD100" s="144"/>
      <c r="AE100" s="144"/>
      <c r="AF100" s="144"/>
      <c r="AG100" s="144"/>
      <c r="AH100" s="144"/>
      <c r="AI100" s="144"/>
      <c r="AJ100" s="144"/>
      <c r="AK100" s="144"/>
      <c r="AL100" s="144"/>
      <c r="AM100" s="144"/>
      <c r="AN100" s="144"/>
      <c r="AO100" s="144"/>
      <c r="AP100" s="144"/>
      <c r="AQ100" s="144"/>
      <c r="AR100" s="144"/>
      <c r="AS100" s="144"/>
      <c r="AT100" s="144"/>
      <c r="AU100" s="144"/>
      <c r="AV100" s="144"/>
      <c r="AW100" s="144"/>
      <c r="AX100" s="144"/>
      <c r="AY100" s="144"/>
      <c r="AZ100" s="144"/>
      <c r="BA100" s="144"/>
      <c r="BB100" s="144"/>
      <c r="BC100" s="144"/>
      <c r="BD100" s="144"/>
      <c r="BE100" s="144"/>
      <c r="BF100" s="144"/>
      <c r="BG100" s="144"/>
      <c r="BH100" s="144"/>
      <c r="BI100" s="144"/>
      <c r="BJ100" s="144"/>
      <c r="BK100" s="144"/>
      <c r="BL100" s="144"/>
      <c r="BM100" s="144"/>
      <c r="BN100" s="144"/>
      <c r="BO100" s="144"/>
      <c r="BP100" s="144"/>
      <c r="BQ100" s="144"/>
      <c r="BR100" s="144"/>
      <c r="BS100" s="144"/>
      <c r="BT100" s="144"/>
      <c r="BU100" s="144"/>
      <c r="BV100" s="144"/>
      <c r="BW100" s="144"/>
      <c r="BX100" s="144"/>
      <c r="BY100" s="144"/>
      <c r="BZ100" s="144"/>
      <c r="CA100" s="144"/>
      <c r="CB100" s="144"/>
      <c r="CC100" s="144"/>
      <c r="CD100" s="144"/>
      <c r="CE100" s="144"/>
      <c r="CF100" s="144"/>
      <c r="CG100" s="144"/>
      <c r="CH100" s="144"/>
      <c r="CI100" s="144"/>
      <c r="CJ100" s="144"/>
      <c r="CK100" s="144"/>
      <c r="CL100" s="144"/>
      <c r="CM100" s="144"/>
      <c r="CN100" s="144"/>
      <c r="CO100" s="144"/>
      <c r="CP100" s="144"/>
      <c r="CQ100" s="144"/>
      <c r="CR100" s="144"/>
      <c r="CS100" s="144"/>
      <c r="CT100" s="144"/>
      <c r="CU100" s="144"/>
      <c r="CV100" s="144">
        <v>0.71850000000000003</v>
      </c>
      <c r="CW100" s="144">
        <v>1.222</v>
      </c>
      <c r="CX100" s="144">
        <v>1.5685</v>
      </c>
      <c r="CY100" s="144">
        <v>1.8015000000000001</v>
      </c>
      <c r="CZ100" s="144">
        <v>1.9535</v>
      </c>
      <c r="DA100" s="144">
        <v>2.0529999999999999</v>
      </c>
      <c r="DB100" s="144">
        <v>2.1164999999999998</v>
      </c>
      <c r="DC100" s="144">
        <v>2.1164999999999998</v>
      </c>
      <c r="DD100" s="144">
        <v>2.1164999999999998</v>
      </c>
      <c r="DE100" s="144">
        <v>2.1164999999999998</v>
      </c>
      <c r="DF100" s="144">
        <v>2.1164999999999998</v>
      </c>
      <c r="DG100" s="144">
        <v>2.1164999999999998</v>
      </c>
      <c r="DH100" s="144">
        <v>2.1164999999999998</v>
      </c>
      <c r="DI100" s="144">
        <v>2.1164999999999998</v>
      </c>
      <c r="DJ100" s="144">
        <v>2.1164999999999998</v>
      </c>
      <c r="DK100" s="144">
        <v>2.1164999999999998</v>
      </c>
      <c r="DL100" s="144">
        <v>2.1164999999999998</v>
      </c>
      <c r="DM100" s="144">
        <v>2.1164999999999998</v>
      </c>
      <c r="DN100" s="144">
        <v>2.1164999999999998</v>
      </c>
      <c r="DO100" s="144">
        <v>2.1164999999999998</v>
      </c>
      <c r="DP100" s="144">
        <v>2.1164999999999998</v>
      </c>
      <c r="DQ100" s="144">
        <v>2.1164999999999998</v>
      </c>
      <c r="DR100" s="144">
        <v>2.1164999999999998</v>
      </c>
      <c r="DS100" s="144">
        <v>2.1164999999999998</v>
      </c>
      <c r="DT100" s="144">
        <v>2.1164999999999998</v>
      </c>
      <c r="DU100" s="144">
        <v>2.1164999999999998</v>
      </c>
      <c r="DV100" s="144">
        <v>2.1164999999999998</v>
      </c>
      <c r="DW100" s="144">
        <v>2.1164999999999998</v>
      </c>
      <c r="DX100" s="144">
        <v>2.1164999999999998</v>
      </c>
      <c r="DY100" s="144">
        <v>2.1164999999999998</v>
      </c>
      <c r="DZ100" s="144">
        <v>2.1164999999999998</v>
      </c>
      <c r="EA100" s="144">
        <v>2.1164999999999998</v>
      </c>
    </row>
    <row r="101" spans="1:131" ht="15" customHeight="1" x14ac:dyDescent="0.25">
      <c r="A101" s="43">
        <v>99</v>
      </c>
      <c r="B101" s="144"/>
      <c r="C101" s="144"/>
      <c r="D101" s="144"/>
      <c r="E101" s="144"/>
      <c r="F101" s="144"/>
      <c r="G101" s="144"/>
      <c r="H101" s="144"/>
      <c r="I101" s="144"/>
      <c r="J101" s="144"/>
      <c r="K101" s="144"/>
      <c r="L101" s="144"/>
      <c r="M101" s="144"/>
      <c r="N101" s="144"/>
      <c r="O101" s="144"/>
      <c r="P101" s="144"/>
      <c r="Q101" s="144"/>
      <c r="R101" s="144"/>
      <c r="S101" s="144"/>
      <c r="T101" s="144"/>
      <c r="U101" s="144"/>
      <c r="V101" s="144"/>
      <c r="W101" s="144"/>
      <c r="X101" s="144"/>
      <c r="Y101" s="144"/>
      <c r="Z101" s="144"/>
      <c r="AA101" s="144"/>
      <c r="AB101" s="144"/>
      <c r="AC101" s="144"/>
      <c r="AD101" s="144"/>
      <c r="AE101" s="144"/>
      <c r="AF101" s="144"/>
      <c r="AG101" s="144"/>
      <c r="AH101" s="144"/>
      <c r="AI101" s="144"/>
      <c r="AJ101" s="144"/>
      <c r="AK101" s="144"/>
      <c r="AL101" s="144"/>
      <c r="AM101" s="144"/>
      <c r="AN101" s="144"/>
      <c r="AO101" s="144"/>
      <c r="AP101" s="144"/>
      <c r="AQ101" s="144"/>
      <c r="AR101" s="144"/>
      <c r="AS101" s="144"/>
      <c r="AT101" s="144"/>
      <c r="AU101" s="144"/>
      <c r="AV101" s="144"/>
      <c r="AW101" s="144"/>
      <c r="AX101" s="144"/>
      <c r="AY101" s="144"/>
      <c r="AZ101" s="144"/>
      <c r="BA101" s="144"/>
      <c r="BB101" s="144"/>
      <c r="BC101" s="144"/>
      <c r="BD101" s="144"/>
      <c r="BE101" s="144"/>
      <c r="BF101" s="144"/>
      <c r="BG101" s="144"/>
      <c r="BH101" s="144"/>
      <c r="BI101" s="144"/>
      <c r="BJ101" s="144"/>
      <c r="BK101" s="144"/>
      <c r="BL101" s="144"/>
      <c r="BM101" s="144"/>
      <c r="BN101" s="144"/>
      <c r="BO101" s="144"/>
      <c r="BP101" s="144"/>
      <c r="BQ101" s="144"/>
      <c r="BR101" s="144"/>
      <c r="BS101" s="144"/>
      <c r="BT101" s="144"/>
      <c r="BU101" s="144"/>
      <c r="BV101" s="144"/>
      <c r="BW101" s="144"/>
      <c r="BX101" s="144"/>
      <c r="BY101" s="144"/>
      <c r="BZ101" s="144"/>
      <c r="CA101" s="144"/>
      <c r="CB101" s="144"/>
      <c r="CC101" s="144"/>
      <c r="CD101" s="144"/>
      <c r="CE101" s="144"/>
      <c r="CF101" s="144"/>
      <c r="CG101" s="144"/>
      <c r="CH101" s="144"/>
      <c r="CI101" s="144"/>
      <c r="CJ101" s="144"/>
      <c r="CK101" s="144"/>
      <c r="CL101" s="144"/>
      <c r="CM101" s="144"/>
      <c r="CN101" s="144"/>
      <c r="CO101" s="144"/>
      <c r="CP101" s="144"/>
      <c r="CQ101" s="144"/>
      <c r="CR101" s="144"/>
      <c r="CS101" s="144"/>
      <c r="CT101" s="144"/>
      <c r="CU101" s="144"/>
      <c r="CV101" s="144"/>
      <c r="CW101" s="144">
        <v>0.69750000000000001</v>
      </c>
      <c r="CX101" s="144">
        <v>1.1765000000000001</v>
      </c>
      <c r="CY101" s="144">
        <v>1.4970000000000001</v>
      </c>
      <c r="CZ101" s="144">
        <v>1.7055</v>
      </c>
      <c r="DA101" s="144">
        <v>1.841</v>
      </c>
      <c r="DB101" s="144">
        <v>1.927</v>
      </c>
      <c r="DC101" s="144">
        <v>1.927</v>
      </c>
      <c r="DD101" s="144">
        <v>1.927</v>
      </c>
      <c r="DE101" s="144">
        <v>1.927</v>
      </c>
      <c r="DF101" s="144">
        <v>1.927</v>
      </c>
      <c r="DG101" s="144">
        <v>1.927</v>
      </c>
      <c r="DH101" s="144">
        <v>1.927</v>
      </c>
      <c r="DI101" s="144">
        <v>1.927</v>
      </c>
      <c r="DJ101" s="144">
        <v>1.927</v>
      </c>
      <c r="DK101" s="144">
        <v>1.927</v>
      </c>
      <c r="DL101" s="144">
        <v>1.927</v>
      </c>
      <c r="DM101" s="144">
        <v>1.927</v>
      </c>
      <c r="DN101" s="144">
        <v>1.927</v>
      </c>
      <c r="DO101" s="144">
        <v>1.927</v>
      </c>
      <c r="DP101" s="144">
        <v>1.927</v>
      </c>
      <c r="DQ101" s="144">
        <v>1.927</v>
      </c>
      <c r="DR101" s="144">
        <v>1.927</v>
      </c>
      <c r="DS101" s="144">
        <v>1.927</v>
      </c>
      <c r="DT101" s="144">
        <v>1.927</v>
      </c>
      <c r="DU101" s="144">
        <v>1.927</v>
      </c>
      <c r="DV101" s="144">
        <v>1.927</v>
      </c>
      <c r="DW101" s="144">
        <v>1.927</v>
      </c>
      <c r="DX101" s="144">
        <v>1.927</v>
      </c>
      <c r="DY101" s="144">
        <v>1.927</v>
      </c>
      <c r="DZ101" s="144">
        <v>1.927</v>
      </c>
      <c r="EA101" s="144">
        <v>1.927</v>
      </c>
    </row>
    <row r="102" spans="1:131" ht="15" customHeight="1" x14ac:dyDescent="0.25">
      <c r="A102" s="43">
        <v>100</v>
      </c>
      <c r="B102" s="144"/>
      <c r="C102" s="144"/>
      <c r="D102" s="144"/>
      <c r="E102" s="144"/>
      <c r="F102" s="144"/>
      <c r="G102" s="144"/>
      <c r="H102" s="144"/>
      <c r="I102" s="144"/>
      <c r="J102" s="144"/>
      <c r="K102" s="144"/>
      <c r="L102" s="144"/>
      <c r="M102" s="144"/>
      <c r="N102" s="144"/>
      <c r="O102" s="144"/>
      <c r="P102" s="144"/>
      <c r="Q102" s="144"/>
      <c r="R102" s="144"/>
      <c r="S102" s="144"/>
      <c r="T102" s="144"/>
      <c r="U102" s="144"/>
      <c r="V102" s="144"/>
      <c r="W102" s="144"/>
      <c r="X102" s="144"/>
      <c r="Y102" s="144"/>
      <c r="Z102" s="144"/>
      <c r="AA102" s="144"/>
      <c r="AB102" s="144"/>
      <c r="AC102" s="144"/>
      <c r="AD102" s="144"/>
      <c r="AE102" s="144"/>
      <c r="AF102" s="144"/>
      <c r="AG102" s="144"/>
      <c r="AH102" s="144"/>
      <c r="AI102" s="144"/>
      <c r="AJ102" s="144"/>
      <c r="AK102" s="144"/>
      <c r="AL102" s="144"/>
      <c r="AM102" s="144"/>
      <c r="AN102" s="144"/>
      <c r="AO102" s="144"/>
      <c r="AP102" s="144"/>
      <c r="AQ102" s="144"/>
      <c r="AR102" s="144"/>
      <c r="AS102" s="144"/>
      <c r="AT102" s="144"/>
      <c r="AU102" s="144"/>
      <c r="AV102" s="144"/>
      <c r="AW102" s="144"/>
      <c r="AX102" s="144"/>
      <c r="AY102" s="144"/>
      <c r="AZ102" s="144"/>
      <c r="BA102" s="144"/>
      <c r="BB102" s="144"/>
      <c r="BC102" s="144"/>
      <c r="BD102" s="144"/>
      <c r="BE102" s="144"/>
      <c r="BF102" s="144"/>
      <c r="BG102" s="144"/>
      <c r="BH102" s="144"/>
      <c r="BI102" s="144"/>
      <c r="BJ102" s="144"/>
      <c r="BK102" s="144"/>
      <c r="BL102" s="144"/>
      <c r="BM102" s="144"/>
      <c r="BN102" s="144"/>
      <c r="BO102" s="144"/>
      <c r="BP102" s="144"/>
      <c r="BQ102" s="144"/>
      <c r="BR102" s="144"/>
      <c r="BS102" s="144"/>
      <c r="BT102" s="144"/>
      <c r="BU102" s="144"/>
      <c r="BV102" s="144"/>
      <c r="BW102" s="144"/>
      <c r="BX102" s="144"/>
      <c r="BY102" s="144"/>
      <c r="BZ102" s="144"/>
      <c r="CA102" s="144"/>
      <c r="CB102" s="144"/>
      <c r="CC102" s="144"/>
      <c r="CD102" s="144"/>
      <c r="CE102" s="144"/>
      <c r="CF102" s="144"/>
      <c r="CG102" s="144"/>
      <c r="CH102" s="144"/>
      <c r="CI102" s="144"/>
      <c r="CJ102" s="144"/>
      <c r="CK102" s="144"/>
      <c r="CL102" s="144"/>
      <c r="CM102" s="144"/>
      <c r="CN102" s="144"/>
      <c r="CO102" s="144"/>
      <c r="CP102" s="144"/>
      <c r="CQ102" s="144"/>
      <c r="CR102" s="144"/>
      <c r="CS102" s="144"/>
      <c r="CT102" s="144"/>
      <c r="CU102" s="144"/>
      <c r="CV102" s="144"/>
      <c r="CW102" s="144"/>
      <c r="CX102" s="144">
        <v>0.6835</v>
      </c>
      <c r="CY102" s="144">
        <v>1.1399999999999999</v>
      </c>
      <c r="CZ102" s="144">
        <v>1.4355</v>
      </c>
      <c r="DA102" s="144">
        <v>1.6265000000000001</v>
      </c>
      <c r="DB102" s="144">
        <v>1.7470000000000001</v>
      </c>
      <c r="DC102" s="144">
        <v>1.7470000000000001</v>
      </c>
      <c r="DD102" s="144">
        <v>1.7470000000000001</v>
      </c>
      <c r="DE102" s="144">
        <v>1.7470000000000001</v>
      </c>
      <c r="DF102" s="144">
        <v>1.7470000000000001</v>
      </c>
      <c r="DG102" s="144">
        <v>1.7470000000000001</v>
      </c>
      <c r="DH102" s="144">
        <v>1.7470000000000001</v>
      </c>
      <c r="DI102" s="144">
        <v>1.7470000000000001</v>
      </c>
      <c r="DJ102" s="144">
        <v>1.7470000000000001</v>
      </c>
      <c r="DK102" s="144">
        <v>1.7470000000000001</v>
      </c>
      <c r="DL102" s="144">
        <v>1.7470000000000001</v>
      </c>
      <c r="DM102" s="144">
        <v>1.7470000000000001</v>
      </c>
      <c r="DN102" s="144">
        <v>1.7470000000000001</v>
      </c>
      <c r="DO102" s="144">
        <v>1.7470000000000001</v>
      </c>
      <c r="DP102" s="144">
        <v>1.7470000000000001</v>
      </c>
      <c r="DQ102" s="144">
        <v>1.7470000000000001</v>
      </c>
      <c r="DR102" s="144">
        <v>1.7470000000000001</v>
      </c>
      <c r="DS102" s="144">
        <v>1.7470000000000001</v>
      </c>
      <c r="DT102" s="144">
        <v>1.7470000000000001</v>
      </c>
      <c r="DU102" s="144">
        <v>1.7470000000000001</v>
      </c>
      <c r="DV102" s="144">
        <v>1.7470000000000001</v>
      </c>
      <c r="DW102" s="144">
        <v>1.7470000000000001</v>
      </c>
      <c r="DX102" s="144">
        <v>1.7470000000000001</v>
      </c>
      <c r="DY102" s="144">
        <v>1.7470000000000001</v>
      </c>
      <c r="DZ102" s="144">
        <v>1.7470000000000001</v>
      </c>
      <c r="EA102" s="144">
        <v>1.7470000000000001</v>
      </c>
    </row>
    <row r="103" spans="1:131" ht="15" customHeight="1" x14ac:dyDescent="0.25">
      <c r="A103" s="43">
        <v>101</v>
      </c>
      <c r="B103" s="144"/>
      <c r="C103" s="144"/>
      <c r="D103" s="144"/>
      <c r="E103" s="144"/>
      <c r="F103" s="144"/>
      <c r="G103" s="144"/>
      <c r="H103" s="144"/>
      <c r="I103" s="144"/>
      <c r="J103" s="144"/>
      <c r="K103" s="144"/>
      <c r="L103" s="144"/>
      <c r="M103" s="144"/>
      <c r="N103" s="144"/>
      <c r="O103" s="144"/>
      <c r="P103" s="144"/>
      <c r="Q103" s="144"/>
      <c r="R103" s="144"/>
      <c r="S103" s="144"/>
      <c r="T103" s="144"/>
      <c r="U103" s="144"/>
      <c r="V103" s="144"/>
      <c r="W103" s="144"/>
      <c r="X103" s="144"/>
      <c r="Y103" s="144"/>
      <c r="Z103" s="144"/>
      <c r="AA103" s="144"/>
      <c r="AB103" s="144"/>
      <c r="AC103" s="144"/>
      <c r="AD103" s="144"/>
      <c r="AE103" s="144"/>
      <c r="AF103" s="144"/>
      <c r="AG103" s="144"/>
      <c r="AH103" s="144"/>
      <c r="AI103" s="144"/>
      <c r="AJ103" s="144"/>
      <c r="AK103" s="144"/>
      <c r="AL103" s="144"/>
      <c r="AM103" s="144"/>
      <c r="AN103" s="144"/>
      <c r="AO103" s="144"/>
      <c r="AP103" s="144"/>
      <c r="AQ103" s="144"/>
      <c r="AR103" s="144"/>
      <c r="AS103" s="144"/>
      <c r="AT103" s="144"/>
      <c r="AU103" s="144"/>
      <c r="AV103" s="144"/>
      <c r="AW103" s="144"/>
      <c r="AX103" s="144"/>
      <c r="AY103" s="144"/>
      <c r="AZ103" s="144"/>
      <c r="BA103" s="144"/>
      <c r="BB103" s="144"/>
      <c r="BC103" s="144"/>
      <c r="BD103" s="144"/>
      <c r="BE103" s="144"/>
      <c r="BF103" s="144"/>
      <c r="BG103" s="144"/>
      <c r="BH103" s="144"/>
      <c r="BI103" s="144"/>
      <c r="BJ103" s="144"/>
      <c r="BK103" s="144"/>
      <c r="BL103" s="144"/>
      <c r="BM103" s="144"/>
      <c r="BN103" s="144"/>
      <c r="BO103" s="144"/>
      <c r="BP103" s="144"/>
      <c r="BQ103" s="144"/>
      <c r="BR103" s="144"/>
      <c r="BS103" s="144"/>
      <c r="BT103" s="144"/>
      <c r="BU103" s="144"/>
      <c r="BV103" s="144"/>
      <c r="BW103" s="144"/>
      <c r="BX103" s="144"/>
      <c r="BY103" s="144"/>
      <c r="BZ103" s="144"/>
      <c r="CA103" s="144"/>
      <c r="CB103" s="144"/>
      <c r="CC103" s="144"/>
      <c r="CD103" s="144"/>
      <c r="CE103" s="144"/>
      <c r="CF103" s="144"/>
      <c r="CG103" s="144"/>
      <c r="CH103" s="144"/>
      <c r="CI103" s="144"/>
      <c r="CJ103" s="144"/>
      <c r="CK103" s="144"/>
      <c r="CL103" s="144"/>
      <c r="CM103" s="144"/>
      <c r="CN103" s="144"/>
      <c r="CO103" s="144"/>
      <c r="CP103" s="144"/>
      <c r="CQ103" s="144"/>
      <c r="CR103" s="144"/>
      <c r="CS103" s="144"/>
      <c r="CT103" s="144"/>
      <c r="CU103" s="144"/>
      <c r="CV103" s="144"/>
      <c r="CW103" s="144"/>
      <c r="CX103" s="144"/>
      <c r="CY103" s="144">
        <v>0.66549999999999998</v>
      </c>
      <c r="CZ103" s="144">
        <v>1.095</v>
      </c>
      <c r="DA103" s="144">
        <v>1.371</v>
      </c>
      <c r="DB103" s="144">
        <v>1.5449999999999999</v>
      </c>
      <c r="DC103" s="144">
        <v>1.5449999999999999</v>
      </c>
      <c r="DD103" s="144">
        <v>1.5449999999999999</v>
      </c>
      <c r="DE103" s="144">
        <v>1.5449999999999999</v>
      </c>
      <c r="DF103" s="144">
        <v>1.5449999999999999</v>
      </c>
      <c r="DG103" s="144">
        <v>1.5449999999999999</v>
      </c>
      <c r="DH103" s="144">
        <v>1.5449999999999999</v>
      </c>
      <c r="DI103" s="144">
        <v>1.5449999999999999</v>
      </c>
      <c r="DJ103" s="144">
        <v>1.5449999999999999</v>
      </c>
      <c r="DK103" s="144">
        <v>1.5449999999999999</v>
      </c>
      <c r="DL103" s="144">
        <v>1.5449999999999999</v>
      </c>
      <c r="DM103" s="144">
        <v>1.5449999999999999</v>
      </c>
      <c r="DN103" s="144">
        <v>1.5449999999999999</v>
      </c>
      <c r="DO103" s="144">
        <v>1.5449999999999999</v>
      </c>
      <c r="DP103" s="144">
        <v>1.5449999999999999</v>
      </c>
      <c r="DQ103" s="144">
        <v>1.5449999999999999</v>
      </c>
      <c r="DR103" s="144">
        <v>1.5449999999999999</v>
      </c>
      <c r="DS103" s="144">
        <v>1.5449999999999999</v>
      </c>
      <c r="DT103" s="144">
        <v>1.5449999999999999</v>
      </c>
      <c r="DU103" s="144">
        <v>1.5449999999999999</v>
      </c>
      <c r="DV103" s="144">
        <v>1.5449999999999999</v>
      </c>
      <c r="DW103" s="144">
        <v>1.5449999999999999</v>
      </c>
      <c r="DX103" s="144">
        <v>1.5449999999999999</v>
      </c>
      <c r="DY103" s="144">
        <v>1.5449999999999999</v>
      </c>
      <c r="DZ103" s="144">
        <v>1.5449999999999999</v>
      </c>
      <c r="EA103" s="144">
        <v>1.5449999999999999</v>
      </c>
    </row>
    <row r="104" spans="1:131" ht="15" customHeight="1" x14ac:dyDescent="0.25">
      <c r="A104" s="43">
        <v>102</v>
      </c>
      <c r="B104" s="144"/>
      <c r="C104" s="144"/>
      <c r="D104" s="144"/>
      <c r="E104" s="144"/>
      <c r="F104" s="144"/>
      <c r="G104" s="144"/>
      <c r="H104" s="144"/>
      <c r="I104" s="144"/>
      <c r="J104" s="144"/>
      <c r="K104" s="144"/>
      <c r="L104" s="144"/>
      <c r="M104" s="144"/>
      <c r="N104" s="144"/>
      <c r="O104" s="144"/>
      <c r="P104" s="144"/>
      <c r="Q104" s="144"/>
      <c r="R104" s="144"/>
      <c r="S104" s="144"/>
      <c r="T104" s="144"/>
      <c r="U104" s="144"/>
      <c r="V104" s="144"/>
      <c r="W104" s="144"/>
      <c r="X104" s="144"/>
      <c r="Y104" s="144"/>
      <c r="Z104" s="144"/>
      <c r="AA104" s="144"/>
      <c r="AB104" s="144"/>
      <c r="AC104" s="144"/>
      <c r="AD104" s="144"/>
      <c r="AE104" s="144"/>
      <c r="AF104" s="144"/>
      <c r="AG104" s="144"/>
      <c r="AH104" s="144"/>
      <c r="AI104" s="144"/>
      <c r="AJ104" s="144"/>
      <c r="AK104" s="144"/>
      <c r="AL104" s="144"/>
      <c r="AM104" s="144"/>
      <c r="AN104" s="144"/>
      <c r="AO104" s="144"/>
      <c r="AP104" s="144"/>
      <c r="AQ104" s="144"/>
      <c r="AR104" s="144"/>
      <c r="AS104" s="144"/>
      <c r="AT104" s="144"/>
      <c r="AU104" s="144"/>
      <c r="AV104" s="144"/>
      <c r="AW104" s="144"/>
      <c r="AX104" s="144"/>
      <c r="AY104" s="144"/>
      <c r="AZ104" s="144"/>
      <c r="BA104" s="144"/>
      <c r="BB104" s="144"/>
      <c r="BC104" s="144"/>
      <c r="BD104" s="144"/>
      <c r="BE104" s="144"/>
      <c r="BF104" s="144"/>
      <c r="BG104" s="144"/>
      <c r="BH104" s="144"/>
      <c r="BI104" s="144"/>
      <c r="BJ104" s="144"/>
      <c r="BK104" s="144"/>
      <c r="BL104" s="144"/>
      <c r="BM104" s="144"/>
      <c r="BN104" s="144"/>
      <c r="BO104" s="144"/>
      <c r="BP104" s="144"/>
      <c r="BQ104" s="144"/>
      <c r="BR104" s="144"/>
      <c r="BS104" s="144"/>
      <c r="BT104" s="144"/>
      <c r="BU104" s="144"/>
      <c r="BV104" s="144"/>
      <c r="BW104" s="144"/>
      <c r="BX104" s="144"/>
      <c r="BY104" s="144"/>
      <c r="BZ104" s="144"/>
      <c r="CA104" s="144"/>
      <c r="CB104" s="144"/>
      <c r="CC104" s="144"/>
      <c r="CD104" s="144"/>
      <c r="CE104" s="144"/>
      <c r="CF104" s="144"/>
      <c r="CG104" s="144"/>
      <c r="CH104" s="144"/>
      <c r="CI104" s="144"/>
      <c r="CJ104" s="144"/>
      <c r="CK104" s="144"/>
      <c r="CL104" s="144"/>
      <c r="CM104" s="144"/>
      <c r="CN104" s="144"/>
      <c r="CO104" s="144"/>
      <c r="CP104" s="144"/>
      <c r="CQ104" s="144"/>
      <c r="CR104" s="144"/>
      <c r="CS104" s="144"/>
      <c r="CT104" s="144"/>
      <c r="CU104" s="144"/>
      <c r="CV104" s="144"/>
      <c r="CW104" s="144"/>
      <c r="CX104" s="144"/>
      <c r="CY104" s="144"/>
      <c r="CZ104" s="144">
        <v>0.64200000000000002</v>
      </c>
      <c r="DA104" s="144">
        <v>1.054</v>
      </c>
      <c r="DB104" s="144">
        <v>1.3115000000000001</v>
      </c>
      <c r="DC104" s="144">
        <v>1.3115000000000001</v>
      </c>
      <c r="DD104" s="144">
        <v>1.3115000000000001</v>
      </c>
      <c r="DE104" s="144">
        <v>1.3115000000000001</v>
      </c>
      <c r="DF104" s="144">
        <v>1.3115000000000001</v>
      </c>
      <c r="DG104" s="144">
        <v>1.3115000000000001</v>
      </c>
      <c r="DH104" s="144">
        <v>1.3115000000000001</v>
      </c>
      <c r="DI104" s="144">
        <v>1.3115000000000001</v>
      </c>
      <c r="DJ104" s="144">
        <v>1.3115000000000001</v>
      </c>
      <c r="DK104" s="144">
        <v>1.3115000000000001</v>
      </c>
      <c r="DL104" s="144">
        <v>1.3115000000000001</v>
      </c>
      <c r="DM104" s="144">
        <v>1.3115000000000001</v>
      </c>
      <c r="DN104" s="144">
        <v>1.3115000000000001</v>
      </c>
      <c r="DO104" s="144">
        <v>1.3115000000000001</v>
      </c>
      <c r="DP104" s="144">
        <v>1.3115000000000001</v>
      </c>
      <c r="DQ104" s="144">
        <v>1.3115000000000001</v>
      </c>
      <c r="DR104" s="144">
        <v>1.3115000000000001</v>
      </c>
      <c r="DS104" s="144">
        <v>1.3115000000000001</v>
      </c>
      <c r="DT104" s="144">
        <v>1.3115000000000001</v>
      </c>
      <c r="DU104" s="144">
        <v>1.3115000000000001</v>
      </c>
      <c r="DV104" s="144">
        <v>1.3115000000000001</v>
      </c>
      <c r="DW104" s="144">
        <v>1.3115000000000001</v>
      </c>
      <c r="DX104" s="144">
        <v>1.3115000000000001</v>
      </c>
      <c r="DY104" s="144">
        <v>1.3115000000000001</v>
      </c>
      <c r="DZ104" s="144">
        <v>1.3115000000000001</v>
      </c>
      <c r="EA104" s="144">
        <v>1.3115000000000001</v>
      </c>
    </row>
    <row r="105" spans="1:131" ht="15" customHeight="1" x14ac:dyDescent="0.25">
      <c r="A105" s="43">
        <v>103</v>
      </c>
      <c r="B105" s="144"/>
      <c r="C105" s="144"/>
      <c r="D105" s="144"/>
      <c r="E105" s="144"/>
      <c r="F105" s="144"/>
      <c r="G105" s="144"/>
      <c r="H105" s="144"/>
      <c r="I105" s="144"/>
      <c r="J105" s="144"/>
      <c r="K105" s="144"/>
      <c r="L105" s="144"/>
      <c r="M105" s="144"/>
      <c r="N105" s="144"/>
      <c r="O105" s="144"/>
      <c r="P105" s="144"/>
      <c r="Q105" s="144"/>
      <c r="R105" s="144"/>
      <c r="S105" s="144"/>
      <c r="T105" s="144"/>
      <c r="U105" s="144"/>
      <c r="V105" s="144"/>
      <c r="W105" s="144"/>
      <c r="X105" s="144"/>
      <c r="Y105" s="144"/>
      <c r="Z105" s="144"/>
      <c r="AA105" s="144"/>
      <c r="AB105" s="144"/>
      <c r="AC105" s="144"/>
      <c r="AD105" s="144"/>
      <c r="AE105" s="144"/>
      <c r="AF105" s="144"/>
      <c r="AG105" s="144"/>
      <c r="AH105" s="144"/>
      <c r="AI105" s="144"/>
      <c r="AJ105" s="144"/>
      <c r="AK105" s="144"/>
      <c r="AL105" s="144"/>
      <c r="AM105" s="144"/>
      <c r="AN105" s="144"/>
      <c r="AO105" s="144"/>
      <c r="AP105" s="144"/>
      <c r="AQ105" s="144"/>
      <c r="AR105" s="144"/>
      <c r="AS105" s="144"/>
      <c r="AT105" s="144"/>
      <c r="AU105" s="144"/>
      <c r="AV105" s="144"/>
      <c r="AW105" s="144"/>
      <c r="AX105" s="144"/>
      <c r="AY105" s="144"/>
      <c r="AZ105" s="144"/>
      <c r="BA105" s="144"/>
      <c r="BB105" s="144"/>
      <c r="BC105" s="144"/>
      <c r="BD105" s="144"/>
      <c r="BE105" s="144"/>
      <c r="BF105" s="144"/>
      <c r="BG105" s="144"/>
      <c r="BH105" s="144"/>
      <c r="BI105" s="144"/>
      <c r="BJ105" s="144"/>
      <c r="BK105" s="144"/>
      <c r="BL105" s="144"/>
      <c r="BM105" s="144"/>
      <c r="BN105" s="144"/>
      <c r="BO105" s="144"/>
      <c r="BP105" s="144"/>
      <c r="BQ105" s="144"/>
      <c r="BR105" s="144"/>
      <c r="BS105" s="144"/>
      <c r="BT105" s="144"/>
      <c r="BU105" s="144"/>
      <c r="BV105" s="144"/>
      <c r="BW105" s="144"/>
      <c r="BX105" s="144"/>
      <c r="BY105" s="144"/>
      <c r="BZ105" s="144"/>
      <c r="CA105" s="144"/>
      <c r="CB105" s="144"/>
      <c r="CC105" s="144"/>
      <c r="CD105" s="144"/>
      <c r="CE105" s="144"/>
      <c r="CF105" s="144"/>
      <c r="CG105" s="144"/>
      <c r="CH105" s="144"/>
      <c r="CI105" s="144"/>
      <c r="CJ105" s="144"/>
      <c r="CK105" s="144"/>
      <c r="CL105" s="144"/>
      <c r="CM105" s="144"/>
      <c r="CN105" s="144"/>
      <c r="CO105" s="144"/>
      <c r="CP105" s="144"/>
      <c r="CQ105" s="144"/>
      <c r="CR105" s="144"/>
      <c r="CS105" s="144"/>
      <c r="CT105" s="144"/>
      <c r="CU105" s="144"/>
      <c r="CV105" s="144"/>
      <c r="CW105" s="144"/>
      <c r="CX105" s="144"/>
      <c r="CY105" s="144"/>
      <c r="CZ105" s="144"/>
      <c r="DA105" s="144">
        <v>0.63800000000000001</v>
      </c>
      <c r="DB105" s="144">
        <v>1.036</v>
      </c>
      <c r="DC105" s="144">
        <v>1.036</v>
      </c>
      <c r="DD105" s="144">
        <v>1.036</v>
      </c>
      <c r="DE105" s="144">
        <v>1.036</v>
      </c>
      <c r="DF105" s="144">
        <v>1.036</v>
      </c>
      <c r="DG105" s="144">
        <v>1.036</v>
      </c>
      <c r="DH105" s="144">
        <v>1.036</v>
      </c>
      <c r="DI105" s="144">
        <v>1.036</v>
      </c>
      <c r="DJ105" s="144">
        <v>1.036</v>
      </c>
      <c r="DK105" s="144">
        <v>1.036</v>
      </c>
      <c r="DL105" s="144">
        <v>1.036</v>
      </c>
      <c r="DM105" s="144">
        <v>1.036</v>
      </c>
      <c r="DN105" s="144">
        <v>1.036</v>
      </c>
      <c r="DO105" s="144">
        <v>1.036</v>
      </c>
      <c r="DP105" s="144">
        <v>1.036</v>
      </c>
      <c r="DQ105" s="144">
        <v>1.036</v>
      </c>
      <c r="DR105" s="144">
        <v>1.036</v>
      </c>
      <c r="DS105" s="144">
        <v>1.036</v>
      </c>
      <c r="DT105" s="144">
        <v>1.036</v>
      </c>
      <c r="DU105" s="144">
        <v>1.036</v>
      </c>
      <c r="DV105" s="144">
        <v>1.036</v>
      </c>
      <c r="DW105" s="144">
        <v>1.036</v>
      </c>
      <c r="DX105" s="144">
        <v>1.036</v>
      </c>
      <c r="DY105" s="144">
        <v>1.036</v>
      </c>
      <c r="DZ105" s="144">
        <v>1.036</v>
      </c>
      <c r="EA105" s="144">
        <v>1.036</v>
      </c>
    </row>
    <row r="106" spans="1:131" ht="15" customHeight="1" x14ac:dyDescent="0.25">
      <c r="A106" s="43">
        <v>104</v>
      </c>
      <c r="B106" s="145"/>
      <c r="C106" s="145"/>
      <c r="D106" s="145"/>
      <c r="E106" s="145"/>
      <c r="F106" s="145"/>
      <c r="G106" s="145"/>
      <c r="H106" s="145"/>
      <c r="I106" s="145"/>
      <c r="J106" s="145"/>
      <c r="K106" s="145"/>
      <c r="L106" s="145"/>
      <c r="M106" s="145"/>
      <c r="N106" s="145"/>
      <c r="O106" s="145"/>
      <c r="P106" s="145"/>
      <c r="Q106" s="145"/>
      <c r="R106" s="145"/>
      <c r="S106" s="145"/>
      <c r="T106" s="145"/>
      <c r="U106" s="145"/>
      <c r="V106" s="145"/>
      <c r="W106" s="145"/>
      <c r="X106" s="145"/>
      <c r="Y106" s="145"/>
      <c r="Z106" s="145"/>
      <c r="AA106" s="145"/>
      <c r="AB106" s="145"/>
      <c r="AC106" s="145"/>
      <c r="AD106" s="145"/>
      <c r="AE106" s="145"/>
      <c r="AF106" s="145"/>
      <c r="AG106" s="145"/>
      <c r="AH106" s="145"/>
      <c r="AI106" s="145"/>
      <c r="AJ106" s="145"/>
      <c r="AK106" s="145"/>
      <c r="AL106" s="145"/>
      <c r="AM106" s="145"/>
      <c r="AN106" s="145"/>
      <c r="AO106" s="145"/>
      <c r="AP106" s="145"/>
      <c r="AQ106" s="145"/>
      <c r="AR106" s="145"/>
      <c r="AS106" s="145"/>
      <c r="AT106" s="145"/>
      <c r="AU106" s="145"/>
      <c r="AV106" s="145"/>
      <c r="AW106" s="145"/>
      <c r="AX106" s="145"/>
      <c r="AY106" s="145"/>
      <c r="AZ106" s="145"/>
      <c r="BA106" s="145"/>
      <c r="BB106" s="145"/>
      <c r="BC106" s="145"/>
      <c r="BD106" s="145"/>
      <c r="BE106" s="145"/>
      <c r="BF106" s="145"/>
      <c r="BG106" s="145"/>
      <c r="BH106" s="145"/>
      <c r="BI106" s="145"/>
      <c r="BJ106" s="145"/>
      <c r="BK106" s="145"/>
      <c r="BL106" s="145"/>
      <c r="BM106" s="145"/>
      <c r="BN106" s="145"/>
      <c r="BO106" s="145"/>
      <c r="BP106" s="145"/>
      <c r="BQ106" s="145"/>
      <c r="BR106" s="145"/>
      <c r="BS106" s="145"/>
      <c r="BT106" s="145"/>
      <c r="BU106" s="145"/>
      <c r="BV106" s="145"/>
      <c r="BW106" s="145"/>
      <c r="BX106" s="145"/>
      <c r="BY106" s="145"/>
      <c r="BZ106" s="145"/>
      <c r="CA106" s="145"/>
      <c r="CB106" s="145"/>
      <c r="CC106" s="145"/>
      <c r="CD106" s="145"/>
      <c r="CE106" s="145"/>
      <c r="CF106" s="145"/>
      <c r="CG106" s="145"/>
      <c r="CH106" s="145"/>
      <c r="CI106" s="145"/>
      <c r="CJ106" s="145"/>
      <c r="CK106" s="145"/>
      <c r="CL106" s="145"/>
      <c r="CM106" s="145"/>
      <c r="CN106" s="145"/>
      <c r="CO106" s="145"/>
      <c r="CP106" s="145"/>
      <c r="CQ106" s="145"/>
      <c r="CR106" s="145"/>
      <c r="CS106" s="145"/>
      <c r="CT106" s="145"/>
      <c r="CU106" s="145"/>
      <c r="CV106" s="145"/>
      <c r="CW106" s="145"/>
      <c r="CX106" s="145"/>
      <c r="CY106" s="145"/>
      <c r="CZ106" s="145"/>
      <c r="DA106" s="145"/>
      <c r="DB106" s="144">
        <v>0.621</v>
      </c>
      <c r="DC106" s="144">
        <v>0.621</v>
      </c>
      <c r="DD106" s="144">
        <v>0.621</v>
      </c>
      <c r="DE106" s="144">
        <v>0.621</v>
      </c>
      <c r="DF106" s="144">
        <v>0.621</v>
      </c>
      <c r="DG106" s="144">
        <v>0.621</v>
      </c>
      <c r="DH106" s="144">
        <v>0.621</v>
      </c>
      <c r="DI106" s="144">
        <v>0.621</v>
      </c>
      <c r="DJ106" s="144">
        <v>0.621</v>
      </c>
      <c r="DK106" s="144">
        <v>0.621</v>
      </c>
      <c r="DL106" s="144">
        <v>0.621</v>
      </c>
      <c r="DM106" s="144">
        <v>0.621</v>
      </c>
      <c r="DN106" s="144">
        <v>0.621</v>
      </c>
      <c r="DO106" s="144">
        <v>0.621</v>
      </c>
      <c r="DP106" s="144">
        <v>0.621</v>
      </c>
      <c r="DQ106" s="144">
        <v>0.621</v>
      </c>
      <c r="DR106" s="144">
        <v>0.621</v>
      </c>
      <c r="DS106" s="144">
        <v>0.621</v>
      </c>
      <c r="DT106" s="144">
        <v>0.621</v>
      </c>
      <c r="DU106" s="144">
        <v>0.621</v>
      </c>
      <c r="DV106" s="144">
        <v>0.621</v>
      </c>
      <c r="DW106" s="144">
        <v>0.621</v>
      </c>
      <c r="DX106" s="144">
        <v>0.621</v>
      </c>
      <c r="DY106" s="144">
        <v>0.621</v>
      </c>
      <c r="DZ106" s="144">
        <v>0.621</v>
      </c>
      <c r="EA106" s="144">
        <v>0.621</v>
      </c>
    </row>
  </sheetData>
  <pageMargins left="0.7" right="0.7" top="0.75" bottom="0.75" header="0.511811023622047" footer="0.511811023622047"/>
  <pageSetup paperSize="9" orientation="portrait" horizontalDpi="300" verticalDpi="30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A33"/>
  <sheetViews>
    <sheetView zoomScaleNormal="100" workbookViewId="0"/>
  </sheetViews>
  <sheetFormatPr baseColWidth="10" defaultColWidth="8.5703125" defaultRowHeight="15" x14ac:dyDescent="0.25"/>
  <cols>
    <col min="1" max="1" width="130" customWidth="1"/>
  </cols>
  <sheetData>
    <row r="1" spans="1:1" ht="15" customHeight="1" x14ac:dyDescent="0.25">
      <c r="A1" s="146" t="s">
        <v>464</v>
      </c>
    </row>
    <row r="2" spans="1:1" ht="15" customHeight="1" x14ac:dyDescent="0.25">
      <c r="A2" s="147"/>
    </row>
    <row r="3" spans="1:1" ht="15" customHeight="1" x14ac:dyDescent="0.25">
      <c r="A3" s="146" t="s">
        <v>465</v>
      </c>
    </row>
    <row r="4" spans="1:1" ht="75" customHeight="1" x14ac:dyDescent="0.25">
      <c r="A4" s="147" t="s">
        <v>466</v>
      </c>
    </row>
    <row r="5" spans="1:1" ht="30" customHeight="1" x14ac:dyDescent="0.25">
      <c r="A5" s="147" t="s">
        <v>467</v>
      </c>
    </row>
    <row r="6" spans="1:1" ht="45" customHeight="1" x14ac:dyDescent="0.25">
      <c r="A6" s="147" t="s">
        <v>468</v>
      </c>
    </row>
    <row r="7" spans="1:1" ht="30" customHeight="1" x14ac:dyDescent="0.25">
      <c r="A7" s="147" t="s">
        <v>469</v>
      </c>
    </row>
    <row r="8" spans="1:1" ht="15" customHeight="1" x14ac:dyDescent="0.25">
      <c r="A8" s="147"/>
    </row>
    <row r="9" spans="1:1" ht="30" customHeight="1" x14ac:dyDescent="0.25">
      <c r="A9" s="146" t="s">
        <v>470</v>
      </c>
    </row>
    <row r="10" spans="1:1" ht="60" customHeight="1" x14ac:dyDescent="0.25">
      <c r="A10" s="147" t="s">
        <v>471</v>
      </c>
    </row>
    <row r="11" spans="1:1" ht="15" customHeight="1" x14ac:dyDescent="0.25">
      <c r="A11" s="147" t="s">
        <v>472</v>
      </c>
    </row>
    <row r="12" spans="1:1" ht="45" customHeight="1" x14ac:dyDescent="0.25">
      <c r="A12" s="147" t="s">
        <v>473</v>
      </c>
    </row>
    <row r="13" spans="1:1" ht="15" customHeight="1" x14ac:dyDescent="0.25">
      <c r="A13" s="147"/>
    </row>
    <row r="14" spans="1:1" ht="45" customHeight="1" x14ac:dyDescent="0.25">
      <c r="A14" s="146" t="s">
        <v>474</v>
      </c>
    </row>
    <row r="15" spans="1:1" ht="15" customHeight="1" x14ac:dyDescent="0.25">
      <c r="A15" s="147" t="s">
        <v>475</v>
      </c>
    </row>
    <row r="16" spans="1:1" ht="60" customHeight="1" x14ac:dyDescent="0.25">
      <c r="A16" s="147" t="s">
        <v>476</v>
      </c>
    </row>
    <row r="17" spans="1:1" ht="15" customHeight="1" x14ac:dyDescent="0.25">
      <c r="A17" s="147" t="s">
        <v>477</v>
      </c>
    </row>
    <row r="18" spans="1:1" ht="15" customHeight="1" x14ac:dyDescent="0.25">
      <c r="A18" s="147" t="s">
        <v>478</v>
      </c>
    </row>
    <row r="19" spans="1:1" ht="30" customHeight="1" x14ac:dyDescent="0.25">
      <c r="A19" s="147" t="s">
        <v>479</v>
      </c>
    </row>
    <row r="20" spans="1:1" ht="30" customHeight="1" x14ac:dyDescent="0.25">
      <c r="A20" s="147" t="s">
        <v>480</v>
      </c>
    </row>
    <row r="21" spans="1:1" ht="45" customHeight="1" x14ac:dyDescent="0.25">
      <c r="A21" s="147"/>
    </row>
    <row r="22" spans="1:1" ht="15" customHeight="1" x14ac:dyDescent="0.25">
      <c r="A22" s="147" t="s">
        <v>481</v>
      </c>
    </row>
    <row r="23" spans="1:1" ht="45" customHeight="1" x14ac:dyDescent="0.25">
      <c r="A23" s="147"/>
    </row>
    <row r="24" spans="1:1" ht="15" customHeight="1" x14ac:dyDescent="0.25">
      <c r="A24" s="147" t="s">
        <v>482</v>
      </c>
    </row>
    <row r="25" spans="1:1" ht="30" customHeight="1" x14ac:dyDescent="0.25">
      <c r="A25" s="147" t="s">
        <v>483</v>
      </c>
    </row>
    <row r="26" spans="1:1" ht="15" customHeight="1" x14ac:dyDescent="0.25">
      <c r="A26" s="147" t="s">
        <v>484</v>
      </c>
    </row>
    <row r="27" spans="1:1" ht="45" customHeight="1" x14ac:dyDescent="0.25">
      <c r="A27" s="147" t="s">
        <v>485</v>
      </c>
    </row>
    <row r="28" spans="1:1" ht="15" customHeight="1" x14ac:dyDescent="0.25">
      <c r="A28" s="147"/>
    </row>
    <row r="29" spans="1:1" ht="41.25" customHeight="1" x14ac:dyDescent="0.25">
      <c r="A29" s="147" t="s">
        <v>486</v>
      </c>
    </row>
    <row r="30" spans="1:1" ht="15" customHeight="1" x14ac:dyDescent="0.25">
      <c r="A30" s="147"/>
    </row>
    <row r="31" spans="1:1" ht="27.75" customHeight="1" x14ac:dyDescent="0.25">
      <c r="A31" s="147" t="s">
        <v>487</v>
      </c>
    </row>
    <row r="32" spans="1:1" ht="15" customHeight="1" x14ac:dyDescent="0.25">
      <c r="A32" s="147"/>
    </row>
    <row r="33" spans="1:1" ht="41.25" customHeight="1" x14ac:dyDescent="0.25">
      <c r="A33" s="147" t="s">
        <v>488</v>
      </c>
    </row>
  </sheetData>
  <pageMargins left="0.75" right="0.75" top="1" bottom="1" header="0.511811023622047" footer="0.511811023622047"/>
  <pageSetup paperSize="9" orientation="portrait" horizontalDpi="300" verticalDpi="30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DT121"/>
  <sheetViews>
    <sheetView zoomScaleNormal="100" workbookViewId="0"/>
  </sheetViews>
  <sheetFormatPr baseColWidth="10" defaultColWidth="8.5703125" defaultRowHeight="15" x14ac:dyDescent="0.25"/>
  <sheetData>
    <row r="1" spans="1:124" ht="15" customHeight="1" x14ac:dyDescent="0.25">
      <c r="A1" t="s">
        <v>489</v>
      </c>
      <c r="B1">
        <v>1900</v>
      </c>
      <c r="C1">
        <v>1901</v>
      </c>
      <c r="D1">
        <v>1902</v>
      </c>
      <c r="E1">
        <v>1903</v>
      </c>
      <c r="F1">
        <v>1904</v>
      </c>
      <c r="G1">
        <v>1905</v>
      </c>
      <c r="H1">
        <v>1906</v>
      </c>
      <c r="I1">
        <v>1907</v>
      </c>
      <c r="J1">
        <v>1908</v>
      </c>
      <c r="K1">
        <v>1909</v>
      </c>
      <c r="L1">
        <v>1910</v>
      </c>
      <c r="M1">
        <v>1911</v>
      </c>
      <c r="N1">
        <v>1912</v>
      </c>
      <c r="O1">
        <v>1913</v>
      </c>
      <c r="P1">
        <v>1914</v>
      </c>
      <c r="Q1">
        <v>1915</v>
      </c>
      <c r="R1">
        <v>1916</v>
      </c>
      <c r="S1">
        <v>1917</v>
      </c>
      <c r="T1">
        <v>1918</v>
      </c>
      <c r="U1">
        <v>1919</v>
      </c>
      <c r="V1">
        <v>1920</v>
      </c>
      <c r="W1">
        <v>1921</v>
      </c>
      <c r="X1">
        <v>1922</v>
      </c>
      <c r="Y1">
        <v>1923</v>
      </c>
      <c r="Z1">
        <v>1924</v>
      </c>
      <c r="AA1">
        <v>1925</v>
      </c>
      <c r="AB1">
        <v>1926</v>
      </c>
      <c r="AC1">
        <v>1927</v>
      </c>
      <c r="AD1">
        <v>1928</v>
      </c>
      <c r="AE1">
        <v>1929</v>
      </c>
      <c r="AF1">
        <v>1930</v>
      </c>
      <c r="AG1">
        <v>1931</v>
      </c>
      <c r="AH1">
        <v>1932</v>
      </c>
      <c r="AI1">
        <v>1933</v>
      </c>
      <c r="AJ1">
        <v>1934</v>
      </c>
      <c r="AK1">
        <v>1935</v>
      </c>
      <c r="AL1">
        <v>1936</v>
      </c>
      <c r="AM1">
        <v>1937</v>
      </c>
      <c r="AN1">
        <v>1938</v>
      </c>
      <c r="AO1">
        <v>1939</v>
      </c>
      <c r="AP1">
        <v>1940</v>
      </c>
      <c r="AQ1">
        <v>1941</v>
      </c>
      <c r="AR1">
        <v>1942</v>
      </c>
      <c r="AS1">
        <v>1943</v>
      </c>
      <c r="AT1">
        <v>1944</v>
      </c>
      <c r="AU1">
        <v>1945</v>
      </c>
      <c r="AV1">
        <v>1946</v>
      </c>
      <c r="AW1">
        <v>1947</v>
      </c>
      <c r="AX1">
        <v>1948</v>
      </c>
      <c r="AY1">
        <v>1949</v>
      </c>
      <c r="AZ1">
        <v>1950</v>
      </c>
      <c r="BA1">
        <v>1951</v>
      </c>
      <c r="BB1">
        <v>1952</v>
      </c>
      <c r="BC1">
        <v>1953</v>
      </c>
      <c r="BD1">
        <v>1954</v>
      </c>
      <c r="BE1">
        <v>1955</v>
      </c>
      <c r="BF1">
        <v>1956</v>
      </c>
      <c r="BG1">
        <v>1957</v>
      </c>
      <c r="BH1">
        <v>1958</v>
      </c>
      <c r="BI1">
        <v>1959</v>
      </c>
      <c r="BJ1">
        <v>1960</v>
      </c>
      <c r="BK1">
        <v>1961</v>
      </c>
      <c r="BL1">
        <v>1962</v>
      </c>
      <c r="BM1">
        <v>1963</v>
      </c>
      <c r="BN1">
        <v>1964</v>
      </c>
      <c r="BO1">
        <v>1965</v>
      </c>
      <c r="BP1">
        <v>1966</v>
      </c>
      <c r="BQ1">
        <v>1967</v>
      </c>
      <c r="BR1">
        <v>1968</v>
      </c>
      <c r="BS1">
        <v>1969</v>
      </c>
      <c r="BT1">
        <v>1970</v>
      </c>
      <c r="BU1">
        <v>1971</v>
      </c>
      <c r="BV1">
        <v>1972</v>
      </c>
      <c r="BW1">
        <v>1973</v>
      </c>
      <c r="BX1">
        <v>1974</v>
      </c>
      <c r="BY1">
        <v>1975</v>
      </c>
      <c r="BZ1">
        <v>1976</v>
      </c>
      <c r="CA1">
        <v>1977</v>
      </c>
      <c r="CB1">
        <v>1978</v>
      </c>
      <c r="CC1">
        <v>1979</v>
      </c>
      <c r="CD1">
        <v>1980</v>
      </c>
      <c r="CE1">
        <v>1981</v>
      </c>
      <c r="CF1">
        <v>1982</v>
      </c>
      <c r="CG1">
        <v>1983</v>
      </c>
      <c r="CH1">
        <v>1984</v>
      </c>
      <c r="CI1">
        <v>1985</v>
      </c>
      <c r="CJ1">
        <v>1986</v>
      </c>
      <c r="CK1">
        <v>1987</v>
      </c>
      <c r="CL1">
        <v>1988</v>
      </c>
      <c r="CM1">
        <v>1989</v>
      </c>
      <c r="CN1">
        <v>1990</v>
      </c>
      <c r="CO1">
        <v>1991</v>
      </c>
      <c r="CP1">
        <v>1992</v>
      </c>
      <c r="CQ1">
        <v>1993</v>
      </c>
      <c r="CR1">
        <v>1994</v>
      </c>
      <c r="CS1">
        <v>1995</v>
      </c>
      <c r="CT1">
        <v>1996</v>
      </c>
      <c r="CU1">
        <v>1997</v>
      </c>
      <c r="CV1">
        <v>1998</v>
      </c>
      <c r="CW1">
        <v>1999</v>
      </c>
      <c r="CX1">
        <v>2000</v>
      </c>
      <c r="CY1">
        <v>2001</v>
      </c>
      <c r="CZ1">
        <v>2002</v>
      </c>
      <c r="DA1">
        <v>2003</v>
      </c>
      <c r="DB1">
        <v>2004</v>
      </c>
      <c r="DC1">
        <v>2005</v>
      </c>
      <c r="DD1">
        <v>2006</v>
      </c>
      <c r="DE1">
        <v>2007</v>
      </c>
      <c r="DF1">
        <v>2008</v>
      </c>
      <c r="DG1">
        <v>2009</v>
      </c>
      <c r="DH1">
        <v>2010</v>
      </c>
      <c r="DI1">
        <v>2011</v>
      </c>
      <c r="DJ1">
        <v>2012</v>
      </c>
      <c r="DK1">
        <v>2013</v>
      </c>
      <c r="DL1">
        <v>2014</v>
      </c>
      <c r="DM1">
        <v>2015</v>
      </c>
      <c r="DN1">
        <v>2016</v>
      </c>
      <c r="DO1">
        <v>2017</v>
      </c>
      <c r="DP1">
        <v>2018</v>
      </c>
      <c r="DQ1">
        <v>2019</v>
      </c>
      <c r="DR1">
        <v>2020</v>
      </c>
      <c r="DS1">
        <v>2021</v>
      </c>
      <c r="DT1">
        <v>2022</v>
      </c>
    </row>
    <row r="2" spans="1:124" ht="15" customHeight="1" x14ac:dyDescent="0.25">
      <c r="A2">
        <v>0</v>
      </c>
      <c r="B2">
        <v>55.992437929469801</v>
      </c>
      <c r="C2">
        <v>57.092580710852197</v>
      </c>
      <c r="D2">
        <v>57.747984725894199</v>
      </c>
      <c r="E2">
        <v>57.900757355380001</v>
      </c>
      <c r="F2">
        <v>58.024387025480202</v>
      </c>
      <c r="G2">
        <v>58.9624269756305</v>
      </c>
      <c r="H2">
        <v>59.058186738482</v>
      </c>
      <c r="I2">
        <v>60.152643974540801</v>
      </c>
      <c r="J2">
        <v>60.423536723798797</v>
      </c>
      <c r="K2">
        <v>61.6182894062594</v>
      </c>
      <c r="L2">
        <v>61.549154948888997</v>
      </c>
      <c r="M2">
        <v>60.575406730222397</v>
      </c>
      <c r="N2">
        <v>63.2703006842533</v>
      </c>
      <c r="O2">
        <v>63.200573063979</v>
      </c>
      <c r="P2">
        <v>63.583484485572903</v>
      </c>
      <c r="Q2">
        <v>63.8734810649417</v>
      </c>
      <c r="R2">
        <v>61.918698277267303</v>
      </c>
      <c r="S2">
        <v>62.223996484827701</v>
      </c>
      <c r="T2">
        <v>62.720129279698597</v>
      </c>
      <c r="U2">
        <v>63.6972835212731</v>
      </c>
      <c r="V2">
        <v>67.308624302698107</v>
      </c>
      <c r="W2">
        <v>67.466469214628006</v>
      </c>
      <c r="X2">
        <v>69.143872500926904</v>
      </c>
      <c r="Y2">
        <v>69.252369915240095</v>
      </c>
      <c r="Z2">
        <v>70.223640825691803</v>
      </c>
      <c r="AA2">
        <v>70.845607551302507</v>
      </c>
      <c r="AB2">
        <v>70.872301535703002</v>
      </c>
      <c r="AC2">
        <v>71.891819784922404</v>
      </c>
      <c r="AD2">
        <v>71.889464835690205</v>
      </c>
      <c r="AE2">
        <v>72.706223238778605</v>
      </c>
      <c r="AF2">
        <v>73.761559041939705</v>
      </c>
      <c r="AG2">
        <v>74.602997643544796</v>
      </c>
      <c r="AH2">
        <v>75.000774366871795</v>
      </c>
      <c r="AI2">
        <v>75.487284157214603</v>
      </c>
      <c r="AJ2">
        <v>76.065530405300194</v>
      </c>
      <c r="AK2">
        <v>76.514474044070894</v>
      </c>
      <c r="AL2">
        <v>76.792724132430607</v>
      </c>
      <c r="AM2">
        <v>77.227529488009694</v>
      </c>
      <c r="AN2">
        <v>77.0752528050416</v>
      </c>
      <c r="AO2">
        <v>76.907142018844297</v>
      </c>
      <c r="AP2">
        <v>76.582156449270499</v>
      </c>
      <c r="AQ2">
        <v>77.336616619306398</v>
      </c>
      <c r="AR2">
        <v>77.498166273060605</v>
      </c>
      <c r="AS2">
        <v>77.630848079360803</v>
      </c>
      <c r="AT2">
        <v>76.557417273663702</v>
      </c>
      <c r="AU2">
        <v>76.252222399048406</v>
      </c>
      <c r="AV2">
        <v>79.088504900369998</v>
      </c>
      <c r="AW2">
        <v>79.8040980694891</v>
      </c>
      <c r="AX2">
        <v>80.312069097259695</v>
      </c>
      <c r="AY2">
        <v>80.443395963859999</v>
      </c>
      <c r="AZ2">
        <v>80.915153354621296</v>
      </c>
      <c r="BA2">
        <v>81.059818383258502</v>
      </c>
      <c r="BB2">
        <v>81.710965301395404</v>
      </c>
      <c r="BC2">
        <v>81.801077268133199</v>
      </c>
      <c r="BD2">
        <v>81.995167682787894</v>
      </c>
      <c r="BE2">
        <v>82.276024139917297</v>
      </c>
      <c r="BF2">
        <v>82.500713948949794</v>
      </c>
      <c r="BG2">
        <v>82.769093980583705</v>
      </c>
      <c r="BH2">
        <v>83.122083627018796</v>
      </c>
      <c r="BI2">
        <v>83.527148316836602</v>
      </c>
      <c r="BJ2">
        <v>83.671952078915297</v>
      </c>
      <c r="BK2">
        <v>83.942102491362206</v>
      </c>
      <c r="BL2">
        <v>84.136811638900596</v>
      </c>
      <c r="BM2">
        <v>84.339543626342106</v>
      </c>
      <c r="BN2">
        <v>84.658787645807095</v>
      </c>
      <c r="BO2">
        <v>84.851185297391396</v>
      </c>
      <c r="BP2">
        <v>85.0374428813885</v>
      </c>
      <c r="BQ2">
        <v>85.227966443651297</v>
      </c>
      <c r="BR2">
        <v>85.405345640872596</v>
      </c>
      <c r="BS2">
        <v>85.613991513732998</v>
      </c>
      <c r="BT2">
        <v>85.869369223100094</v>
      </c>
      <c r="BU2">
        <v>86.139721908423894</v>
      </c>
      <c r="BV2">
        <v>86.316507411699106</v>
      </c>
      <c r="BW2">
        <v>86.5106049627597</v>
      </c>
      <c r="BX2">
        <v>86.695921987622597</v>
      </c>
      <c r="BY2">
        <v>86.877921103703699</v>
      </c>
      <c r="BZ2">
        <v>87.1304982451841</v>
      </c>
      <c r="CA2">
        <v>87.3238666623093</v>
      </c>
      <c r="CB2">
        <v>87.498525736813903</v>
      </c>
      <c r="CC2">
        <v>87.671210472343105</v>
      </c>
      <c r="CD2">
        <v>87.811955504915005</v>
      </c>
      <c r="CE2">
        <v>87.953040622712095</v>
      </c>
      <c r="CF2">
        <v>88.077741366730507</v>
      </c>
      <c r="CG2">
        <v>88.241846972698994</v>
      </c>
      <c r="CH2">
        <v>88.370676279306096</v>
      </c>
      <c r="CI2">
        <v>88.5380330422838</v>
      </c>
      <c r="CJ2">
        <v>88.637438201940896</v>
      </c>
      <c r="CK2">
        <v>88.822736834701004</v>
      </c>
      <c r="CL2">
        <v>88.919419226108005</v>
      </c>
      <c r="CM2">
        <v>89.039776389359602</v>
      </c>
      <c r="CN2">
        <v>89.190121531878603</v>
      </c>
      <c r="CO2">
        <v>89.305610729425695</v>
      </c>
      <c r="CP2">
        <v>89.462913795796197</v>
      </c>
      <c r="CQ2">
        <v>89.589085258669996</v>
      </c>
      <c r="CR2">
        <v>89.733990283750103</v>
      </c>
      <c r="CS2">
        <v>89.900618363444394</v>
      </c>
      <c r="CT2">
        <v>90.003496848380706</v>
      </c>
      <c r="CU2">
        <v>90.108429857033599</v>
      </c>
      <c r="CV2">
        <v>90.2079079661072</v>
      </c>
      <c r="CW2">
        <v>90.335175702393698</v>
      </c>
      <c r="CX2">
        <v>90.4523645360904</v>
      </c>
      <c r="CY2">
        <v>90.516104245005195</v>
      </c>
      <c r="CZ2">
        <v>90.665584179712496</v>
      </c>
      <c r="DA2">
        <v>90.766136965966197</v>
      </c>
      <c r="DB2">
        <v>90.886793757231501</v>
      </c>
      <c r="DC2">
        <v>90.982997010989607</v>
      </c>
      <c r="DD2">
        <v>91.079506800932705</v>
      </c>
      <c r="DE2">
        <v>91.198597279229304</v>
      </c>
      <c r="DF2">
        <v>91.262554491888295</v>
      </c>
      <c r="DG2">
        <v>91.370716827443303</v>
      </c>
      <c r="DH2">
        <v>91.467510673552098</v>
      </c>
      <c r="DI2">
        <v>91.572135384489698</v>
      </c>
      <c r="DJ2">
        <v>91.665482157282398</v>
      </c>
      <c r="DK2">
        <v>91.743382153563005</v>
      </c>
      <c r="DL2">
        <v>91.844576116655105</v>
      </c>
      <c r="DM2">
        <v>91.923948000745298</v>
      </c>
      <c r="DN2">
        <v>92.008984216656899</v>
      </c>
      <c r="DO2">
        <v>92.079584433047501</v>
      </c>
      <c r="DP2">
        <v>92.175288646480197</v>
      </c>
      <c r="DQ2">
        <v>92.275822952460501</v>
      </c>
      <c r="DR2">
        <v>92.364745901095503</v>
      </c>
      <c r="DS2">
        <v>92.443161731500993</v>
      </c>
      <c r="DT2">
        <v>92.525530072621194</v>
      </c>
    </row>
    <row r="3" spans="1:124" ht="15" customHeight="1" x14ac:dyDescent="0.25">
      <c r="A3">
        <v>1</v>
      </c>
      <c r="B3">
        <v>64.342234206392106</v>
      </c>
      <c r="C3">
        <v>64.655438787135097</v>
      </c>
      <c r="D3">
        <v>65.050777277404904</v>
      </c>
      <c r="E3">
        <v>65.434683431981298</v>
      </c>
      <c r="F3">
        <v>65.874190607568494</v>
      </c>
      <c r="G3">
        <v>66.428554473793</v>
      </c>
      <c r="H3">
        <v>66.866955046445099</v>
      </c>
      <c r="I3">
        <v>67.220759863112306</v>
      </c>
      <c r="J3">
        <v>67.565381531879098</v>
      </c>
      <c r="K3">
        <v>67.893282909324199</v>
      </c>
      <c r="L3">
        <v>68.238985226136904</v>
      </c>
      <c r="M3">
        <v>68.905521592362007</v>
      </c>
      <c r="N3">
        <v>69.347609741289503</v>
      </c>
      <c r="O3">
        <v>69.306217777799006</v>
      </c>
      <c r="P3">
        <v>70.021610287417701</v>
      </c>
      <c r="Q3">
        <v>69.865722954977798</v>
      </c>
      <c r="R3">
        <v>69.395959874711806</v>
      </c>
      <c r="S3">
        <v>69.807565985765905</v>
      </c>
      <c r="T3">
        <v>71.4336959064224</v>
      </c>
      <c r="U3">
        <v>72.389469119571601</v>
      </c>
      <c r="V3">
        <v>73.270819128797498</v>
      </c>
      <c r="W3">
        <v>73.969494159700304</v>
      </c>
      <c r="X3">
        <v>74.258684326749005</v>
      </c>
      <c r="Y3">
        <v>74.738121722045605</v>
      </c>
      <c r="Z3">
        <v>75.279317658410704</v>
      </c>
      <c r="AA3">
        <v>76.076732882700796</v>
      </c>
      <c r="AB3">
        <v>76.642310724922098</v>
      </c>
      <c r="AC3">
        <v>76.964493851416506</v>
      </c>
      <c r="AD3">
        <v>77.641174912861004</v>
      </c>
      <c r="AE3">
        <v>78.168699571149304</v>
      </c>
      <c r="AF3">
        <v>78.651627394501602</v>
      </c>
      <c r="AG3">
        <v>78.977419719839801</v>
      </c>
      <c r="AH3">
        <v>79.498683919220198</v>
      </c>
      <c r="AI3">
        <v>79.857753541928702</v>
      </c>
      <c r="AJ3">
        <v>80.182839500627495</v>
      </c>
      <c r="AK3">
        <v>80.509434783379305</v>
      </c>
      <c r="AL3">
        <v>80.803022919867502</v>
      </c>
      <c r="AM3">
        <v>81.028758049547605</v>
      </c>
      <c r="AN3">
        <v>81.105236364048807</v>
      </c>
      <c r="AO3">
        <v>81.3534232410329</v>
      </c>
      <c r="AP3">
        <v>81.659228072077795</v>
      </c>
      <c r="AQ3">
        <v>81.959001153990101</v>
      </c>
      <c r="AR3">
        <v>82.230656169716397</v>
      </c>
      <c r="AS3">
        <v>82.3195578703601</v>
      </c>
      <c r="AT3">
        <v>82.425108946385507</v>
      </c>
      <c r="AU3">
        <v>82.978490619880901</v>
      </c>
      <c r="AV3">
        <v>83.361820004044304</v>
      </c>
      <c r="AW3">
        <v>83.5097353771705</v>
      </c>
      <c r="AX3">
        <v>83.575893984805106</v>
      </c>
      <c r="AY3">
        <v>83.638720863558802</v>
      </c>
      <c r="AZ3">
        <v>83.583638415030705</v>
      </c>
      <c r="BA3">
        <v>83.680770025119003</v>
      </c>
      <c r="BB3">
        <v>83.786145313145497</v>
      </c>
      <c r="BC3">
        <v>83.838791873845395</v>
      </c>
      <c r="BD3">
        <v>83.902845717764905</v>
      </c>
      <c r="BE3">
        <v>83.927643127626695</v>
      </c>
      <c r="BF3">
        <v>84.059483932755001</v>
      </c>
      <c r="BG3">
        <v>84.194315710967302</v>
      </c>
      <c r="BH3">
        <v>84.370123457151806</v>
      </c>
      <c r="BI3">
        <v>84.561304349039503</v>
      </c>
      <c r="BJ3">
        <v>84.668820238220704</v>
      </c>
      <c r="BK3">
        <v>84.816680597449405</v>
      </c>
      <c r="BL3">
        <v>84.996270015467005</v>
      </c>
      <c r="BM3">
        <v>85.145988822588194</v>
      </c>
      <c r="BN3">
        <v>85.327444828156104</v>
      </c>
      <c r="BO3">
        <v>85.459487304865405</v>
      </c>
      <c r="BP3">
        <v>85.612000816314804</v>
      </c>
      <c r="BQ3">
        <v>85.746508722732401</v>
      </c>
      <c r="BR3">
        <v>85.903056217344101</v>
      </c>
      <c r="BS3">
        <v>86.067547198747206</v>
      </c>
      <c r="BT3">
        <v>86.225495800939399</v>
      </c>
      <c r="BU3">
        <v>86.401267610323004</v>
      </c>
      <c r="BV3">
        <v>86.510112129896996</v>
      </c>
      <c r="BW3">
        <v>86.649209383353195</v>
      </c>
      <c r="BX3">
        <v>86.794258346133603</v>
      </c>
      <c r="BY3">
        <v>86.923697168201201</v>
      </c>
      <c r="BZ3">
        <v>87.068987911038207</v>
      </c>
      <c r="CA3">
        <v>87.185321691449701</v>
      </c>
      <c r="CB3">
        <v>87.315068465093205</v>
      </c>
      <c r="CC3">
        <v>87.452722369363698</v>
      </c>
      <c r="CD3">
        <v>87.572884462596207</v>
      </c>
      <c r="CE3">
        <v>87.674371092112906</v>
      </c>
      <c r="CF3">
        <v>87.800438265360299</v>
      </c>
      <c r="CG3">
        <v>87.920894452855293</v>
      </c>
      <c r="CH3">
        <v>88.032792416760202</v>
      </c>
      <c r="CI3">
        <v>88.163199166589706</v>
      </c>
      <c r="CJ3">
        <v>88.270215636340794</v>
      </c>
      <c r="CK3">
        <v>88.399909515765899</v>
      </c>
      <c r="CL3">
        <v>88.517637332015795</v>
      </c>
      <c r="CM3">
        <v>88.616587471442202</v>
      </c>
      <c r="CN3">
        <v>88.739593857498207</v>
      </c>
      <c r="CO3">
        <v>88.852918970617907</v>
      </c>
      <c r="CP3">
        <v>88.962592782440097</v>
      </c>
      <c r="CQ3">
        <v>89.055648949518698</v>
      </c>
      <c r="CR3">
        <v>89.184723095262896</v>
      </c>
      <c r="CS3">
        <v>89.293118514032898</v>
      </c>
      <c r="CT3">
        <v>89.390878231403406</v>
      </c>
      <c r="CU3">
        <v>89.489581126163699</v>
      </c>
      <c r="CV3">
        <v>89.595256784649195</v>
      </c>
      <c r="CW3">
        <v>89.698242806257895</v>
      </c>
      <c r="CX3">
        <v>89.8088544522506</v>
      </c>
      <c r="CY3">
        <v>89.8908094987152</v>
      </c>
      <c r="CZ3">
        <v>90.001154044417106</v>
      </c>
      <c r="DA3">
        <v>90.1058562637606</v>
      </c>
      <c r="DB3">
        <v>90.210753412059901</v>
      </c>
      <c r="DC3">
        <v>90.295016024753807</v>
      </c>
      <c r="DD3">
        <v>90.389473714002605</v>
      </c>
      <c r="DE3">
        <v>90.494816066342807</v>
      </c>
      <c r="DF3">
        <v>90.5819482614517</v>
      </c>
      <c r="DG3">
        <v>90.688794131863702</v>
      </c>
      <c r="DH3">
        <v>90.779571964924699</v>
      </c>
      <c r="DI3">
        <v>90.873390248759407</v>
      </c>
      <c r="DJ3">
        <v>90.958482572863204</v>
      </c>
      <c r="DK3">
        <v>91.055296009649197</v>
      </c>
      <c r="DL3">
        <v>91.143960174947395</v>
      </c>
      <c r="DM3">
        <v>91.241295450793999</v>
      </c>
      <c r="DN3">
        <v>91.328859389937904</v>
      </c>
      <c r="DO3">
        <v>91.415634305531498</v>
      </c>
      <c r="DP3">
        <v>91.500936783933696</v>
      </c>
      <c r="DQ3">
        <v>91.588990439052097</v>
      </c>
      <c r="DR3">
        <v>91.675621772054399</v>
      </c>
      <c r="DS3">
        <v>91.757122922501594</v>
      </c>
      <c r="DT3">
        <v>91.838137402324605</v>
      </c>
    </row>
    <row r="4" spans="1:124" ht="15" customHeight="1" x14ac:dyDescent="0.25">
      <c r="A4">
        <v>2</v>
      </c>
      <c r="B4">
        <v>65.301744351433399</v>
      </c>
      <c r="C4">
        <v>65.545869716016597</v>
      </c>
      <c r="D4">
        <v>65.943076084285295</v>
      </c>
      <c r="E4">
        <v>66.328193465636602</v>
      </c>
      <c r="F4">
        <v>66.785225584623007</v>
      </c>
      <c r="G4">
        <v>67.413111415578996</v>
      </c>
      <c r="H4">
        <v>67.782624064576794</v>
      </c>
      <c r="I4">
        <v>68.109793302099007</v>
      </c>
      <c r="J4">
        <v>68.364677834334699</v>
      </c>
      <c r="K4">
        <v>68.812903779497304</v>
      </c>
      <c r="L4">
        <v>69.468749329778305</v>
      </c>
      <c r="M4">
        <v>69.739546388101701</v>
      </c>
      <c r="N4">
        <v>70.112281262316003</v>
      </c>
      <c r="O4">
        <v>70.290110628153002</v>
      </c>
      <c r="P4">
        <v>70.9475504575515</v>
      </c>
      <c r="Q4">
        <v>70.890353376742198</v>
      </c>
      <c r="R4">
        <v>70.560754706077802</v>
      </c>
      <c r="S4">
        <v>71.721636809387903</v>
      </c>
      <c r="T4">
        <v>72.329296844696103</v>
      </c>
      <c r="U4">
        <v>72.984524201897997</v>
      </c>
      <c r="V4">
        <v>73.625159925801796</v>
      </c>
      <c r="W4">
        <v>74.318166427726595</v>
      </c>
      <c r="X4">
        <v>74.725353034869897</v>
      </c>
      <c r="Y4">
        <v>75.124931719925499</v>
      </c>
      <c r="Z4">
        <v>75.828947959892403</v>
      </c>
      <c r="AA4">
        <v>76.6360378886192</v>
      </c>
      <c r="AB4">
        <v>77.060583555823897</v>
      </c>
      <c r="AC4">
        <v>77.544982798060104</v>
      </c>
      <c r="AD4">
        <v>77.957136462750697</v>
      </c>
      <c r="AE4">
        <v>78.422541995837193</v>
      </c>
      <c r="AF4">
        <v>78.822667941319295</v>
      </c>
      <c r="AG4">
        <v>79.144449843395094</v>
      </c>
      <c r="AH4">
        <v>79.569615020114199</v>
      </c>
      <c r="AI4">
        <v>79.852192273505594</v>
      </c>
      <c r="AJ4">
        <v>80.194751686779696</v>
      </c>
      <c r="AK4">
        <v>80.478094752812396</v>
      </c>
      <c r="AL4">
        <v>80.726651170325297</v>
      </c>
      <c r="AM4">
        <v>80.918746366075098</v>
      </c>
      <c r="AN4">
        <v>81.101096141357999</v>
      </c>
      <c r="AO4">
        <v>81.350029196529803</v>
      </c>
      <c r="AP4">
        <v>81.565228191309899</v>
      </c>
      <c r="AQ4">
        <v>81.857022123221697</v>
      </c>
      <c r="AR4">
        <v>82.089754799136998</v>
      </c>
      <c r="AS4">
        <v>82.266824173020296</v>
      </c>
      <c r="AT4">
        <v>82.488103564948901</v>
      </c>
      <c r="AU4">
        <v>82.627382971355203</v>
      </c>
      <c r="AV4">
        <v>82.838767772003493</v>
      </c>
      <c r="AW4">
        <v>82.973262403296005</v>
      </c>
      <c r="AX4">
        <v>83.034582376635299</v>
      </c>
      <c r="AY4">
        <v>83.032744820878804</v>
      </c>
      <c r="AZ4">
        <v>83.032794249711401</v>
      </c>
      <c r="BA4">
        <v>83.064246351626593</v>
      </c>
      <c r="BB4">
        <v>83.110722136479296</v>
      </c>
      <c r="BC4">
        <v>83.1587027531735</v>
      </c>
      <c r="BD4">
        <v>83.204600803662103</v>
      </c>
      <c r="BE4">
        <v>83.172133100546503</v>
      </c>
      <c r="BF4">
        <v>83.319660157885096</v>
      </c>
      <c r="BG4">
        <v>83.438240237096295</v>
      </c>
      <c r="BH4">
        <v>83.575351389894607</v>
      </c>
      <c r="BI4">
        <v>83.734406053479404</v>
      </c>
      <c r="BJ4">
        <v>83.857612575163898</v>
      </c>
      <c r="BK4">
        <v>84.007075037508898</v>
      </c>
      <c r="BL4">
        <v>84.138123510470507</v>
      </c>
      <c r="BM4">
        <v>84.282998147594697</v>
      </c>
      <c r="BN4">
        <v>84.447305476183104</v>
      </c>
      <c r="BO4">
        <v>84.578938134005597</v>
      </c>
      <c r="BP4">
        <v>84.733287784832598</v>
      </c>
      <c r="BQ4">
        <v>84.865251787969498</v>
      </c>
      <c r="BR4">
        <v>85.013368462660907</v>
      </c>
      <c r="BS4">
        <v>85.175240976654806</v>
      </c>
      <c r="BT4">
        <v>85.322131521032105</v>
      </c>
      <c r="BU4">
        <v>85.487513085948194</v>
      </c>
      <c r="BV4">
        <v>85.601810558141395</v>
      </c>
      <c r="BW4">
        <v>85.730783704737902</v>
      </c>
      <c r="BX4">
        <v>85.8815828119522</v>
      </c>
      <c r="BY4">
        <v>86.004144710527697</v>
      </c>
      <c r="BZ4">
        <v>86.140872001582196</v>
      </c>
      <c r="CA4">
        <v>86.259202426397096</v>
      </c>
      <c r="CB4">
        <v>86.387534851369097</v>
      </c>
      <c r="CC4">
        <v>86.5222860547957</v>
      </c>
      <c r="CD4">
        <v>86.641677674999201</v>
      </c>
      <c r="CE4">
        <v>86.742720764601899</v>
      </c>
      <c r="CF4">
        <v>86.863479245434505</v>
      </c>
      <c r="CG4">
        <v>86.975384627690005</v>
      </c>
      <c r="CH4">
        <v>87.093255586306398</v>
      </c>
      <c r="CI4">
        <v>87.215602496805303</v>
      </c>
      <c r="CJ4">
        <v>87.319386556343602</v>
      </c>
      <c r="CK4">
        <v>87.453439440908198</v>
      </c>
      <c r="CL4">
        <v>87.566424339412805</v>
      </c>
      <c r="CM4">
        <v>87.669668633999194</v>
      </c>
      <c r="CN4">
        <v>87.787221314805507</v>
      </c>
      <c r="CO4">
        <v>87.8997766956373</v>
      </c>
      <c r="CP4">
        <v>88.008723812598603</v>
      </c>
      <c r="CQ4">
        <v>88.102691196580494</v>
      </c>
      <c r="CR4">
        <v>88.223876369588197</v>
      </c>
      <c r="CS4">
        <v>88.3283135668608</v>
      </c>
      <c r="CT4">
        <v>88.425980499160701</v>
      </c>
      <c r="CU4">
        <v>88.5209071351739</v>
      </c>
      <c r="CV4">
        <v>88.628208963679896</v>
      </c>
      <c r="CW4">
        <v>88.733408783535296</v>
      </c>
      <c r="CX4">
        <v>88.840854929131794</v>
      </c>
      <c r="CY4">
        <v>88.924225832807196</v>
      </c>
      <c r="CZ4">
        <v>89.031096042247398</v>
      </c>
      <c r="DA4">
        <v>89.135677476491907</v>
      </c>
      <c r="DB4">
        <v>89.236479383859503</v>
      </c>
      <c r="DC4">
        <v>89.321659495041104</v>
      </c>
      <c r="DD4">
        <v>89.416377895657405</v>
      </c>
      <c r="DE4">
        <v>89.522720523687298</v>
      </c>
      <c r="DF4">
        <v>89.607308905922906</v>
      </c>
      <c r="DG4">
        <v>89.711716225384507</v>
      </c>
      <c r="DH4">
        <v>89.804595229987896</v>
      </c>
      <c r="DI4">
        <v>89.897010300044101</v>
      </c>
      <c r="DJ4">
        <v>89.982540137529995</v>
      </c>
      <c r="DK4">
        <v>90.0804313320766</v>
      </c>
      <c r="DL4">
        <v>90.168984884019494</v>
      </c>
      <c r="DM4">
        <v>90.265261884796999</v>
      </c>
      <c r="DN4">
        <v>90.352085204643402</v>
      </c>
      <c r="DO4">
        <v>90.438801035628202</v>
      </c>
      <c r="DP4">
        <v>90.524504046449593</v>
      </c>
      <c r="DQ4">
        <v>90.610752870133197</v>
      </c>
      <c r="DR4">
        <v>90.696577498343203</v>
      </c>
      <c r="DS4">
        <v>90.779442114131896</v>
      </c>
      <c r="DT4">
        <v>90.860351215759906</v>
      </c>
    </row>
    <row r="5" spans="1:124" ht="15" customHeight="1" x14ac:dyDescent="0.25">
      <c r="A5">
        <v>3</v>
      </c>
      <c r="B5">
        <v>65.409149887849097</v>
      </c>
      <c r="C5">
        <v>65.596405992867304</v>
      </c>
      <c r="D5">
        <v>65.935084770071995</v>
      </c>
      <c r="E5">
        <v>66.335199415225802</v>
      </c>
      <c r="F5">
        <v>66.788428769142101</v>
      </c>
      <c r="G5">
        <v>67.234870868961195</v>
      </c>
      <c r="H5">
        <v>67.605750161022897</v>
      </c>
      <c r="I5">
        <v>67.900364717503905</v>
      </c>
      <c r="J5">
        <v>68.188667084682507</v>
      </c>
      <c r="K5">
        <v>68.689675345475194</v>
      </c>
      <c r="L5">
        <v>69.271823012653996</v>
      </c>
      <c r="M5">
        <v>69.4769636308435</v>
      </c>
      <c r="N5">
        <v>69.969115234451706</v>
      </c>
      <c r="O5">
        <v>70.227820066595896</v>
      </c>
      <c r="P5">
        <v>70.851863981655001</v>
      </c>
      <c r="Q5">
        <v>70.858401450824104</v>
      </c>
      <c r="R5">
        <v>71.148485136707194</v>
      </c>
      <c r="S5">
        <v>71.6044111146647</v>
      </c>
      <c r="T5">
        <v>72.047077630774993</v>
      </c>
      <c r="U5">
        <v>72.600837361694403</v>
      </c>
      <c r="V5">
        <v>73.172472725680905</v>
      </c>
      <c r="W5">
        <v>73.861151556391306</v>
      </c>
      <c r="X5">
        <v>74.266437744829204</v>
      </c>
      <c r="Y5">
        <v>74.736226056635701</v>
      </c>
      <c r="Z5">
        <v>75.421591906313097</v>
      </c>
      <c r="AA5">
        <v>76.200399427607493</v>
      </c>
      <c r="AB5">
        <v>76.629956897642302</v>
      </c>
      <c r="AC5">
        <v>77.041636982935799</v>
      </c>
      <c r="AD5">
        <v>77.450171296199201</v>
      </c>
      <c r="AE5">
        <v>77.887694575447895</v>
      </c>
      <c r="AF5">
        <v>78.264536993854804</v>
      </c>
      <c r="AG5">
        <v>78.587975208363602</v>
      </c>
      <c r="AH5">
        <v>78.966470574161605</v>
      </c>
      <c r="AI5">
        <v>79.245016223422198</v>
      </c>
      <c r="AJ5">
        <v>79.546154304175104</v>
      </c>
      <c r="AK5">
        <v>79.828810338751396</v>
      </c>
      <c r="AL5">
        <v>80.064377038872195</v>
      </c>
      <c r="AM5">
        <v>80.283889546826799</v>
      </c>
      <c r="AN5">
        <v>80.484069807477496</v>
      </c>
      <c r="AO5">
        <v>80.700735171736596</v>
      </c>
      <c r="AP5">
        <v>80.951471067110106</v>
      </c>
      <c r="AQ5">
        <v>81.280152632944507</v>
      </c>
      <c r="AR5">
        <v>81.494973960449499</v>
      </c>
      <c r="AS5">
        <v>81.655832037718895</v>
      </c>
      <c r="AT5">
        <v>81.726313194272706</v>
      </c>
      <c r="AU5">
        <v>81.823229935371501</v>
      </c>
      <c r="AV5">
        <v>82.021470307263797</v>
      </c>
      <c r="AW5">
        <v>82.137297438711897</v>
      </c>
      <c r="AX5">
        <v>82.166435341004203</v>
      </c>
      <c r="AY5">
        <v>82.179583761639506</v>
      </c>
      <c r="AZ5">
        <v>82.170357724965697</v>
      </c>
      <c r="BA5">
        <v>82.201116699764697</v>
      </c>
      <c r="BB5">
        <v>82.221734704452601</v>
      </c>
      <c r="BC5">
        <v>82.268039333132606</v>
      </c>
      <c r="BD5">
        <v>82.305706571385699</v>
      </c>
      <c r="BE5">
        <v>82.270298674774807</v>
      </c>
      <c r="BF5">
        <v>82.408704106095001</v>
      </c>
      <c r="BG5">
        <v>82.523339159735002</v>
      </c>
      <c r="BH5">
        <v>82.653515694647496</v>
      </c>
      <c r="BI5">
        <v>82.811135609375597</v>
      </c>
      <c r="BJ5">
        <v>82.937044641662695</v>
      </c>
      <c r="BK5">
        <v>83.078618334803494</v>
      </c>
      <c r="BL5">
        <v>83.211873671174899</v>
      </c>
      <c r="BM5">
        <v>83.3428619510277</v>
      </c>
      <c r="BN5">
        <v>83.510565431953296</v>
      </c>
      <c r="BO5">
        <v>83.646002497996506</v>
      </c>
      <c r="BP5">
        <v>83.789761925322594</v>
      </c>
      <c r="BQ5">
        <v>83.928826694470402</v>
      </c>
      <c r="BR5">
        <v>84.066391590188005</v>
      </c>
      <c r="BS5">
        <v>84.229552619884203</v>
      </c>
      <c r="BT5">
        <v>84.381718487410197</v>
      </c>
      <c r="BU5">
        <v>84.537770408259505</v>
      </c>
      <c r="BV5">
        <v>84.655543706220001</v>
      </c>
      <c r="BW5">
        <v>84.788351657457497</v>
      </c>
      <c r="BX5">
        <v>84.922851504636697</v>
      </c>
      <c r="BY5">
        <v>85.048967028435598</v>
      </c>
      <c r="BZ5">
        <v>85.179018771725197</v>
      </c>
      <c r="CA5">
        <v>85.296429274605501</v>
      </c>
      <c r="CB5">
        <v>85.429396377581</v>
      </c>
      <c r="CC5">
        <v>85.564472200988803</v>
      </c>
      <c r="CD5">
        <v>85.681567654839697</v>
      </c>
      <c r="CE5">
        <v>85.785237843056805</v>
      </c>
      <c r="CF5">
        <v>85.897988952919803</v>
      </c>
      <c r="CG5">
        <v>86.008343718767904</v>
      </c>
      <c r="CH5">
        <v>86.124069424838595</v>
      </c>
      <c r="CI5">
        <v>86.244897715576897</v>
      </c>
      <c r="CJ5">
        <v>86.3513444524649</v>
      </c>
      <c r="CK5">
        <v>86.483597656622194</v>
      </c>
      <c r="CL5">
        <v>86.594631225904095</v>
      </c>
      <c r="CM5">
        <v>86.695701440267399</v>
      </c>
      <c r="CN5">
        <v>86.813196495753601</v>
      </c>
      <c r="CO5">
        <v>86.920998135404403</v>
      </c>
      <c r="CP5">
        <v>87.032953580987297</v>
      </c>
      <c r="CQ5">
        <v>87.124125325416102</v>
      </c>
      <c r="CR5">
        <v>87.243743652366902</v>
      </c>
      <c r="CS5">
        <v>87.347308080059605</v>
      </c>
      <c r="CT5">
        <v>87.445159765347796</v>
      </c>
      <c r="CU5">
        <v>87.540036647414695</v>
      </c>
      <c r="CV5">
        <v>87.646876261704506</v>
      </c>
      <c r="CW5">
        <v>87.752994687889597</v>
      </c>
      <c r="CX5">
        <v>87.859080739676898</v>
      </c>
      <c r="CY5">
        <v>87.940874873329804</v>
      </c>
      <c r="CZ5">
        <v>88.047700648501603</v>
      </c>
      <c r="DA5">
        <v>88.152305693896196</v>
      </c>
      <c r="DB5">
        <v>88.2518016372792</v>
      </c>
      <c r="DC5">
        <v>88.337773234934801</v>
      </c>
      <c r="DD5">
        <v>88.432290753686203</v>
      </c>
      <c r="DE5">
        <v>88.537962936294207</v>
      </c>
      <c r="DF5">
        <v>88.622699454360003</v>
      </c>
      <c r="DG5">
        <v>88.723497827953295</v>
      </c>
      <c r="DH5">
        <v>88.817600494467499</v>
      </c>
      <c r="DI5">
        <v>88.910765398595402</v>
      </c>
      <c r="DJ5">
        <v>88.9974025772499</v>
      </c>
      <c r="DK5">
        <v>89.093979635876295</v>
      </c>
      <c r="DL5">
        <v>89.182283376592906</v>
      </c>
      <c r="DM5">
        <v>89.277873908154305</v>
      </c>
      <c r="DN5">
        <v>89.365282303153606</v>
      </c>
      <c r="DO5">
        <v>89.451415309579303</v>
      </c>
      <c r="DP5">
        <v>89.538875904951297</v>
      </c>
      <c r="DQ5">
        <v>89.624645758867601</v>
      </c>
      <c r="DR5">
        <v>89.709209924265195</v>
      </c>
      <c r="DS5">
        <v>89.792015299893606</v>
      </c>
      <c r="DT5">
        <v>89.872865157874301</v>
      </c>
    </row>
    <row r="6" spans="1:124" ht="15" customHeight="1" x14ac:dyDescent="0.25">
      <c r="A6">
        <v>4</v>
      </c>
      <c r="B6">
        <v>65.062943561039802</v>
      </c>
      <c r="C6">
        <v>65.226459836863398</v>
      </c>
      <c r="D6">
        <v>65.560145870296793</v>
      </c>
      <c r="E6">
        <v>65.951336204514106</v>
      </c>
      <c r="F6">
        <v>66.355497095506195</v>
      </c>
      <c r="G6">
        <v>66.783636205856197</v>
      </c>
      <c r="H6">
        <v>67.132471851804794</v>
      </c>
      <c r="I6">
        <v>67.426660482925598</v>
      </c>
      <c r="J6">
        <v>67.740872222708703</v>
      </c>
      <c r="K6">
        <v>68.236889724572507</v>
      </c>
      <c r="L6">
        <v>68.739954343973594</v>
      </c>
      <c r="M6">
        <v>69.007374404927603</v>
      </c>
      <c r="N6">
        <v>69.584103240386099</v>
      </c>
      <c r="O6">
        <v>69.803606604688298</v>
      </c>
      <c r="P6">
        <v>70.4614226018045</v>
      </c>
      <c r="Q6">
        <v>70.747426842970697</v>
      </c>
      <c r="R6">
        <v>70.681276995014898</v>
      </c>
      <c r="S6">
        <v>71.079556208778598</v>
      </c>
      <c r="T6">
        <v>71.457885197366807</v>
      </c>
      <c r="U6">
        <v>71.973058992680905</v>
      </c>
      <c r="V6">
        <v>72.520928596945495</v>
      </c>
      <c r="W6">
        <v>73.202763866914495</v>
      </c>
      <c r="X6">
        <v>73.634068590971793</v>
      </c>
      <c r="Y6">
        <v>74.099750641511804</v>
      </c>
      <c r="Z6">
        <v>74.785446469098304</v>
      </c>
      <c r="AA6">
        <v>75.547021752756606</v>
      </c>
      <c r="AB6">
        <v>75.9508209933514</v>
      </c>
      <c r="AC6">
        <v>76.342783852855106</v>
      </c>
      <c r="AD6">
        <v>76.751839730346205</v>
      </c>
      <c r="AE6">
        <v>77.159658700216099</v>
      </c>
      <c r="AF6">
        <v>77.550514077434499</v>
      </c>
      <c r="AG6">
        <v>77.870736826834801</v>
      </c>
      <c r="AH6">
        <v>78.225635365785706</v>
      </c>
      <c r="AI6">
        <v>78.480140100501401</v>
      </c>
      <c r="AJ6">
        <v>78.774464762691593</v>
      </c>
      <c r="AK6">
        <v>79.038075014113502</v>
      </c>
      <c r="AL6">
        <v>79.316997837026406</v>
      </c>
      <c r="AM6">
        <v>79.535922667306096</v>
      </c>
      <c r="AN6">
        <v>79.733354840968403</v>
      </c>
      <c r="AO6">
        <v>79.968050033949297</v>
      </c>
      <c r="AP6">
        <v>80.299149808737099</v>
      </c>
      <c r="AQ6">
        <v>80.577789197087</v>
      </c>
      <c r="AR6">
        <v>80.746431666457198</v>
      </c>
      <c r="AS6">
        <v>80.807551929619606</v>
      </c>
      <c r="AT6">
        <v>80.847276594568797</v>
      </c>
      <c r="AU6">
        <v>80.940014916762195</v>
      </c>
      <c r="AV6">
        <v>81.131591323959796</v>
      </c>
      <c r="AW6">
        <v>81.223352128503194</v>
      </c>
      <c r="AX6">
        <v>81.260869144866504</v>
      </c>
      <c r="AY6">
        <v>81.259790115743101</v>
      </c>
      <c r="AZ6">
        <v>81.244172712925504</v>
      </c>
      <c r="BA6">
        <v>81.272422251968393</v>
      </c>
      <c r="BB6">
        <v>81.291748441118202</v>
      </c>
      <c r="BC6">
        <v>81.333260441704596</v>
      </c>
      <c r="BD6">
        <v>81.364731042467298</v>
      </c>
      <c r="BE6">
        <v>81.333719807625698</v>
      </c>
      <c r="BF6">
        <v>81.466490481884804</v>
      </c>
      <c r="BG6">
        <v>81.569954894114801</v>
      </c>
      <c r="BH6">
        <v>81.705716324513602</v>
      </c>
      <c r="BI6">
        <v>81.865084739880203</v>
      </c>
      <c r="BJ6">
        <v>81.984638277949102</v>
      </c>
      <c r="BK6">
        <v>82.130096885162899</v>
      </c>
      <c r="BL6">
        <v>82.256562214770796</v>
      </c>
      <c r="BM6">
        <v>82.388699401796899</v>
      </c>
      <c r="BN6">
        <v>82.556246367455401</v>
      </c>
      <c r="BO6">
        <v>82.687679525438696</v>
      </c>
      <c r="BP6">
        <v>82.832511503724007</v>
      </c>
      <c r="BQ6">
        <v>82.971564135307702</v>
      </c>
      <c r="BR6">
        <v>83.112043766084199</v>
      </c>
      <c r="BS6">
        <v>83.272025036577702</v>
      </c>
      <c r="BT6">
        <v>83.426871144085794</v>
      </c>
      <c r="BU6">
        <v>83.572324133478304</v>
      </c>
      <c r="BV6">
        <v>83.696123057394601</v>
      </c>
      <c r="BW6">
        <v>83.821939707400205</v>
      </c>
      <c r="BX6">
        <v>83.964073562290494</v>
      </c>
      <c r="BY6">
        <v>84.082287602149705</v>
      </c>
      <c r="BZ6">
        <v>84.215491410746495</v>
      </c>
      <c r="CA6">
        <v>84.334198551598007</v>
      </c>
      <c r="CB6">
        <v>84.458189985276803</v>
      </c>
      <c r="CC6">
        <v>84.591817854563004</v>
      </c>
      <c r="CD6">
        <v>84.708991714779799</v>
      </c>
      <c r="CE6">
        <v>84.809950572264299</v>
      </c>
      <c r="CF6">
        <v>84.924189064440199</v>
      </c>
      <c r="CG6">
        <v>85.035846527061494</v>
      </c>
      <c r="CH6">
        <v>85.148971492979996</v>
      </c>
      <c r="CI6">
        <v>85.266050623718399</v>
      </c>
      <c r="CJ6">
        <v>85.373921874109598</v>
      </c>
      <c r="CK6">
        <v>85.5043314641199</v>
      </c>
      <c r="CL6">
        <v>85.614803817661596</v>
      </c>
      <c r="CM6">
        <v>85.712296531027405</v>
      </c>
      <c r="CN6">
        <v>85.829369437748198</v>
      </c>
      <c r="CO6">
        <v>85.936573314442398</v>
      </c>
      <c r="CP6">
        <v>86.050471847580994</v>
      </c>
      <c r="CQ6">
        <v>86.143663418261298</v>
      </c>
      <c r="CR6">
        <v>86.258775464479299</v>
      </c>
      <c r="CS6">
        <v>86.362388911790703</v>
      </c>
      <c r="CT6">
        <v>86.460366745201597</v>
      </c>
      <c r="CU6">
        <v>86.558275540671204</v>
      </c>
      <c r="CV6">
        <v>86.6603803195094</v>
      </c>
      <c r="CW6">
        <v>86.768401075325201</v>
      </c>
      <c r="CX6">
        <v>86.872683631435294</v>
      </c>
      <c r="CY6">
        <v>86.953463211555302</v>
      </c>
      <c r="CZ6">
        <v>87.061821551943098</v>
      </c>
      <c r="DA6">
        <v>87.164672547866303</v>
      </c>
      <c r="DB6">
        <v>87.263882666742504</v>
      </c>
      <c r="DC6">
        <v>87.350797592678504</v>
      </c>
      <c r="DD6">
        <v>87.443328692645906</v>
      </c>
      <c r="DE6">
        <v>87.547322619365801</v>
      </c>
      <c r="DF6">
        <v>87.6338777077858</v>
      </c>
      <c r="DG6">
        <v>87.735235479019593</v>
      </c>
      <c r="DH6">
        <v>87.826736580775602</v>
      </c>
      <c r="DI6">
        <v>87.921263492279294</v>
      </c>
      <c r="DJ6">
        <v>88.007991794718293</v>
      </c>
      <c r="DK6">
        <v>88.105103597541898</v>
      </c>
      <c r="DL6">
        <v>88.193873275854301</v>
      </c>
      <c r="DM6">
        <v>88.286860058721601</v>
      </c>
      <c r="DN6">
        <v>88.374373760900397</v>
      </c>
      <c r="DO6">
        <v>88.461335878263299</v>
      </c>
      <c r="DP6">
        <v>88.549386227239907</v>
      </c>
      <c r="DQ6">
        <v>88.635453566850103</v>
      </c>
      <c r="DR6">
        <v>88.719967374583604</v>
      </c>
      <c r="DS6">
        <v>88.802722406706906</v>
      </c>
      <c r="DT6">
        <v>88.883521914487602</v>
      </c>
    </row>
    <row r="7" spans="1:124" ht="15" customHeight="1" x14ac:dyDescent="0.25">
      <c r="A7">
        <v>5</v>
      </c>
      <c r="B7">
        <v>64.537391330798002</v>
      </c>
      <c r="C7">
        <v>64.714065403888299</v>
      </c>
      <c r="D7">
        <v>64.874269233966004</v>
      </c>
      <c r="E7">
        <v>65.374712984867799</v>
      </c>
      <c r="F7">
        <v>65.771816647687004</v>
      </c>
      <c r="G7">
        <v>66.156579769667502</v>
      </c>
      <c r="H7">
        <v>66.504952382096903</v>
      </c>
      <c r="I7">
        <v>66.818657022769202</v>
      </c>
      <c r="J7">
        <v>67.152197584019504</v>
      </c>
      <c r="K7">
        <v>67.606024376694194</v>
      </c>
      <c r="L7">
        <v>68.136743357322302</v>
      </c>
      <c r="M7">
        <v>68.466276005467904</v>
      </c>
      <c r="N7">
        <v>68.995796337891804</v>
      </c>
      <c r="O7">
        <v>69.272337165767894</v>
      </c>
      <c r="P7">
        <v>70.128223661391601</v>
      </c>
      <c r="Q7">
        <v>70.149564162181903</v>
      </c>
      <c r="R7">
        <v>70.041178085607697</v>
      </c>
      <c r="S7">
        <v>70.365142733996606</v>
      </c>
      <c r="T7">
        <v>70.744787958475499</v>
      </c>
      <c r="U7">
        <v>71.230787712933406</v>
      </c>
      <c r="V7">
        <v>71.777078563374104</v>
      </c>
      <c r="W7">
        <v>72.488147523732295</v>
      </c>
      <c r="X7">
        <v>72.921440107552797</v>
      </c>
      <c r="Y7">
        <v>73.380274042049507</v>
      </c>
      <c r="Z7">
        <v>74.062895001398502</v>
      </c>
      <c r="AA7">
        <v>74.795421347782906</v>
      </c>
      <c r="AB7">
        <v>75.188710610801195</v>
      </c>
      <c r="AC7">
        <v>75.563215050070198</v>
      </c>
      <c r="AD7">
        <v>75.968551605596403</v>
      </c>
      <c r="AE7">
        <v>76.375062625693204</v>
      </c>
      <c r="AF7">
        <v>76.756634779025006</v>
      </c>
      <c r="AG7">
        <v>77.058816957957802</v>
      </c>
      <c r="AH7">
        <v>77.417390062730107</v>
      </c>
      <c r="AI7">
        <v>77.657949435467103</v>
      </c>
      <c r="AJ7">
        <v>77.945082817820406</v>
      </c>
      <c r="AK7">
        <v>78.233333681643998</v>
      </c>
      <c r="AL7">
        <v>78.510573742695996</v>
      </c>
      <c r="AM7">
        <v>78.722412225685403</v>
      </c>
      <c r="AN7">
        <v>78.938305669596005</v>
      </c>
      <c r="AO7">
        <v>79.199417442785702</v>
      </c>
      <c r="AP7">
        <v>79.5685002435565</v>
      </c>
      <c r="AQ7">
        <v>79.8039250500279</v>
      </c>
      <c r="AR7">
        <v>79.877768940906705</v>
      </c>
      <c r="AS7">
        <v>79.898402124019697</v>
      </c>
      <c r="AT7">
        <v>79.933984429784203</v>
      </c>
      <c r="AU7">
        <v>80.022389321037593</v>
      </c>
      <c r="AV7">
        <v>80.199863408403303</v>
      </c>
      <c r="AW7">
        <v>80.291378469174205</v>
      </c>
      <c r="AX7">
        <v>80.3186544828217</v>
      </c>
      <c r="AY7">
        <v>80.317170306660799</v>
      </c>
      <c r="AZ7">
        <v>80.299762949834999</v>
      </c>
      <c r="BA7">
        <v>80.322370476923197</v>
      </c>
      <c r="BB7">
        <v>80.341465942672997</v>
      </c>
      <c r="BC7">
        <v>80.379118902122102</v>
      </c>
      <c r="BD7">
        <v>80.407531126433199</v>
      </c>
      <c r="BE7">
        <v>80.378526511312998</v>
      </c>
      <c r="BF7">
        <v>80.508290759916903</v>
      </c>
      <c r="BG7">
        <v>80.610591300356305</v>
      </c>
      <c r="BH7">
        <v>80.743819675941594</v>
      </c>
      <c r="BI7">
        <v>80.901471197505501</v>
      </c>
      <c r="BJ7">
        <v>81.020425744851096</v>
      </c>
      <c r="BK7">
        <v>81.164886126652902</v>
      </c>
      <c r="BL7">
        <v>81.290014330632104</v>
      </c>
      <c r="BM7">
        <v>81.427778952357201</v>
      </c>
      <c r="BN7">
        <v>81.588999878406895</v>
      </c>
      <c r="BO7">
        <v>81.724516108655394</v>
      </c>
      <c r="BP7">
        <v>81.864304125116305</v>
      </c>
      <c r="BQ7">
        <v>82.010509095600895</v>
      </c>
      <c r="BR7">
        <v>82.144192356911105</v>
      </c>
      <c r="BS7">
        <v>82.305975486527203</v>
      </c>
      <c r="BT7">
        <v>82.460553128656002</v>
      </c>
      <c r="BU7">
        <v>82.601150280495901</v>
      </c>
      <c r="BV7">
        <v>82.727543118598206</v>
      </c>
      <c r="BW7">
        <v>82.854987839143703</v>
      </c>
      <c r="BX7">
        <v>82.991313466865194</v>
      </c>
      <c r="BY7">
        <v>83.107306062512194</v>
      </c>
      <c r="BZ7">
        <v>83.239480593132996</v>
      </c>
      <c r="CA7">
        <v>83.361238139342902</v>
      </c>
      <c r="CB7">
        <v>83.484588433366895</v>
      </c>
      <c r="CC7">
        <v>83.618738071277505</v>
      </c>
      <c r="CD7">
        <v>83.735976208491607</v>
      </c>
      <c r="CE7">
        <v>83.831664363160499</v>
      </c>
      <c r="CF7">
        <v>83.944074478889604</v>
      </c>
      <c r="CG7">
        <v>84.056819218895896</v>
      </c>
      <c r="CH7">
        <v>84.170218185962796</v>
      </c>
      <c r="CI7">
        <v>84.282926299799499</v>
      </c>
      <c r="CJ7">
        <v>84.393261301716606</v>
      </c>
      <c r="CK7">
        <v>84.522237877951795</v>
      </c>
      <c r="CL7">
        <v>84.6314951549586</v>
      </c>
      <c r="CM7">
        <v>84.728182424422499</v>
      </c>
      <c r="CN7">
        <v>84.842506944041105</v>
      </c>
      <c r="CO7">
        <v>84.951146192890604</v>
      </c>
      <c r="CP7">
        <v>85.062285371854003</v>
      </c>
      <c r="CQ7">
        <v>85.159961980903901</v>
      </c>
      <c r="CR7">
        <v>85.271295758983698</v>
      </c>
      <c r="CS7">
        <v>85.372445384467198</v>
      </c>
      <c r="CT7">
        <v>85.472527426982097</v>
      </c>
      <c r="CU7">
        <v>85.572734295995303</v>
      </c>
      <c r="CV7">
        <v>85.670275905407607</v>
      </c>
      <c r="CW7">
        <v>85.777719204554103</v>
      </c>
      <c r="CX7">
        <v>85.8819375991649</v>
      </c>
      <c r="CY7">
        <v>85.965053894956995</v>
      </c>
      <c r="CZ7">
        <v>86.071661925989702</v>
      </c>
      <c r="DA7">
        <v>86.174514905262996</v>
      </c>
      <c r="DB7">
        <v>86.273199455452996</v>
      </c>
      <c r="DC7">
        <v>86.358354769397295</v>
      </c>
      <c r="DD7">
        <v>86.451085264530803</v>
      </c>
      <c r="DE7">
        <v>86.553460019722607</v>
      </c>
      <c r="DF7">
        <v>86.643383720283097</v>
      </c>
      <c r="DG7">
        <v>86.743476820467507</v>
      </c>
      <c r="DH7">
        <v>86.833330301755694</v>
      </c>
      <c r="DI7">
        <v>86.929773832128404</v>
      </c>
      <c r="DJ7">
        <v>87.015988251651194</v>
      </c>
      <c r="DK7">
        <v>87.1127338125726</v>
      </c>
      <c r="DL7">
        <v>87.203558526238098</v>
      </c>
      <c r="DM7">
        <v>87.292422968726896</v>
      </c>
      <c r="DN7">
        <v>87.381301604423797</v>
      </c>
      <c r="DO7">
        <v>87.469896616145107</v>
      </c>
      <c r="DP7">
        <v>87.557262054903106</v>
      </c>
      <c r="DQ7">
        <v>87.643283766482298</v>
      </c>
      <c r="DR7">
        <v>87.727752076421297</v>
      </c>
      <c r="DS7">
        <v>87.810461724210001</v>
      </c>
      <c r="DT7">
        <v>87.891215945535507</v>
      </c>
    </row>
    <row r="8" spans="1:124" ht="15" customHeight="1" x14ac:dyDescent="0.25">
      <c r="A8">
        <v>6</v>
      </c>
      <c r="B8">
        <v>63.886235957214097</v>
      </c>
      <c r="C8">
        <v>64.064586544237002</v>
      </c>
      <c r="D8">
        <v>64.206277141981502</v>
      </c>
      <c r="E8">
        <v>64.705107263371303</v>
      </c>
      <c r="F8">
        <v>65.064101411780698</v>
      </c>
      <c r="G8">
        <v>65.431447976280595</v>
      </c>
      <c r="H8">
        <v>65.826836519727095</v>
      </c>
      <c r="I8">
        <v>66.125735035548004</v>
      </c>
      <c r="J8">
        <v>66.431637169200897</v>
      </c>
      <c r="K8">
        <v>66.939512767328594</v>
      </c>
      <c r="L8">
        <v>67.479632624279105</v>
      </c>
      <c r="M8">
        <v>67.804176767938898</v>
      </c>
      <c r="N8">
        <v>68.355774326068499</v>
      </c>
      <c r="O8">
        <v>68.820174504879901</v>
      </c>
      <c r="P8">
        <v>69.428215706773699</v>
      </c>
      <c r="Q8">
        <v>69.436092332467993</v>
      </c>
      <c r="R8">
        <v>69.298525248197805</v>
      </c>
      <c r="S8">
        <v>69.571292476462304</v>
      </c>
      <c r="T8">
        <v>69.951563296751502</v>
      </c>
      <c r="U8">
        <v>70.4389936593236</v>
      </c>
      <c r="V8">
        <v>71.007188696599798</v>
      </c>
      <c r="W8">
        <v>71.725770308045696</v>
      </c>
      <c r="X8">
        <v>72.1177258204455</v>
      </c>
      <c r="Y8">
        <v>72.613506126593293</v>
      </c>
      <c r="Z8">
        <v>73.277587781843593</v>
      </c>
      <c r="AA8">
        <v>74.0016418925415</v>
      </c>
      <c r="AB8">
        <v>74.387011417033506</v>
      </c>
      <c r="AC8">
        <v>74.748175064378401</v>
      </c>
      <c r="AD8">
        <v>75.1497327154499</v>
      </c>
      <c r="AE8">
        <v>75.542965493502905</v>
      </c>
      <c r="AF8">
        <v>75.924769271422093</v>
      </c>
      <c r="AG8">
        <v>76.217468683194696</v>
      </c>
      <c r="AH8">
        <v>76.564815053928299</v>
      </c>
      <c r="AI8">
        <v>76.796154960536498</v>
      </c>
      <c r="AJ8">
        <v>77.107981971979498</v>
      </c>
      <c r="AK8">
        <v>77.394263229476095</v>
      </c>
      <c r="AL8">
        <v>77.664792879046402</v>
      </c>
      <c r="AM8">
        <v>77.899752465763001</v>
      </c>
      <c r="AN8">
        <v>78.157839700199204</v>
      </c>
      <c r="AO8">
        <v>78.427676282595002</v>
      </c>
      <c r="AP8">
        <v>78.733861312114897</v>
      </c>
      <c r="AQ8">
        <v>78.900158041574301</v>
      </c>
      <c r="AR8">
        <v>78.961203204271101</v>
      </c>
      <c r="AS8">
        <v>78.964118950391693</v>
      </c>
      <c r="AT8">
        <v>78.998218990728702</v>
      </c>
      <c r="AU8">
        <v>79.080244158540793</v>
      </c>
      <c r="AV8">
        <v>79.258964801321099</v>
      </c>
      <c r="AW8">
        <v>79.339441813145697</v>
      </c>
      <c r="AX8">
        <v>79.365615464715006</v>
      </c>
      <c r="AY8">
        <v>79.354462340573804</v>
      </c>
      <c r="AZ8">
        <v>79.3403218333263</v>
      </c>
      <c r="BA8">
        <v>79.356628970751601</v>
      </c>
      <c r="BB8">
        <v>79.380207843477095</v>
      </c>
      <c r="BC8">
        <v>79.415160639570601</v>
      </c>
      <c r="BD8">
        <v>79.451664445206902</v>
      </c>
      <c r="BE8">
        <v>79.409851172972793</v>
      </c>
      <c r="BF8">
        <v>79.541347836573394</v>
      </c>
      <c r="BG8">
        <v>79.644652777786803</v>
      </c>
      <c r="BH8">
        <v>79.780427550904804</v>
      </c>
      <c r="BI8">
        <v>79.932679076987398</v>
      </c>
      <c r="BJ8">
        <v>80.0561926944074</v>
      </c>
      <c r="BK8">
        <v>80.195308257866103</v>
      </c>
      <c r="BL8">
        <v>80.321858142740297</v>
      </c>
      <c r="BM8">
        <v>80.459839048620395</v>
      </c>
      <c r="BN8">
        <v>80.624775904580801</v>
      </c>
      <c r="BO8">
        <v>80.758156985647403</v>
      </c>
      <c r="BP8">
        <v>80.896130011951001</v>
      </c>
      <c r="BQ8">
        <v>81.045410531308306</v>
      </c>
      <c r="BR8">
        <v>81.173839960816906</v>
      </c>
      <c r="BS8">
        <v>81.329378688832193</v>
      </c>
      <c r="BT8">
        <v>81.486496938184999</v>
      </c>
      <c r="BU8">
        <v>81.627595175103096</v>
      </c>
      <c r="BV8">
        <v>81.752617598481905</v>
      </c>
      <c r="BW8">
        <v>81.879133408726503</v>
      </c>
      <c r="BX8">
        <v>82.017465977055707</v>
      </c>
      <c r="BY8">
        <v>82.137672095254302</v>
      </c>
      <c r="BZ8">
        <v>82.261600996452898</v>
      </c>
      <c r="CA8">
        <v>82.382711352506107</v>
      </c>
      <c r="CB8">
        <v>82.508675811608299</v>
      </c>
      <c r="CC8">
        <v>82.638815584172704</v>
      </c>
      <c r="CD8">
        <v>82.752373081900004</v>
      </c>
      <c r="CE8">
        <v>82.852827576044106</v>
      </c>
      <c r="CF8">
        <v>82.9618390953936</v>
      </c>
      <c r="CG8">
        <v>83.073239424539494</v>
      </c>
      <c r="CH8">
        <v>83.1885332588854</v>
      </c>
      <c r="CI8">
        <v>83.297678720887305</v>
      </c>
      <c r="CJ8">
        <v>83.410568316010298</v>
      </c>
      <c r="CK8">
        <v>83.5362346272114</v>
      </c>
      <c r="CL8">
        <v>83.645946775806905</v>
      </c>
      <c r="CM8">
        <v>83.742043543511599</v>
      </c>
      <c r="CN8">
        <v>83.854202797414601</v>
      </c>
      <c r="CO8">
        <v>83.962287063819304</v>
      </c>
      <c r="CP8">
        <v>84.073148196238705</v>
      </c>
      <c r="CQ8">
        <v>84.1712948714828</v>
      </c>
      <c r="CR8">
        <v>84.282733548361193</v>
      </c>
      <c r="CS8">
        <v>84.381446028873498</v>
      </c>
      <c r="CT8">
        <v>84.483842087433601</v>
      </c>
      <c r="CU8">
        <v>84.583700728362999</v>
      </c>
      <c r="CV8">
        <v>84.679253569041506</v>
      </c>
      <c r="CW8">
        <v>84.785537745850505</v>
      </c>
      <c r="CX8">
        <v>84.891013143083399</v>
      </c>
      <c r="CY8">
        <v>84.974180239220601</v>
      </c>
      <c r="CZ8">
        <v>85.080098491249004</v>
      </c>
      <c r="DA8">
        <v>85.1834431176799</v>
      </c>
      <c r="DB8">
        <v>85.280527657350902</v>
      </c>
      <c r="DC8">
        <v>85.365830726246799</v>
      </c>
      <c r="DD8">
        <v>85.457839408961206</v>
      </c>
      <c r="DE8">
        <v>85.560682691759894</v>
      </c>
      <c r="DF8">
        <v>85.651121247899496</v>
      </c>
      <c r="DG8">
        <v>85.750981210875494</v>
      </c>
      <c r="DH8">
        <v>85.840008858242101</v>
      </c>
      <c r="DI8">
        <v>85.9372169281921</v>
      </c>
      <c r="DJ8">
        <v>86.023725716750405</v>
      </c>
      <c r="DK8">
        <v>86.119241022292996</v>
      </c>
      <c r="DL8">
        <v>86.209703931822304</v>
      </c>
      <c r="DM8">
        <v>86.298285326815105</v>
      </c>
      <c r="DN8">
        <v>86.387734394099596</v>
      </c>
      <c r="DO8">
        <v>86.476208187890606</v>
      </c>
      <c r="DP8">
        <v>86.563523405432505</v>
      </c>
      <c r="DQ8">
        <v>86.649495201635503</v>
      </c>
      <c r="DR8">
        <v>86.733913886581604</v>
      </c>
      <c r="DS8">
        <v>86.816574185121695</v>
      </c>
      <c r="DT8">
        <v>86.897279319380303</v>
      </c>
    </row>
    <row r="9" spans="1:124" ht="15" customHeight="1" x14ac:dyDescent="0.25">
      <c r="A9">
        <v>7</v>
      </c>
      <c r="B9">
        <v>63.161508319186296</v>
      </c>
      <c r="C9">
        <v>63.332940224942597</v>
      </c>
      <c r="D9">
        <v>63.462510960890803</v>
      </c>
      <c r="E9">
        <v>63.9491762939967</v>
      </c>
      <c r="F9">
        <v>64.287813732599403</v>
      </c>
      <c r="G9">
        <v>64.669839248250696</v>
      </c>
      <c r="H9">
        <v>65.057796637280305</v>
      </c>
      <c r="I9">
        <v>65.364427721611094</v>
      </c>
      <c r="J9">
        <v>65.702803853785994</v>
      </c>
      <c r="K9">
        <v>66.212165387266396</v>
      </c>
      <c r="L9">
        <v>66.749977533965605</v>
      </c>
      <c r="M9">
        <v>67.099994343184704</v>
      </c>
      <c r="N9">
        <v>67.802197488855597</v>
      </c>
      <c r="O9">
        <v>68.0856696320255</v>
      </c>
      <c r="P9">
        <v>68.653309729944695</v>
      </c>
      <c r="Q9">
        <v>68.641719807174496</v>
      </c>
      <c r="R9">
        <v>68.482778248900601</v>
      </c>
      <c r="S9">
        <v>68.748082831932294</v>
      </c>
      <c r="T9">
        <v>69.131002389910293</v>
      </c>
      <c r="U9">
        <v>69.624261959420295</v>
      </c>
      <c r="V9">
        <v>70.172916686229001</v>
      </c>
      <c r="W9">
        <v>70.891756141073699</v>
      </c>
      <c r="X9">
        <v>71.311473175071797</v>
      </c>
      <c r="Y9">
        <v>71.793082142635598</v>
      </c>
      <c r="Z9">
        <v>72.439294197078596</v>
      </c>
      <c r="AA9">
        <v>73.161708785732898</v>
      </c>
      <c r="AB9">
        <v>73.539829625380193</v>
      </c>
      <c r="AC9">
        <v>73.905393661184505</v>
      </c>
      <c r="AD9">
        <v>74.290188689809398</v>
      </c>
      <c r="AE9">
        <v>74.682127611712204</v>
      </c>
      <c r="AF9">
        <v>75.057296769956594</v>
      </c>
      <c r="AG9">
        <v>75.357805623598395</v>
      </c>
      <c r="AH9">
        <v>75.693811176249696</v>
      </c>
      <c r="AI9">
        <v>75.9333528288644</v>
      </c>
      <c r="AJ9">
        <v>76.256582716118004</v>
      </c>
      <c r="AK9">
        <v>76.528292458353604</v>
      </c>
      <c r="AL9">
        <v>76.819044372569607</v>
      </c>
      <c r="AM9">
        <v>77.106184917643901</v>
      </c>
      <c r="AN9">
        <v>77.364023634784104</v>
      </c>
      <c r="AO9">
        <v>77.566713098623694</v>
      </c>
      <c r="AP9">
        <v>77.828090004390106</v>
      </c>
      <c r="AQ9">
        <v>77.968739720089701</v>
      </c>
      <c r="AR9">
        <v>78.019936116486306</v>
      </c>
      <c r="AS9">
        <v>78.023168373008204</v>
      </c>
      <c r="AT9">
        <v>78.045660569712794</v>
      </c>
      <c r="AU9">
        <v>78.121441794040905</v>
      </c>
      <c r="AV9">
        <v>78.297260269812199</v>
      </c>
      <c r="AW9">
        <v>78.375645734537898</v>
      </c>
      <c r="AX9">
        <v>78.400568416523498</v>
      </c>
      <c r="AY9">
        <v>78.388621113515995</v>
      </c>
      <c r="AZ9">
        <v>78.370529246027502</v>
      </c>
      <c r="BA9">
        <v>78.393314361929896</v>
      </c>
      <c r="BB9">
        <v>78.4153251631747</v>
      </c>
      <c r="BC9">
        <v>78.448239952110498</v>
      </c>
      <c r="BD9">
        <v>78.479781247331005</v>
      </c>
      <c r="BE9">
        <v>78.437400325686397</v>
      </c>
      <c r="BF9">
        <v>78.572739714239901</v>
      </c>
      <c r="BG9">
        <v>78.672996710609297</v>
      </c>
      <c r="BH9">
        <v>78.808026744211801</v>
      </c>
      <c r="BI9">
        <v>78.957946704039301</v>
      </c>
      <c r="BJ9">
        <v>79.081340397973193</v>
      </c>
      <c r="BK9">
        <v>79.222254379846504</v>
      </c>
      <c r="BL9">
        <v>79.349086681298601</v>
      </c>
      <c r="BM9">
        <v>79.489515158744297</v>
      </c>
      <c r="BN9">
        <v>79.653951943088103</v>
      </c>
      <c r="BO9">
        <v>79.789550199775604</v>
      </c>
      <c r="BP9">
        <v>79.924680773625596</v>
      </c>
      <c r="BQ9">
        <v>80.072724684976507</v>
      </c>
      <c r="BR9">
        <v>80.202408613466005</v>
      </c>
      <c r="BS9">
        <v>80.356452819281301</v>
      </c>
      <c r="BT9">
        <v>80.510275307151801</v>
      </c>
      <c r="BU9">
        <v>80.6513630879533</v>
      </c>
      <c r="BV9">
        <v>80.773687500359799</v>
      </c>
      <c r="BW9">
        <v>80.902923049845199</v>
      </c>
      <c r="BX9">
        <v>81.040250837167306</v>
      </c>
      <c r="BY9">
        <v>81.156226528429599</v>
      </c>
      <c r="BZ9">
        <v>81.2824257652196</v>
      </c>
      <c r="CA9">
        <v>81.401790912729894</v>
      </c>
      <c r="CB9">
        <v>81.529362412680499</v>
      </c>
      <c r="CC9">
        <v>81.656100447249699</v>
      </c>
      <c r="CD9">
        <v>81.770201310301303</v>
      </c>
      <c r="CE9">
        <v>81.870900999415198</v>
      </c>
      <c r="CF9">
        <v>81.976487462122293</v>
      </c>
      <c r="CG9">
        <v>82.086482920910498</v>
      </c>
      <c r="CH9">
        <v>82.203506218449903</v>
      </c>
      <c r="CI9">
        <v>82.312455715681295</v>
      </c>
      <c r="CJ9">
        <v>82.423897259850406</v>
      </c>
      <c r="CK9">
        <v>82.549312040609905</v>
      </c>
      <c r="CL9">
        <v>82.657876208798498</v>
      </c>
      <c r="CM9">
        <v>82.755143005802097</v>
      </c>
      <c r="CN9">
        <v>82.864154114183805</v>
      </c>
      <c r="CO9">
        <v>82.972086910704107</v>
      </c>
      <c r="CP9">
        <v>83.082964661035604</v>
      </c>
      <c r="CQ9">
        <v>83.182124156745004</v>
      </c>
      <c r="CR9">
        <v>83.292224288710003</v>
      </c>
      <c r="CS9">
        <v>83.3903837633584</v>
      </c>
      <c r="CT9">
        <v>83.493074330998098</v>
      </c>
      <c r="CU9">
        <v>83.591970078675502</v>
      </c>
      <c r="CV9">
        <v>83.686925752201205</v>
      </c>
      <c r="CW9">
        <v>83.793735623925798</v>
      </c>
      <c r="CX9">
        <v>83.899448592083701</v>
      </c>
      <c r="CY9">
        <v>83.981300964535293</v>
      </c>
      <c r="CZ9">
        <v>84.087514257302203</v>
      </c>
      <c r="DA9">
        <v>84.191153559859899</v>
      </c>
      <c r="DB9">
        <v>84.287490976898994</v>
      </c>
      <c r="DC9">
        <v>84.373585326184298</v>
      </c>
      <c r="DD9">
        <v>84.464765896600895</v>
      </c>
      <c r="DE9">
        <v>84.567446716639694</v>
      </c>
      <c r="DF9">
        <v>84.6570376496812</v>
      </c>
      <c r="DG9">
        <v>84.757116759713696</v>
      </c>
      <c r="DH9">
        <v>84.845662675669601</v>
      </c>
      <c r="DI9">
        <v>84.943634567291994</v>
      </c>
      <c r="DJ9">
        <v>85.031063953055593</v>
      </c>
      <c r="DK9">
        <v>85.125249541594201</v>
      </c>
      <c r="DL9">
        <v>85.214726797811394</v>
      </c>
      <c r="DM9">
        <v>85.304463621558995</v>
      </c>
      <c r="DN9">
        <v>85.393868195827807</v>
      </c>
      <c r="DO9">
        <v>85.482279421014198</v>
      </c>
      <c r="DP9">
        <v>85.569532628919504</v>
      </c>
      <c r="DQ9">
        <v>85.655442957865006</v>
      </c>
      <c r="DR9">
        <v>85.739800700224905</v>
      </c>
      <c r="DS9">
        <v>85.822400564079103</v>
      </c>
      <c r="DT9">
        <v>85.903045755955006</v>
      </c>
    </row>
    <row r="10" spans="1:124" ht="15" customHeight="1" x14ac:dyDescent="0.25">
      <c r="A10">
        <v>8</v>
      </c>
      <c r="B10">
        <v>62.376735384407098</v>
      </c>
      <c r="C10">
        <v>62.536927723054397</v>
      </c>
      <c r="D10">
        <v>62.667109227679298</v>
      </c>
      <c r="E10">
        <v>63.151205219363</v>
      </c>
      <c r="F10">
        <v>63.504211973281002</v>
      </c>
      <c r="G10">
        <v>63.860152218360398</v>
      </c>
      <c r="H10">
        <v>64.257443836628596</v>
      </c>
      <c r="I10">
        <v>64.590552300302406</v>
      </c>
      <c r="J10">
        <v>64.948957382501604</v>
      </c>
      <c r="K10">
        <v>65.427749126911394</v>
      </c>
      <c r="L10">
        <v>65.992208650077899</v>
      </c>
      <c r="M10">
        <v>66.470272982504994</v>
      </c>
      <c r="N10">
        <v>67.026927102251904</v>
      </c>
      <c r="O10">
        <v>67.268237263212598</v>
      </c>
      <c r="P10">
        <v>67.817819038188702</v>
      </c>
      <c r="Q10">
        <v>67.788197991867094</v>
      </c>
      <c r="R10">
        <v>67.632328710419998</v>
      </c>
      <c r="S10">
        <v>67.898422564729501</v>
      </c>
      <c r="T10">
        <v>68.288114443298795</v>
      </c>
      <c r="U10">
        <v>68.792782005257095</v>
      </c>
      <c r="V10">
        <v>69.354258340881898</v>
      </c>
      <c r="W10">
        <v>70.044909138814106</v>
      </c>
      <c r="X10">
        <v>70.464970406060104</v>
      </c>
      <c r="Y10">
        <v>70.935882471696502</v>
      </c>
      <c r="Z10">
        <v>71.5794888028</v>
      </c>
      <c r="AA10">
        <v>72.296819683064697</v>
      </c>
      <c r="AB10">
        <v>72.670658763248895</v>
      </c>
      <c r="AC10">
        <v>73.033488999020804</v>
      </c>
      <c r="AD10">
        <v>73.408960389154799</v>
      </c>
      <c r="AE10">
        <v>73.789922288953505</v>
      </c>
      <c r="AF10">
        <v>74.175582893259502</v>
      </c>
      <c r="AG10">
        <v>74.457348983047794</v>
      </c>
      <c r="AH10">
        <v>74.814464949098095</v>
      </c>
      <c r="AI10">
        <v>75.062034974425799</v>
      </c>
      <c r="AJ10">
        <v>75.372819876168194</v>
      </c>
      <c r="AK10">
        <v>75.6718001297982</v>
      </c>
      <c r="AL10">
        <v>76.014845863133402</v>
      </c>
      <c r="AM10">
        <v>76.276705981629107</v>
      </c>
      <c r="AN10">
        <v>76.477025908818305</v>
      </c>
      <c r="AO10">
        <v>76.636753270593402</v>
      </c>
      <c r="AP10">
        <v>76.881638097953896</v>
      </c>
      <c r="AQ10">
        <v>77.025488377581993</v>
      </c>
      <c r="AR10">
        <v>77.064225289126398</v>
      </c>
      <c r="AS10">
        <v>77.062259751923193</v>
      </c>
      <c r="AT10">
        <v>77.075992782890907</v>
      </c>
      <c r="AU10">
        <v>77.152968899414006</v>
      </c>
      <c r="AV10">
        <v>77.331116805622699</v>
      </c>
      <c r="AW10">
        <v>77.404158656606199</v>
      </c>
      <c r="AX10">
        <v>77.431039452949605</v>
      </c>
      <c r="AY10">
        <v>77.414021084389503</v>
      </c>
      <c r="AZ10">
        <v>77.398261026953094</v>
      </c>
      <c r="BA10">
        <v>77.420274777002803</v>
      </c>
      <c r="BB10">
        <v>77.444320450382193</v>
      </c>
      <c r="BC10">
        <v>77.471085480156205</v>
      </c>
      <c r="BD10">
        <v>77.504430647415603</v>
      </c>
      <c r="BE10">
        <v>77.464064035586603</v>
      </c>
      <c r="BF10">
        <v>77.5954654946989</v>
      </c>
      <c r="BG10">
        <v>77.697707186080095</v>
      </c>
      <c r="BH10">
        <v>77.833485126878102</v>
      </c>
      <c r="BI10">
        <v>77.981962184467704</v>
      </c>
      <c r="BJ10">
        <v>78.104607361752301</v>
      </c>
      <c r="BK10">
        <v>78.245169224090702</v>
      </c>
      <c r="BL10">
        <v>78.3748787666553</v>
      </c>
      <c r="BM10">
        <v>78.518119718082303</v>
      </c>
      <c r="BN10">
        <v>78.680081369940197</v>
      </c>
      <c r="BO10">
        <v>78.813661552887595</v>
      </c>
      <c r="BP10">
        <v>78.945972294200502</v>
      </c>
      <c r="BQ10">
        <v>79.097638745903893</v>
      </c>
      <c r="BR10">
        <v>79.224131021094294</v>
      </c>
      <c r="BS10">
        <v>79.381376945472695</v>
      </c>
      <c r="BT10">
        <v>79.530615923113402</v>
      </c>
      <c r="BU10">
        <v>79.674054328035893</v>
      </c>
      <c r="BV10">
        <v>79.792571330294606</v>
      </c>
      <c r="BW10">
        <v>79.924629515401094</v>
      </c>
      <c r="BX10">
        <v>80.062078463378597</v>
      </c>
      <c r="BY10">
        <v>80.175822712152296</v>
      </c>
      <c r="BZ10">
        <v>80.2966978010855</v>
      </c>
      <c r="CA10">
        <v>80.421458275229398</v>
      </c>
      <c r="CB10">
        <v>80.544296956605194</v>
      </c>
      <c r="CC10">
        <v>80.672013059710906</v>
      </c>
      <c r="CD10">
        <v>80.783646247665004</v>
      </c>
      <c r="CE10">
        <v>80.885028763106803</v>
      </c>
      <c r="CF10">
        <v>80.989860213895994</v>
      </c>
      <c r="CG10">
        <v>81.097473686305804</v>
      </c>
      <c r="CH10">
        <v>81.215346270532095</v>
      </c>
      <c r="CI10">
        <v>81.325808085448102</v>
      </c>
      <c r="CJ10">
        <v>81.434251833222504</v>
      </c>
      <c r="CK10">
        <v>81.560317862173207</v>
      </c>
      <c r="CL10">
        <v>81.667438205281101</v>
      </c>
      <c r="CM10">
        <v>81.766117097098601</v>
      </c>
      <c r="CN10">
        <v>81.874660922517705</v>
      </c>
      <c r="CO10">
        <v>81.981676048812901</v>
      </c>
      <c r="CP10">
        <v>82.090210294062999</v>
      </c>
      <c r="CQ10">
        <v>82.189963287299193</v>
      </c>
      <c r="CR10">
        <v>82.300038667480095</v>
      </c>
      <c r="CS10">
        <v>82.3991887566809</v>
      </c>
      <c r="CT10">
        <v>82.4998936741449</v>
      </c>
      <c r="CU10">
        <v>82.598106759501604</v>
      </c>
      <c r="CV10">
        <v>82.693484693772405</v>
      </c>
      <c r="CW10">
        <v>82.799748765870802</v>
      </c>
      <c r="CX10">
        <v>82.905862884585602</v>
      </c>
      <c r="CY10">
        <v>82.987629222995395</v>
      </c>
      <c r="CZ10">
        <v>83.094267113227701</v>
      </c>
      <c r="DA10">
        <v>83.196732485127299</v>
      </c>
      <c r="DB10">
        <v>83.292894115148101</v>
      </c>
      <c r="DC10">
        <v>83.380266549269706</v>
      </c>
      <c r="DD10">
        <v>83.471741100800699</v>
      </c>
      <c r="DE10">
        <v>83.573031311088798</v>
      </c>
      <c r="DF10">
        <v>83.663435036268496</v>
      </c>
      <c r="DG10">
        <v>83.760983369436303</v>
      </c>
      <c r="DH10">
        <v>83.850363854158005</v>
      </c>
      <c r="DI10">
        <v>83.947928716514298</v>
      </c>
      <c r="DJ10">
        <v>84.036383359156403</v>
      </c>
      <c r="DK10">
        <v>84.129251595776296</v>
      </c>
      <c r="DL10">
        <v>84.219406698782194</v>
      </c>
      <c r="DM10">
        <v>84.309623268646007</v>
      </c>
      <c r="DN10">
        <v>84.398968886547493</v>
      </c>
      <c r="DO10">
        <v>84.487321764545698</v>
      </c>
      <c r="DP10">
        <v>84.574517219501203</v>
      </c>
      <c r="DQ10">
        <v>84.660370374135397</v>
      </c>
      <c r="DR10">
        <v>84.744671504355793</v>
      </c>
      <c r="DS10">
        <v>84.827215302632197</v>
      </c>
      <c r="DT10">
        <v>84.907804960932197</v>
      </c>
    </row>
    <row r="11" spans="1:124" ht="15" customHeight="1" x14ac:dyDescent="0.25">
      <c r="A11">
        <v>9</v>
      </c>
      <c r="B11">
        <v>61.558878191900398</v>
      </c>
      <c r="C11">
        <v>61.718418850842397</v>
      </c>
      <c r="D11">
        <v>61.838102643229597</v>
      </c>
      <c r="E11">
        <v>62.331657740393403</v>
      </c>
      <c r="F11">
        <v>62.6794718281323</v>
      </c>
      <c r="G11">
        <v>63.026655582642498</v>
      </c>
      <c r="H11">
        <v>63.447880625130203</v>
      </c>
      <c r="I11">
        <v>63.800944992317199</v>
      </c>
      <c r="J11">
        <v>64.131865562042194</v>
      </c>
      <c r="K11">
        <v>64.643177615285097</v>
      </c>
      <c r="L11">
        <v>65.317809352946895</v>
      </c>
      <c r="M11">
        <v>65.655442064844493</v>
      </c>
      <c r="N11">
        <v>66.195332817616404</v>
      </c>
      <c r="O11">
        <v>66.416457215945897</v>
      </c>
      <c r="P11">
        <v>66.942317556397796</v>
      </c>
      <c r="Q11">
        <v>66.915275786725005</v>
      </c>
      <c r="R11">
        <v>66.753721678048905</v>
      </c>
      <c r="S11">
        <v>67.040730884703606</v>
      </c>
      <c r="T11">
        <v>67.431313652478195</v>
      </c>
      <c r="U11">
        <v>67.919837643761596</v>
      </c>
      <c r="V11">
        <v>68.494731614448895</v>
      </c>
      <c r="W11">
        <v>69.179739434620103</v>
      </c>
      <c r="X11">
        <v>69.592960151296396</v>
      </c>
      <c r="Y11">
        <v>70.054484560242301</v>
      </c>
      <c r="Z11">
        <v>70.704095970748796</v>
      </c>
      <c r="AA11">
        <v>71.410006032559906</v>
      </c>
      <c r="AB11">
        <v>71.783855280618397</v>
      </c>
      <c r="AC11">
        <v>72.136778498045004</v>
      </c>
      <c r="AD11">
        <v>72.504450210029503</v>
      </c>
      <c r="AE11">
        <v>72.890467229057293</v>
      </c>
      <c r="AF11">
        <v>73.271411957392203</v>
      </c>
      <c r="AG11">
        <v>73.567338981435299</v>
      </c>
      <c r="AH11">
        <v>73.921930216330495</v>
      </c>
      <c r="AI11">
        <v>74.163726970559694</v>
      </c>
      <c r="AJ11">
        <v>74.500771191821499</v>
      </c>
      <c r="AK11">
        <v>74.856952161258405</v>
      </c>
      <c r="AL11">
        <v>75.179676197892405</v>
      </c>
      <c r="AM11">
        <v>75.391149835581203</v>
      </c>
      <c r="AN11">
        <v>75.542650716386603</v>
      </c>
      <c r="AO11">
        <v>75.688942696340305</v>
      </c>
      <c r="AP11">
        <v>75.930706611598595</v>
      </c>
      <c r="AQ11">
        <v>76.065608756570498</v>
      </c>
      <c r="AR11">
        <v>76.0947099836999</v>
      </c>
      <c r="AS11">
        <v>76.098644107874406</v>
      </c>
      <c r="AT11">
        <v>76.101347829022302</v>
      </c>
      <c r="AU11">
        <v>76.176431887571596</v>
      </c>
      <c r="AV11">
        <v>76.353327417246305</v>
      </c>
      <c r="AW11">
        <v>76.428237194848194</v>
      </c>
      <c r="AX11">
        <v>76.457589821438006</v>
      </c>
      <c r="AY11">
        <v>76.437410057046904</v>
      </c>
      <c r="AZ11">
        <v>76.423953627464698</v>
      </c>
      <c r="BA11">
        <v>76.441664559750393</v>
      </c>
      <c r="BB11">
        <v>76.467179702753896</v>
      </c>
      <c r="BC11">
        <v>76.494414787836902</v>
      </c>
      <c r="BD11">
        <v>76.529079953000505</v>
      </c>
      <c r="BE11">
        <v>76.484618928840604</v>
      </c>
      <c r="BF11">
        <v>76.612738748178501</v>
      </c>
      <c r="BG11">
        <v>76.7193285980875</v>
      </c>
      <c r="BH11">
        <v>76.856073100223298</v>
      </c>
      <c r="BI11">
        <v>77.003585684873798</v>
      </c>
      <c r="BJ11">
        <v>77.126963927363406</v>
      </c>
      <c r="BK11">
        <v>77.268188607918702</v>
      </c>
      <c r="BL11">
        <v>77.398014476954998</v>
      </c>
      <c r="BM11">
        <v>77.540907663119896</v>
      </c>
      <c r="BN11">
        <v>77.7050287741191</v>
      </c>
      <c r="BO11">
        <v>77.836065667668606</v>
      </c>
      <c r="BP11">
        <v>77.967472381633002</v>
      </c>
      <c r="BQ11">
        <v>78.115616398140602</v>
      </c>
      <c r="BR11">
        <v>78.246932926267405</v>
      </c>
      <c r="BS11">
        <v>78.402906474384295</v>
      </c>
      <c r="BT11">
        <v>78.551269005425496</v>
      </c>
      <c r="BU11">
        <v>78.692195792620595</v>
      </c>
      <c r="BV11">
        <v>78.813442986786796</v>
      </c>
      <c r="BW11">
        <v>78.941263475894999</v>
      </c>
      <c r="BX11">
        <v>79.082764974870301</v>
      </c>
      <c r="BY11">
        <v>79.190509624968499</v>
      </c>
      <c r="BZ11">
        <v>79.315517716913703</v>
      </c>
      <c r="CA11">
        <v>79.436662210423094</v>
      </c>
      <c r="CB11">
        <v>79.559685182239505</v>
      </c>
      <c r="CC11">
        <v>79.685091950661104</v>
      </c>
      <c r="CD11">
        <v>79.795602284288293</v>
      </c>
      <c r="CE11">
        <v>79.897925936803901</v>
      </c>
      <c r="CF11">
        <v>80.003462663564306</v>
      </c>
      <c r="CG11">
        <v>80.110138529392103</v>
      </c>
      <c r="CH11">
        <v>80.228448718776704</v>
      </c>
      <c r="CI11">
        <v>80.339045980736699</v>
      </c>
      <c r="CJ11">
        <v>80.445104347982394</v>
      </c>
      <c r="CK11">
        <v>80.570879511471503</v>
      </c>
      <c r="CL11">
        <v>80.678306463321107</v>
      </c>
      <c r="CM11">
        <v>80.776730553630003</v>
      </c>
      <c r="CN11">
        <v>80.886943522952194</v>
      </c>
      <c r="CO11">
        <v>80.991267626421006</v>
      </c>
      <c r="CP11">
        <v>81.097707121888405</v>
      </c>
      <c r="CQ11">
        <v>81.198206248612607</v>
      </c>
      <c r="CR11">
        <v>81.307125379769701</v>
      </c>
      <c r="CS11">
        <v>81.408493753898298</v>
      </c>
      <c r="CT11">
        <v>81.505903369443999</v>
      </c>
      <c r="CU11">
        <v>81.605588895449998</v>
      </c>
      <c r="CV11">
        <v>81.700417223391099</v>
      </c>
      <c r="CW11">
        <v>81.807080391885194</v>
      </c>
      <c r="CX11">
        <v>81.912885320797997</v>
      </c>
      <c r="CY11">
        <v>81.994889035276401</v>
      </c>
      <c r="CZ11">
        <v>82.1002348707311</v>
      </c>
      <c r="DA11">
        <v>82.201878582346794</v>
      </c>
      <c r="DB11">
        <v>82.298421168493405</v>
      </c>
      <c r="DC11">
        <v>82.386209283192798</v>
      </c>
      <c r="DD11">
        <v>82.478454698838306</v>
      </c>
      <c r="DE11">
        <v>82.577916360140406</v>
      </c>
      <c r="DF11">
        <v>82.6684012571952</v>
      </c>
      <c r="DG11">
        <v>82.764931910081202</v>
      </c>
      <c r="DH11">
        <v>82.855872823697894</v>
      </c>
      <c r="DI11">
        <v>82.951293986802497</v>
      </c>
      <c r="DJ11">
        <v>83.041289643034602</v>
      </c>
      <c r="DK11">
        <v>83.133100040749596</v>
      </c>
      <c r="DL11">
        <v>83.2240296242299</v>
      </c>
      <c r="DM11">
        <v>83.314193477564402</v>
      </c>
      <c r="DN11">
        <v>83.403486927981305</v>
      </c>
      <c r="DO11">
        <v>83.491788176150806</v>
      </c>
      <c r="DP11">
        <v>83.578932525644603</v>
      </c>
      <c r="DQ11">
        <v>83.664735085303107</v>
      </c>
      <c r="DR11">
        <v>83.748986116374596</v>
      </c>
      <c r="DS11">
        <v>83.8314802974363</v>
      </c>
      <c r="DT11">
        <v>83.912020807503495</v>
      </c>
    </row>
    <row r="12" spans="1:124" ht="15" customHeight="1" x14ac:dyDescent="0.25">
      <c r="A12">
        <v>10</v>
      </c>
      <c r="B12">
        <v>60.715037753208797</v>
      </c>
      <c r="C12">
        <v>60.868464747149098</v>
      </c>
      <c r="D12">
        <v>61.002745492914201</v>
      </c>
      <c r="E12">
        <v>61.482585335685698</v>
      </c>
      <c r="F12">
        <v>61.830623590338803</v>
      </c>
      <c r="G12">
        <v>62.198826560377299</v>
      </c>
      <c r="H12">
        <v>62.638685733416601</v>
      </c>
      <c r="I12">
        <v>62.968820021273501</v>
      </c>
      <c r="J12">
        <v>63.3285852618191</v>
      </c>
      <c r="K12">
        <v>63.963043235821303</v>
      </c>
      <c r="L12">
        <v>64.484624885026705</v>
      </c>
      <c r="M12">
        <v>64.812387732565895</v>
      </c>
      <c r="N12">
        <v>65.3325937756386</v>
      </c>
      <c r="O12">
        <v>65.537239326674396</v>
      </c>
      <c r="P12">
        <v>66.067197619131207</v>
      </c>
      <c r="Q12">
        <v>66.0351721669699</v>
      </c>
      <c r="R12">
        <v>65.886827266718598</v>
      </c>
      <c r="S12">
        <v>66.169202437801303</v>
      </c>
      <c r="T12">
        <v>66.547439818243404</v>
      </c>
      <c r="U12">
        <v>67.042562479787406</v>
      </c>
      <c r="V12">
        <v>67.618775905372601</v>
      </c>
      <c r="W12">
        <v>68.2984856208016</v>
      </c>
      <c r="X12">
        <v>68.706389423561603</v>
      </c>
      <c r="Y12">
        <v>69.164624331310094</v>
      </c>
      <c r="Z12">
        <v>69.813926323666394</v>
      </c>
      <c r="AA12">
        <v>70.513045962251198</v>
      </c>
      <c r="AB12">
        <v>70.883077758702996</v>
      </c>
      <c r="AC12">
        <v>71.221409761563606</v>
      </c>
      <c r="AD12">
        <v>71.594857160909299</v>
      </c>
      <c r="AE12">
        <v>71.975118167076403</v>
      </c>
      <c r="AF12">
        <v>72.375843040469206</v>
      </c>
      <c r="AG12">
        <v>72.663622308393201</v>
      </c>
      <c r="AH12">
        <v>73.009774396734599</v>
      </c>
      <c r="AI12">
        <v>73.273723592435999</v>
      </c>
      <c r="AJ12">
        <v>73.675974844403996</v>
      </c>
      <c r="AK12">
        <v>74.024632584573695</v>
      </c>
      <c r="AL12">
        <v>74.275837925464501</v>
      </c>
      <c r="AM12">
        <v>74.450960702221494</v>
      </c>
      <c r="AN12">
        <v>74.589656841569393</v>
      </c>
      <c r="AO12">
        <v>74.733179806066303</v>
      </c>
      <c r="AP12">
        <v>74.971385688484702</v>
      </c>
      <c r="AQ12">
        <v>75.098872260364999</v>
      </c>
      <c r="AR12">
        <v>75.126019155630303</v>
      </c>
      <c r="AS12">
        <v>75.122767770793303</v>
      </c>
      <c r="AT12">
        <v>75.126077556383294</v>
      </c>
      <c r="AU12">
        <v>75.197248630945197</v>
      </c>
      <c r="AV12">
        <v>75.370701807960302</v>
      </c>
      <c r="AW12">
        <v>75.453605699151694</v>
      </c>
      <c r="AX12">
        <v>75.484640353403805</v>
      </c>
      <c r="AY12">
        <v>75.454651762997102</v>
      </c>
      <c r="AZ12">
        <v>75.448029152706098</v>
      </c>
      <c r="BA12">
        <v>75.458603328292597</v>
      </c>
      <c r="BB12">
        <v>75.487696380776697</v>
      </c>
      <c r="BC12">
        <v>75.514178474240197</v>
      </c>
      <c r="BD12">
        <v>75.545733968739697</v>
      </c>
      <c r="BE12">
        <v>75.506128663252298</v>
      </c>
      <c r="BF12">
        <v>75.628801925384707</v>
      </c>
      <c r="BG12">
        <v>75.738998259638507</v>
      </c>
      <c r="BH12">
        <v>75.877229592820498</v>
      </c>
      <c r="BI12">
        <v>76.0246299581122</v>
      </c>
      <c r="BJ12">
        <v>76.144592183565607</v>
      </c>
      <c r="BK12">
        <v>76.288460761559705</v>
      </c>
      <c r="BL12">
        <v>76.418936427663297</v>
      </c>
      <c r="BM12">
        <v>76.5599414686627</v>
      </c>
      <c r="BN12">
        <v>76.722326575271893</v>
      </c>
      <c r="BO12">
        <v>76.855636643739501</v>
      </c>
      <c r="BP12">
        <v>76.9875572512221</v>
      </c>
      <c r="BQ12">
        <v>77.135022856472801</v>
      </c>
      <c r="BR12">
        <v>77.263344684143803</v>
      </c>
      <c r="BS12">
        <v>77.421711016591303</v>
      </c>
      <c r="BT12">
        <v>77.567515728745306</v>
      </c>
      <c r="BU12">
        <v>77.707186838285494</v>
      </c>
      <c r="BV12">
        <v>77.830549857538799</v>
      </c>
      <c r="BW12">
        <v>77.958234577624694</v>
      </c>
      <c r="BX12">
        <v>78.098506962158893</v>
      </c>
      <c r="BY12">
        <v>78.206057225557899</v>
      </c>
      <c r="BZ12">
        <v>78.327362856452297</v>
      </c>
      <c r="CA12">
        <v>78.448616361160603</v>
      </c>
      <c r="CB12">
        <v>78.573778593612005</v>
      </c>
      <c r="CC12">
        <v>78.698096710346405</v>
      </c>
      <c r="CD12">
        <v>78.807704197037296</v>
      </c>
      <c r="CE12">
        <v>78.910099007828094</v>
      </c>
      <c r="CF12">
        <v>79.015262860884604</v>
      </c>
      <c r="CG12">
        <v>79.120446641530293</v>
      </c>
      <c r="CH12">
        <v>79.241036591735494</v>
      </c>
      <c r="CI12">
        <v>79.348765001828795</v>
      </c>
      <c r="CJ12">
        <v>79.454816644219804</v>
      </c>
      <c r="CK12">
        <v>79.580217628540098</v>
      </c>
      <c r="CL12">
        <v>79.687429751811905</v>
      </c>
      <c r="CM12">
        <v>79.787467465518304</v>
      </c>
      <c r="CN12">
        <v>79.897295120493197</v>
      </c>
      <c r="CO12">
        <v>79.999102633088398</v>
      </c>
      <c r="CP12">
        <v>80.106269877248806</v>
      </c>
      <c r="CQ12">
        <v>80.206725037293893</v>
      </c>
      <c r="CR12">
        <v>80.312656050943403</v>
      </c>
      <c r="CS12">
        <v>80.415782228108299</v>
      </c>
      <c r="CT12">
        <v>80.511632110016805</v>
      </c>
      <c r="CU12">
        <v>80.611567618200596</v>
      </c>
      <c r="CV12">
        <v>80.707816624845407</v>
      </c>
      <c r="CW12">
        <v>80.812918833127895</v>
      </c>
      <c r="CX12">
        <v>80.918192139361906</v>
      </c>
      <c r="CY12">
        <v>81.001507928774998</v>
      </c>
      <c r="CZ12">
        <v>81.104979663549798</v>
      </c>
      <c r="DA12">
        <v>81.207137874876295</v>
      </c>
      <c r="DB12">
        <v>81.304283985792907</v>
      </c>
      <c r="DC12">
        <v>81.392026724379804</v>
      </c>
      <c r="DD12">
        <v>81.484285927355899</v>
      </c>
      <c r="DE12">
        <v>81.582923401632698</v>
      </c>
      <c r="DF12">
        <v>81.673633499358104</v>
      </c>
      <c r="DG12">
        <v>81.769526996488906</v>
      </c>
      <c r="DH12">
        <v>81.861486451760101</v>
      </c>
      <c r="DI12">
        <v>81.955022290155796</v>
      </c>
      <c r="DJ12">
        <v>82.046551623844096</v>
      </c>
      <c r="DK12">
        <v>82.138106818441798</v>
      </c>
      <c r="DL12">
        <v>82.2289794208845</v>
      </c>
      <c r="DM12">
        <v>82.319086890555397</v>
      </c>
      <c r="DN12">
        <v>82.408324543099596</v>
      </c>
      <c r="DO12">
        <v>82.496570566958297</v>
      </c>
      <c r="DP12">
        <v>82.583660251414202</v>
      </c>
      <c r="DQ12">
        <v>82.669408690375903</v>
      </c>
      <c r="DR12">
        <v>82.753606129314903</v>
      </c>
      <c r="DS12">
        <v>82.836047231861301</v>
      </c>
      <c r="DT12">
        <v>82.916535163101003</v>
      </c>
    </row>
    <row r="13" spans="1:124" ht="15" customHeight="1" x14ac:dyDescent="0.25">
      <c r="A13">
        <v>11</v>
      </c>
      <c r="B13">
        <v>59.8589334505549</v>
      </c>
      <c r="C13">
        <v>60.024011456592604</v>
      </c>
      <c r="D13">
        <v>60.152739718237399</v>
      </c>
      <c r="E13">
        <v>60.622678514841802</v>
      </c>
      <c r="F13">
        <v>60.989635788487902</v>
      </c>
      <c r="G13">
        <v>61.375605164331802</v>
      </c>
      <c r="H13">
        <v>61.792860563310803</v>
      </c>
      <c r="I13">
        <v>62.168230330184102</v>
      </c>
      <c r="J13">
        <v>62.632695455829897</v>
      </c>
      <c r="K13">
        <v>63.121779575863101</v>
      </c>
      <c r="L13">
        <v>63.631421709319397</v>
      </c>
      <c r="M13">
        <v>63.946242578401197</v>
      </c>
      <c r="N13">
        <v>64.451324797368201</v>
      </c>
      <c r="O13">
        <v>64.648969809898404</v>
      </c>
      <c r="P13">
        <v>65.178325345616003</v>
      </c>
      <c r="Q13">
        <v>65.144470209869297</v>
      </c>
      <c r="R13">
        <v>64.994631430052493</v>
      </c>
      <c r="S13">
        <v>65.287158813554001</v>
      </c>
      <c r="T13">
        <v>65.665744168817298</v>
      </c>
      <c r="U13">
        <v>66.142926727438905</v>
      </c>
      <c r="V13">
        <v>66.733274171286297</v>
      </c>
      <c r="W13">
        <v>67.402988319825795</v>
      </c>
      <c r="X13">
        <v>67.808852702615496</v>
      </c>
      <c r="Y13">
        <v>68.265434458225897</v>
      </c>
      <c r="Z13">
        <v>68.907696121125994</v>
      </c>
      <c r="AA13">
        <v>69.6102889330012</v>
      </c>
      <c r="AB13">
        <v>69.969049999702605</v>
      </c>
      <c r="AC13">
        <v>70.309638571223402</v>
      </c>
      <c r="AD13">
        <v>70.671152636535595</v>
      </c>
      <c r="AE13">
        <v>71.0614212410932</v>
      </c>
      <c r="AF13">
        <v>71.4740876701389</v>
      </c>
      <c r="AG13">
        <v>71.749671667349006</v>
      </c>
      <c r="AH13">
        <v>72.123648277233301</v>
      </c>
      <c r="AI13">
        <v>72.4546511272315</v>
      </c>
      <c r="AJ13">
        <v>72.833274718675497</v>
      </c>
      <c r="AK13">
        <v>73.110093903595796</v>
      </c>
      <c r="AL13">
        <v>73.333871348344303</v>
      </c>
      <c r="AM13">
        <v>73.490397584133902</v>
      </c>
      <c r="AN13">
        <v>73.632431254403201</v>
      </c>
      <c r="AO13">
        <v>73.773436008382802</v>
      </c>
      <c r="AP13">
        <v>74.013038476993302</v>
      </c>
      <c r="AQ13">
        <v>74.125588220948103</v>
      </c>
      <c r="AR13">
        <v>74.149160395352894</v>
      </c>
      <c r="AS13">
        <v>74.144713316508302</v>
      </c>
      <c r="AT13">
        <v>74.147277383160102</v>
      </c>
      <c r="AU13">
        <v>74.219515046428995</v>
      </c>
      <c r="AV13">
        <v>74.393844005757998</v>
      </c>
      <c r="AW13">
        <v>74.472348786348306</v>
      </c>
      <c r="AX13">
        <v>74.505566906570706</v>
      </c>
      <c r="AY13">
        <v>74.473770074366001</v>
      </c>
      <c r="AZ13">
        <v>74.464821272671202</v>
      </c>
      <c r="BA13">
        <v>74.477722647567703</v>
      </c>
      <c r="BB13">
        <v>74.504947518706103</v>
      </c>
      <c r="BC13">
        <v>74.534737992450104</v>
      </c>
      <c r="BD13">
        <v>74.564725344251798</v>
      </c>
      <c r="BE13">
        <v>74.525260104579004</v>
      </c>
      <c r="BF13">
        <v>74.647438490130298</v>
      </c>
      <c r="BG13">
        <v>74.757662159854107</v>
      </c>
      <c r="BH13">
        <v>74.898265708953303</v>
      </c>
      <c r="BI13">
        <v>75.042155738243494</v>
      </c>
      <c r="BJ13">
        <v>75.163432378227796</v>
      </c>
      <c r="BK13">
        <v>75.308398370331105</v>
      </c>
      <c r="BL13">
        <v>75.441946837555093</v>
      </c>
      <c r="BM13">
        <v>75.582842404226298</v>
      </c>
      <c r="BN13">
        <v>75.741310661626699</v>
      </c>
      <c r="BO13">
        <v>75.870969934193496</v>
      </c>
      <c r="BP13">
        <v>76.0031098125868</v>
      </c>
      <c r="BQ13">
        <v>76.150238746531301</v>
      </c>
      <c r="BR13">
        <v>76.279937632510098</v>
      </c>
      <c r="BS13">
        <v>76.438796154246305</v>
      </c>
      <c r="BT13">
        <v>76.585433772181304</v>
      </c>
      <c r="BU13">
        <v>76.723973221733601</v>
      </c>
      <c r="BV13">
        <v>76.846877482031502</v>
      </c>
      <c r="BW13">
        <v>76.971625703975405</v>
      </c>
      <c r="BX13">
        <v>77.110047349806706</v>
      </c>
      <c r="BY13">
        <v>77.220529115350303</v>
      </c>
      <c r="BZ13">
        <v>77.338380241633999</v>
      </c>
      <c r="CA13">
        <v>77.460349662017705</v>
      </c>
      <c r="CB13">
        <v>77.588389585606905</v>
      </c>
      <c r="CC13">
        <v>77.711649761421398</v>
      </c>
      <c r="CD13">
        <v>77.818465027304399</v>
      </c>
      <c r="CE13">
        <v>77.920811422427306</v>
      </c>
      <c r="CF13">
        <v>78.027126649724593</v>
      </c>
      <c r="CG13">
        <v>78.130851164046703</v>
      </c>
      <c r="CH13">
        <v>78.251598067004295</v>
      </c>
      <c r="CI13">
        <v>78.357414982431294</v>
      </c>
      <c r="CJ13">
        <v>78.464658663704299</v>
      </c>
      <c r="CK13">
        <v>78.589178354293097</v>
      </c>
      <c r="CL13">
        <v>78.695562129688497</v>
      </c>
      <c r="CM13">
        <v>78.797171682594694</v>
      </c>
      <c r="CN13">
        <v>78.906429529902098</v>
      </c>
      <c r="CO13">
        <v>79.007692447194898</v>
      </c>
      <c r="CP13">
        <v>79.113462751858705</v>
      </c>
      <c r="CQ13">
        <v>79.215018210129202</v>
      </c>
      <c r="CR13">
        <v>79.317808617203397</v>
      </c>
      <c r="CS13">
        <v>79.421329183774304</v>
      </c>
      <c r="CT13">
        <v>79.517418510153306</v>
      </c>
      <c r="CU13">
        <v>79.618449170352406</v>
      </c>
      <c r="CV13">
        <v>79.714036103618596</v>
      </c>
      <c r="CW13">
        <v>79.818949550260001</v>
      </c>
      <c r="CX13">
        <v>79.922437899798396</v>
      </c>
      <c r="CY13">
        <v>80.006718300970505</v>
      </c>
      <c r="CZ13">
        <v>80.110464960761803</v>
      </c>
      <c r="DA13">
        <v>80.212539695950696</v>
      </c>
      <c r="DB13">
        <v>80.308490768196606</v>
      </c>
      <c r="DC13">
        <v>80.3984024454993</v>
      </c>
      <c r="DD13">
        <v>80.4903204463306</v>
      </c>
      <c r="DE13">
        <v>80.588075435903903</v>
      </c>
      <c r="DF13">
        <v>80.678168736192603</v>
      </c>
      <c r="DG13">
        <v>80.773809704973104</v>
      </c>
      <c r="DH13">
        <v>80.866168310640504</v>
      </c>
      <c r="DI13">
        <v>80.959184162020094</v>
      </c>
      <c r="DJ13">
        <v>81.051302502079693</v>
      </c>
      <c r="DK13">
        <v>81.142803732757997</v>
      </c>
      <c r="DL13">
        <v>81.233622939661899</v>
      </c>
      <c r="DM13">
        <v>81.323677572241607</v>
      </c>
      <c r="DN13">
        <v>81.412862935250999</v>
      </c>
      <c r="DO13">
        <v>81.501057205625798</v>
      </c>
      <c r="DP13">
        <v>81.588095659185299</v>
      </c>
      <c r="DQ13">
        <v>81.673793375763196</v>
      </c>
      <c r="DR13">
        <v>81.757940585952895</v>
      </c>
      <c r="DS13">
        <v>81.840331939292398</v>
      </c>
      <c r="DT13">
        <v>81.920770587741103</v>
      </c>
    </row>
    <row r="14" spans="1:124" ht="15" customHeight="1" x14ac:dyDescent="0.25">
      <c r="A14">
        <v>12</v>
      </c>
      <c r="B14">
        <v>59.000306178033902</v>
      </c>
      <c r="C14">
        <v>59.162009684993997</v>
      </c>
      <c r="D14">
        <v>59.290377166474599</v>
      </c>
      <c r="E14">
        <v>59.788290448704402</v>
      </c>
      <c r="F14">
        <v>60.161976463621002</v>
      </c>
      <c r="G14">
        <v>60.536436173649399</v>
      </c>
      <c r="H14">
        <v>60.988640394326303</v>
      </c>
      <c r="I14">
        <v>61.4604357451583</v>
      </c>
      <c r="J14">
        <v>61.790976827949699</v>
      </c>
      <c r="K14">
        <v>62.264254433426899</v>
      </c>
      <c r="L14">
        <v>62.750649183029402</v>
      </c>
      <c r="M14">
        <v>63.070013394480199</v>
      </c>
      <c r="N14">
        <v>63.568185167113</v>
      </c>
      <c r="O14">
        <v>63.765676278019299</v>
      </c>
      <c r="P14">
        <v>64.286324147970703</v>
      </c>
      <c r="Q14">
        <v>64.264349019905197</v>
      </c>
      <c r="R14">
        <v>64.117275018036693</v>
      </c>
      <c r="S14">
        <v>64.399694884483594</v>
      </c>
      <c r="T14">
        <v>64.777106913211199</v>
      </c>
      <c r="U14">
        <v>65.247135937900495</v>
      </c>
      <c r="V14">
        <v>65.846062477498094</v>
      </c>
      <c r="W14">
        <v>66.500474009509603</v>
      </c>
      <c r="X14">
        <v>66.903554696964804</v>
      </c>
      <c r="Y14">
        <v>67.361798211686505</v>
      </c>
      <c r="Z14">
        <v>67.995713112475599</v>
      </c>
      <c r="AA14">
        <v>68.692143238452303</v>
      </c>
      <c r="AB14">
        <v>69.060243478903502</v>
      </c>
      <c r="AC14">
        <v>69.386793591348294</v>
      </c>
      <c r="AD14">
        <v>69.760805424257001</v>
      </c>
      <c r="AE14">
        <v>70.152704535352896</v>
      </c>
      <c r="AF14">
        <v>70.562275954598604</v>
      </c>
      <c r="AG14">
        <v>70.847917750090801</v>
      </c>
      <c r="AH14">
        <v>71.283366267177797</v>
      </c>
      <c r="AI14">
        <v>71.610915481079104</v>
      </c>
      <c r="AJ14">
        <v>71.929243466268304</v>
      </c>
      <c r="AK14">
        <v>72.162410839400195</v>
      </c>
      <c r="AL14">
        <v>72.375483249279696</v>
      </c>
      <c r="AM14">
        <v>72.528080073451804</v>
      </c>
      <c r="AN14">
        <v>72.669967447703897</v>
      </c>
      <c r="AO14">
        <v>72.806057203838606</v>
      </c>
      <c r="AP14">
        <v>73.042823320438103</v>
      </c>
      <c r="AQ14">
        <v>73.152471372999301</v>
      </c>
      <c r="AR14">
        <v>73.177378831445296</v>
      </c>
      <c r="AS14">
        <v>73.170792777151505</v>
      </c>
      <c r="AT14">
        <v>73.168567599196194</v>
      </c>
      <c r="AU14">
        <v>73.238392074800203</v>
      </c>
      <c r="AV14">
        <v>73.414096468190294</v>
      </c>
      <c r="AW14">
        <v>73.489958396446596</v>
      </c>
      <c r="AX14">
        <v>73.528071440288599</v>
      </c>
      <c r="AY14">
        <v>73.492934244335302</v>
      </c>
      <c r="AZ14">
        <v>73.4822070913376</v>
      </c>
      <c r="BA14">
        <v>73.494519403472296</v>
      </c>
      <c r="BB14">
        <v>73.524934250953805</v>
      </c>
      <c r="BC14">
        <v>73.552140245407799</v>
      </c>
      <c r="BD14">
        <v>73.580430395495597</v>
      </c>
      <c r="BE14">
        <v>73.543845109701493</v>
      </c>
      <c r="BF14">
        <v>73.6673153306389</v>
      </c>
      <c r="BG14">
        <v>73.776974173139195</v>
      </c>
      <c r="BH14">
        <v>73.918730859939799</v>
      </c>
      <c r="BI14">
        <v>74.060273884797496</v>
      </c>
      <c r="BJ14">
        <v>74.182476409712194</v>
      </c>
      <c r="BK14">
        <v>74.325234047991898</v>
      </c>
      <c r="BL14">
        <v>74.457538005460194</v>
      </c>
      <c r="BM14">
        <v>74.601392448160993</v>
      </c>
      <c r="BN14">
        <v>74.755904215574503</v>
      </c>
      <c r="BO14">
        <v>74.889484741813405</v>
      </c>
      <c r="BP14">
        <v>75.018985964548094</v>
      </c>
      <c r="BQ14">
        <v>75.163771577857503</v>
      </c>
      <c r="BR14">
        <v>75.2970655327684</v>
      </c>
      <c r="BS14">
        <v>75.454369217967198</v>
      </c>
      <c r="BT14">
        <v>75.598692783502003</v>
      </c>
      <c r="BU14">
        <v>75.739990769988907</v>
      </c>
      <c r="BV14">
        <v>75.86101076173</v>
      </c>
      <c r="BW14">
        <v>75.983551003923097</v>
      </c>
      <c r="BX14">
        <v>76.121228546520996</v>
      </c>
      <c r="BY14">
        <v>76.234998117364299</v>
      </c>
      <c r="BZ14">
        <v>76.349223773248895</v>
      </c>
      <c r="CA14">
        <v>76.472192366677405</v>
      </c>
      <c r="CB14">
        <v>76.601423252626702</v>
      </c>
      <c r="CC14">
        <v>76.724128669203694</v>
      </c>
      <c r="CD14">
        <v>76.829369175214296</v>
      </c>
      <c r="CE14">
        <v>76.930705519517105</v>
      </c>
      <c r="CF14">
        <v>77.038138222255796</v>
      </c>
      <c r="CG14">
        <v>77.144041377770606</v>
      </c>
      <c r="CH14">
        <v>77.260859736535807</v>
      </c>
      <c r="CI14">
        <v>77.366703388113905</v>
      </c>
      <c r="CJ14">
        <v>77.473940747307196</v>
      </c>
      <c r="CK14">
        <v>77.597448115494899</v>
      </c>
      <c r="CL14">
        <v>77.704005036501897</v>
      </c>
      <c r="CM14">
        <v>77.805669046344804</v>
      </c>
      <c r="CN14">
        <v>77.915206848035396</v>
      </c>
      <c r="CO14">
        <v>78.015614619940195</v>
      </c>
      <c r="CP14">
        <v>78.120179552357797</v>
      </c>
      <c r="CQ14">
        <v>78.222275597318003</v>
      </c>
      <c r="CR14">
        <v>78.324015544097804</v>
      </c>
      <c r="CS14">
        <v>78.4274533708451</v>
      </c>
      <c r="CT14">
        <v>78.522566277638106</v>
      </c>
      <c r="CU14">
        <v>78.6250058516991</v>
      </c>
      <c r="CV14">
        <v>78.720770237512497</v>
      </c>
      <c r="CW14">
        <v>78.824482514959797</v>
      </c>
      <c r="CX14">
        <v>78.927783948383606</v>
      </c>
      <c r="CY14">
        <v>79.012337264164998</v>
      </c>
      <c r="CZ14">
        <v>79.116695289058299</v>
      </c>
      <c r="DA14">
        <v>79.219038675267299</v>
      </c>
      <c r="DB14">
        <v>79.3134869407004</v>
      </c>
      <c r="DC14">
        <v>79.404401878447004</v>
      </c>
      <c r="DD14">
        <v>79.495408594710597</v>
      </c>
      <c r="DE14">
        <v>79.593634188320607</v>
      </c>
      <c r="DF14">
        <v>79.682964813831106</v>
      </c>
      <c r="DG14">
        <v>79.778484971737697</v>
      </c>
      <c r="DH14">
        <v>79.8713789701319</v>
      </c>
      <c r="DI14">
        <v>79.964006642633095</v>
      </c>
      <c r="DJ14">
        <v>80.056070310939802</v>
      </c>
      <c r="DK14">
        <v>80.147517447478904</v>
      </c>
      <c r="DL14">
        <v>80.238283128654103</v>
      </c>
      <c r="DM14">
        <v>80.328284793935097</v>
      </c>
      <c r="DN14">
        <v>80.417417737119905</v>
      </c>
      <c r="DO14">
        <v>80.5055601235631</v>
      </c>
      <c r="DP14">
        <v>80.592547215512894</v>
      </c>
      <c r="DQ14">
        <v>80.678194078608399</v>
      </c>
      <c r="DR14">
        <v>80.762290928431398</v>
      </c>
      <c r="DS14">
        <v>80.844632400305798</v>
      </c>
      <c r="DT14">
        <v>80.9250216329567</v>
      </c>
    </row>
    <row r="15" spans="1:124" ht="15" customHeight="1" x14ac:dyDescent="0.25">
      <c r="A15">
        <v>13</v>
      </c>
      <c r="B15">
        <v>58.154156029298797</v>
      </c>
      <c r="C15">
        <v>58.309975583562299</v>
      </c>
      <c r="D15">
        <v>58.469822335842601</v>
      </c>
      <c r="E15">
        <v>58.958818339702603</v>
      </c>
      <c r="F15">
        <v>59.337659832890402</v>
      </c>
      <c r="G15">
        <v>59.738657346361101</v>
      </c>
      <c r="H15">
        <v>60.310571560165897</v>
      </c>
      <c r="I15">
        <v>60.626087442126497</v>
      </c>
      <c r="J15">
        <v>60.933071522380899</v>
      </c>
      <c r="K15">
        <v>61.401427997870201</v>
      </c>
      <c r="L15">
        <v>61.872900067160998</v>
      </c>
      <c r="M15">
        <v>62.195718309691202</v>
      </c>
      <c r="N15">
        <v>62.697550553095198</v>
      </c>
      <c r="O15">
        <v>62.892334161674299</v>
      </c>
      <c r="P15">
        <v>63.407684841484702</v>
      </c>
      <c r="Q15">
        <v>63.386051948867802</v>
      </c>
      <c r="R15">
        <v>63.240102194966397</v>
      </c>
      <c r="S15">
        <v>63.517102250010197</v>
      </c>
      <c r="T15">
        <v>63.888176517704302</v>
      </c>
      <c r="U15">
        <v>64.357848284922795</v>
      </c>
      <c r="V15">
        <v>64.951898196882496</v>
      </c>
      <c r="W15">
        <v>65.598100904545603</v>
      </c>
      <c r="X15">
        <v>65.995251648988699</v>
      </c>
      <c r="Y15">
        <v>66.451043953276198</v>
      </c>
      <c r="Z15">
        <v>67.086346403001997</v>
      </c>
      <c r="AA15">
        <v>67.781865609863701</v>
      </c>
      <c r="AB15">
        <v>68.145294999407696</v>
      </c>
      <c r="AC15">
        <v>68.481919658557402</v>
      </c>
      <c r="AD15">
        <v>68.848878499951894</v>
      </c>
      <c r="AE15">
        <v>69.241415616016397</v>
      </c>
      <c r="AF15">
        <v>69.669073284136999</v>
      </c>
      <c r="AG15">
        <v>70.014119529822594</v>
      </c>
      <c r="AH15">
        <v>70.436447120062894</v>
      </c>
      <c r="AI15">
        <v>70.704692060522802</v>
      </c>
      <c r="AJ15">
        <v>70.975917240226195</v>
      </c>
      <c r="AK15">
        <v>71.204788369326394</v>
      </c>
      <c r="AL15">
        <v>71.418562468198104</v>
      </c>
      <c r="AM15">
        <v>71.568798944855601</v>
      </c>
      <c r="AN15">
        <v>71.706070482945293</v>
      </c>
      <c r="AO15">
        <v>71.836293774636403</v>
      </c>
      <c r="AP15">
        <v>72.070182279157294</v>
      </c>
      <c r="AQ15">
        <v>72.177690531613706</v>
      </c>
      <c r="AR15">
        <v>72.198752264611102</v>
      </c>
      <c r="AS15">
        <v>72.194927493079206</v>
      </c>
      <c r="AT15">
        <v>72.195901258069298</v>
      </c>
      <c r="AU15">
        <v>72.261821381284904</v>
      </c>
      <c r="AV15">
        <v>72.434080406221597</v>
      </c>
      <c r="AW15">
        <v>72.512300160295695</v>
      </c>
      <c r="AX15">
        <v>72.5479404800992</v>
      </c>
      <c r="AY15">
        <v>72.511625220391707</v>
      </c>
      <c r="AZ15">
        <v>72.501552502750897</v>
      </c>
      <c r="BA15">
        <v>72.511165949308705</v>
      </c>
      <c r="BB15">
        <v>72.541953026008898</v>
      </c>
      <c r="BC15">
        <v>72.569530793736703</v>
      </c>
      <c r="BD15">
        <v>72.600533042082205</v>
      </c>
      <c r="BE15">
        <v>72.562256798414694</v>
      </c>
      <c r="BF15">
        <v>72.688686427075595</v>
      </c>
      <c r="BG15">
        <v>72.799477112612706</v>
      </c>
      <c r="BH15">
        <v>72.939587702847405</v>
      </c>
      <c r="BI15">
        <v>73.082348589374305</v>
      </c>
      <c r="BJ15">
        <v>73.207979370574506</v>
      </c>
      <c r="BK15">
        <v>73.341257600891296</v>
      </c>
      <c r="BL15">
        <v>73.473072350653894</v>
      </c>
      <c r="BM15">
        <v>73.618059926156903</v>
      </c>
      <c r="BN15">
        <v>73.7716599620625</v>
      </c>
      <c r="BO15">
        <v>73.906117860931303</v>
      </c>
      <c r="BP15">
        <v>74.035870546973996</v>
      </c>
      <c r="BQ15">
        <v>74.180216725038306</v>
      </c>
      <c r="BR15">
        <v>74.3143190354143</v>
      </c>
      <c r="BS15">
        <v>74.469903889705193</v>
      </c>
      <c r="BT15">
        <v>74.6122877787612</v>
      </c>
      <c r="BU15">
        <v>74.754374415962403</v>
      </c>
      <c r="BV15">
        <v>74.877776763340293</v>
      </c>
      <c r="BW15">
        <v>74.9978520598534</v>
      </c>
      <c r="BX15">
        <v>75.133221672992605</v>
      </c>
      <c r="BY15">
        <v>75.248248127937501</v>
      </c>
      <c r="BZ15">
        <v>75.361258136802803</v>
      </c>
      <c r="CA15">
        <v>75.484164384646505</v>
      </c>
      <c r="CB15">
        <v>75.613218710260497</v>
      </c>
      <c r="CC15">
        <v>75.736085678999402</v>
      </c>
      <c r="CD15">
        <v>75.841368037547397</v>
      </c>
      <c r="CE15">
        <v>75.942538073561494</v>
      </c>
      <c r="CF15">
        <v>76.049659134391902</v>
      </c>
      <c r="CG15">
        <v>76.157082603491105</v>
      </c>
      <c r="CH15">
        <v>76.272544009365404</v>
      </c>
      <c r="CI15">
        <v>76.377834607272504</v>
      </c>
      <c r="CJ15">
        <v>76.483596243281099</v>
      </c>
      <c r="CK15">
        <v>76.607636115024903</v>
      </c>
      <c r="CL15">
        <v>76.713510695915105</v>
      </c>
      <c r="CM15">
        <v>76.814481754351306</v>
      </c>
      <c r="CN15">
        <v>76.924558176781602</v>
      </c>
      <c r="CO15">
        <v>77.022234504147406</v>
      </c>
      <c r="CP15">
        <v>77.127644856101597</v>
      </c>
      <c r="CQ15">
        <v>77.228817312464301</v>
      </c>
      <c r="CR15">
        <v>77.330509924169306</v>
      </c>
      <c r="CS15">
        <v>77.434220986374896</v>
      </c>
      <c r="CT15">
        <v>77.528694302807395</v>
      </c>
      <c r="CU15">
        <v>77.6311285631364</v>
      </c>
      <c r="CV15">
        <v>77.7276266494315</v>
      </c>
      <c r="CW15">
        <v>77.830301428463102</v>
      </c>
      <c r="CX15">
        <v>77.933178446484206</v>
      </c>
      <c r="CY15">
        <v>78.017261453400096</v>
      </c>
      <c r="CZ15">
        <v>78.122183145243696</v>
      </c>
      <c r="DA15">
        <v>78.223376895654695</v>
      </c>
      <c r="DB15">
        <v>78.319694318070503</v>
      </c>
      <c r="DC15">
        <v>78.410203919307904</v>
      </c>
      <c r="DD15">
        <v>78.500959755884793</v>
      </c>
      <c r="DE15">
        <v>78.598880579651805</v>
      </c>
      <c r="DF15">
        <v>78.689656343661895</v>
      </c>
      <c r="DG15">
        <v>78.783843210138897</v>
      </c>
      <c r="DH15">
        <v>78.876931703115801</v>
      </c>
      <c r="DI15">
        <v>78.969496545821201</v>
      </c>
      <c r="DJ15">
        <v>79.061498049460795</v>
      </c>
      <c r="DK15">
        <v>79.152883676581894</v>
      </c>
      <c r="DL15">
        <v>79.243588493109698</v>
      </c>
      <c r="DM15">
        <v>79.333529927136695</v>
      </c>
      <c r="DN15">
        <v>79.422603259958905</v>
      </c>
      <c r="DO15">
        <v>79.510686643706094</v>
      </c>
      <c r="DP15">
        <v>79.597615325105906</v>
      </c>
      <c r="DQ15">
        <v>79.6832043535575</v>
      </c>
      <c r="DR15">
        <v>79.767243927459205</v>
      </c>
      <c r="DS15">
        <v>79.8495286658693</v>
      </c>
      <c r="DT15">
        <v>79.929861692374701</v>
      </c>
    </row>
    <row r="16" spans="1:124" ht="15" customHeight="1" x14ac:dyDescent="0.25">
      <c r="A16">
        <v>14</v>
      </c>
      <c r="B16">
        <v>57.3181862236152</v>
      </c>
      <c r="C16">
        <v>57.508014946589903</v>
      </c>
      <c r="D16">
        <v>57.671736433001499</v>
      </c>
      <c r="E16">
        <v>58.153783516110202</v>
      </c>
      <c r="F16">
        <v>58.567491442091601</v>
      </c>
      <c r="G16">
        <v>59.0976737329283</v>
      </c>
      <c r="H16">
        <v>59.485790052910403</v>
      </c>
      <c r="I16">
        <v>59.786268056352199</v>
      </c>
      <c r="J16">
        <v>60.0898173799429</v>
      </c>
      <c r="K16">
        <v>60.535400702411998</v>
      </c>
      <c r="L16">
        <v>61.017836088986698</v>
      </c>
      <c r="M16">
        <v>61.346190090180599</v>
      </c>
      <c r="N16">
        <v>61.847496281652603</v>
      </c>
      <c r="O16">
        <v>62.033409533582102</v>
      </c>
      <c r="P16">
        <v>62.552579669565297</v>
      </c>
      <c r="Q16">
        <v>62.522685130230101</v>
      </c>
      <c r="R16">
        <v>62.369739598017503</v>
      </c>
      <c r="S16">
        <v>62.644527907327202</v>
      </c>
      <c r="T16">
        <v>63.006234607840199</v>
      </c>
      <c r="U16">
        <v>63.465310005732398</v>
      </c>
      <c r="V16">
        <v>64.070320164063304</v>
      </c>
      <c r="W16">
        <v>64.705429040746694</v>
      </c>
      <c r="X16">
        <v>65.096072812902193</v>
      </c>
      <c r="Y16">
        <v>65.5421160312833</v>
      </c>
      <c r="Z16">
        <v>66.183103586305705</v>
      </c>
      <c r="AA16">
        <v>66.872076820726605</v>
      </c>
      <c r="AB16">
        <v>67.245354888578206</v>
      </c>
      <c r="AC16">
        <v>67.584932160916793</v>
      </c>
      <c r="AD16">
        <v>67.950184773416595</v>
      </c>
      <c r="AE16">
        <v>68.359992523141301</v>
      </c>
      <c r="AF16">
        <v>68.852371602281906</v>
      </c>
      <c r="AG16">
        <v>69.165083766344296</v>
      </c>
      <c r="AH16">
        <v>69.527693204308093</v>
      </c>
      <c r="AI16">
        <v>69.762236832488597</v>
      </c>
      <c r="AJ16">
        <v>70.027896299799096</v>
      </c>
      <c r="AK16">
        <v>70.249148085175804</v>
      </c>
      <c r="AL16">
        <v>70.463553361029</v>
      </c>
      <c r="AM16">
        <v>70.6080505887806</v>
      </c>
      <c r="AN16">
        <v>70.738555264145802</v>
      </c>
      <c r="AO16">
        <v>70.863840216960099</v>
      </c>
      <c r="AP16">
        <v>71.091803003664396</v>
      </c>
      <c r="AQ16">
        <v>71.200706458386904</v>
      </c>
      <c r="AR16">
        <v>71.2176139970923</v>
      </c>
      <c r="AS16">
        <v>71.218881599533404</v>
      </c>
      <c r="AT16">
        <v>71.217631700474499</v>
      </c>
      <c r="AU16">
        <v>71.285007938849205</v>
      </c>
      <c r="AV16">
        <v>71.456098972507206</v>
      </c>
      <c r="AW16">
        <v>71.529947497432602</v>
      </c>
      <c r="AX16">
        <v>71.568696264623398</v>
      </c>
      <c r="AY16">
        <v>71.531145660865803</v>
      </c>
      <c r="AZ16">
        <v>71.523159450585993</v>
      </c>
      <c r="BA16">
        <v>71.527588239427303</v>
      </c>
      <c r="BB16">
        <v>71.561842094426893</v>
      </c>
      <c r="BC16">
        <v>71.587985317978095</v>
      </c>
      <c r="BD16">
        <v>71.623324012470206</v>
      </c>
      <c r="BE16">
        <v>71.579555891828704</v>
      </c>
      <c r="BF16">
        <v>71.706088094306295</v>
      </c>
      <c r="BG16">
        <v>71.821535180842901</v>
      </c>
      <c r="BH16">
        <v>71.959586548734805</v>
      </c>
      <c r="BI16">
        <v>72.102023737807301</v>
      </c>
      <c r="BJ16">
        <v>72.226961107423506</v>
      </c>
      <c r="BK16">
        <v>72.357942069625196</v>
      </c>
      <c r="BL16">
        <v>72.490831090880405</v>
      </c>
      <c r="BM16">
        <v>72.636150363528799</v>
      </c>
      <c r="BN16">
        <v>72.787834389424702</v>
      </c>
      <c r="BO16">
        <v>72.922817663122004</v>
      </c>
      <c r="BP16">
        <v>73.049321551190104</v>
      </c>
      <c r="BQ16">
        <v>73.197466881302006</v>
      </c>
      <c r="BR16">
        <v>73.330397747747895</v>
      </c>
      <c r="BS16">
        <v>73.487530110033205</v>
      </c>
      <c r="BT16">
        <v>73.627979348415906</v>
      </c>
      <c r="BU16">
        <v>73.768548442412893</v>
      </c>
      <c r="BV16">
        <v>73.890308271087704</v>
      </c>
      <c r="BW16">
        <v>74.012494605489096</v>
      </c>
      <c r="BX16">
        <v>74.147579604485102</v>
      </c>
      <c r="BY16">
        <v>74.263873334939802</v>
      </c>
      <c r="BZ16">
        <v>74.374545828091698</v>
      </c>
      <c r="CA16">
        <v>74.497411044560195</v>
      </c>
      <c r="CB16">
        <v>74.625026572835196</v>
      </c>
      <c r="CC16">
        <v>74.746843894567803</v>
      </c>
      <c r="CD16">
        <v>74.853799379396094</v>
      </c>
      <c r="CE16">
        <v>74.953687172572501</v>
      </c>
      <c r="CF16">
        <v>75.060061056326106</v>
      </c>
      <c r="CG16">
        <v>75.166186155185699</v>
      </c>
      <c r="CH16">
        <v>75.284665809012907</v>
      </c>
      <c r="CI16">
        <v>75.388811222452304</v>
      </c>
      <c r="CJ16">
        <v>75.493750280430902</v>
      </c>
      <c r="CK16">
        <v>75.618333998682203</v>
      </c>
      <c r="CL16">
        <v>75.723403527300107</v>
      </c>
      <c r="CM16">
        <v>75.823307716566106</v>
      </c>
      <c r="CN16">
        <v>75.934017356556296</v>
      </c>
      <c r="CO16">
        <v>76.030933451319797</v>
      </c>
      <c r="CP16">
        <v>76.135126064907098</v>
      </c>
      <c r="CQ16">
        <v>76.235902150074196</v>
      </c>
      <c r="CR16">
        <v>76.338065704560194</v>
      </c>
      <c r="CS16">
        <v>76.442690167868705</v>
      </c>
      <c r="CT16">
        <v>76.536594600305904</v>
      </c>
      <c r="CU16">
        <v>76.636864949930896</v>
      </c>
      <c r="CV16">
        <v>76.7352448973365</v>
      </c>
      <c r="CW16">
        <v>76.838547896310004</v>
      </c>
      <c r="CX16">
        <v>76.939171239073303</v>
      </c>
      <c r="CY16">
        <v>77.023645758240804</v>
      </c>
      <c r="CZ16">
        <v>77.129474262443495</v>
      </c>
      <c r="DA16">
        <v>77.227734575481193</v>
      </c>
      <c r="DB16">
        <v>77.326072547342903</v>
      </c>
      <c r="DC16">
        <v>77.416772029152398</v>
      </c>
      <c r="DD16">
        <v>77.508346021440204</v>
      </c>
      <c r="DE16">
        <v>77.604185798192304</v>
      </c>
      <c r="DF16">
        <v>77.697128515836397</v>
      </c>
      <c r="DG16">
        <v>77.7906332265663</v>
      </c>
      <c r="DH16">
        <v>77.883645036609494</v>
      </c>
      <c r="DI16">
        <v>77.976134008827401</v>
      </c>
      <c r="DJ16">
        <v>78.068060443321997</v>
      </c>
      <c r="DK16">
        <v>78.159371790703403</v>
      </c>
      <c r="DL16">
        <v>78.250003104223893</v>
      </c>
      <c r="DM16">
        <v>78.339871798201202</v>
      </c>
      <c r="DN16">
        <v>78.428873138777007</v>
      </c>
      <c r="DO16">
        <v>78.516885262040205</v>
      </c>
      <c r="DP16">
        <v>78.603743395864697</v>
      </c>
      <c r="DQ16">
        <v>78.689262569913794</v>
      </c>
      <c r="DR16">
        <v>78.773232961691903</v>
      </c>
      <c r="DS16">
        <v>78.855449170486096</v>
      </c>
      <c r="DT16">
        <v>78.935714301491402</v>
      </c>
    </row>
    <row r="17" spans="1:124" ht="15" customHeight="1" x14ac:dyDescent="0.25">
      <c r="A17">
        <v>15</v>
      </c>
      <c r="B17">
        <v>56.535376938998901</v>
      </c>
      <c r="C17">
        <v>56.733974678621102</v>
      </c>
      <c r="D17">
        <v>56.900707856641702</v>
      </c>
      <c r="E17">
        <v>57.422776891996598</v>
      </c>
      <c r="F17">
        <v>58.003694991951598</v>
      </c>
      <c r="G17">
        <v>58.315113206452502</v>
      </c>
      <c r="H17">
        <v>58.659897631640298</v>
      </c>
      <c r="I17">
        <v>58.972595698676102</v>
      </c>
      <c r="J17">
        <v>59.262051612690598</v>
      </c>
      <c r="K17">
        <v>59.720216546994799</v>
      </c>
      <c r="L17">
        <v>60.1945178303909</v>
      </c>
      <c r="M17">
        <v>60.5272579645615</v>
      </c>
      <c r="N17">
        <v>61.029438832279602</v>
      </c>
      <c r="O17">
        <v>61.204887415710303</v>
      </c>
      <c r="P17">
        <v>61.708474105674199</v>
      </c>
      <c r="Q17">
        <v>61.682556482947803</v>
      </c>
      <c r="R17">
        <v>61.5310202506693</v>
      </c>
      <c r="S17">
        <v>61.777802404472702</v>
      </c>
      <c r="T17">
        <v>62.1405986920347</v>
      </c>
      <c r="U17">
        <v>62.590734385691199</v>
      </c>
      <c r="V17">
        <v>63.193694850989701</v>
      </c>
      <c r="W17">
        <v>63.826620393568199</v>
      </c>
      <c r="X17">
        <v>64.210610593652902</v>
      </c>
      <c r="Y17">
        <v>64.650983324418405</v>
      </c>
      <c r="Z17">
        <v>65.288233182932103</v>
      </c>
      <c r="AA17">
        <v>65.990030134184707</v>
      </c>
      <c r="AB17">
        <v>66.358144578482097</v>
      </c>
      <c r="AC17">
        <v>66.697084094270195</v>
      </c>
      <c r="AD17">
        <v>67.087048546723693</v>
      </c>
      <c r="AE17">
        <v>67.546985639679093</v>
      </c>
      <c r="AF17">
        <v>68.020246205485293</v>
      </c>
      <c r="AG17">
        <v>68.258939719060805</v>
      </c>
      <c r="AH17">
        <v>68.597550828195395</v>
      </c>
      <c r="AI17">
        <v>68.824767773019801</v>
      </c>
      <c r="AJ17">
        <v>69.087602462712098</v>
      </c>
      <c r="AK17">
        <v>69.295841503141403</v>
      </c>
      <c r="AL17">
        <v>69.501634250061102</v>
      </c>
      <c r="AM17">
        <v>69.643964298501501</v>
      </c>
      <c r="AN17">
        <v>69.769544133108496</v>
      </c>
      <c r="AO17">
        <v>69.896856342584798</v>
      </c>
      <c r="AP17">
        <v>70.121746624233097</v>
      </c>
      <c r="AQ17">
        <v>70.225743371540403</v>
      </c>
      <c r="AR17">
        <v>70.240180114548906</v>
      </c>
      <c r="AS17">
        <v>70.2406697258089</v>
      </c>
      <c r="AT17">
        <v>70.239136397939504</v>
      </c>
      <c r="AU17">
        <v>70.310641391032703</v>
      </c>
      <c r="AV17">
        <v>70.4749073229478</v>
      </c>
      <c r="AW17">
        <v>70.552684356426596</v>
      </c>
      <c r="AX17">
        <v>70.592867839688907</v>
      </c>
      <c r="AY17">
        <v>70.553740750424396</v>
      </c>
      <c r="AZ17">
        <v>70.543193631189993</v>
      </c>
      <c r="BA17">
        <v>70.549116121612201</v>
      </c>
      <c r="BB17">
        <v>70.581176174346297</v>
      </c>
      <c r="BC17">
        <v>70.610313956560503</v>
      </c>
      <c r="BD17">
        <v>70.644453915282995</v>
      </c>
      <c r="BE17">
        <v>70.603660032579796</v>
      </c>
      <c r="BF17">
        <v>70.732515357503999</v>
      </c>
      <c r="BG17">
        <v>70.844222643643604</v>
      </c>
      <c r="BH17">
        <v>70.983605040028294</v>
      </c>
      <c r="BI17">
        <v>71.121289864780906</v>
      </c>
      <c r="BJ17">
        <v>71.248916275803893</v>
      </c>
      <c r="BK17">
        <v>71.379199126573397</v>
      </c>
      <c r="BL17">
        <v>71.512273666293595</v>
      </c>
      <c r="BM17">
        <v>71.660468955126603</v>
      </c>
      <c r="BN17">
        <v>71.810576258240403</v>
      </c>
      <c r="BO17">
        <v>71.946402789935107</v>
      </c>
      <c r="BP17">
        <v>72.0712946370965</v>
      </c>
      <c r="BQ17">
        <v>72.217251772884495</v>
      </c>
      <c r="BR17">
        <v>72.351182710425107</v>
      </c>
      <c r="BS17">
        <v>72.503250958768206</v>
      </c>
      <c r="BT17">
        <v>72.647066880891103</v>
      </c>
      <c r="BU17">
        <v>72.786071514926604</v>
      </c>
      <c r="BV17">
        <v>72.9095135352173</v>
      </c>
      <c r="BW17">
        <v>73.028650137145604</v>
      </c>
      <c r="BX17">
        <v>73.162849471638594</v>
      </c>
      <c r="BY17">
        <v>73.280742326883598</v>
      </c>
      <c r="BZ17">
        <v>73.387992138101495</v>
      </c>
      <c r="CA17">
        <v>73.512441815006994</v>
      </c>
      <c r="CB17">
        <v>73.637813474762794</v>
      </c>
      <c r="CC17">
        <v>73.758310382968901</v>
      </c>
      <c r="CD17">
        <v>73.868657329048801</v>
      </c>
      <c r="CE17">
        <v>73.967129841886305</v>
      </c>
      <c r="CF17">
        <v>74.0725374568663</v>
      </c>
      <c r="CG17">
        <v>74.177306964143298</v>
      </c>
      <c r="CH17">
        <v>74.297438657143601</v>
      </c>
      <c r="CI17">
        <v>74.401570888044702</v>
      </c>
      <c r="CJ17">
        <v>74.506389878689404</v>
      </c>
      <c r="CK17">
        <v>74.628625183866106</v>
      </c>
      <c r="CL17">
        <v>74.732923029840507</v>
      </c>
      <c r="CM17">
        <v>74.832748772233302</v>
      </c>
      <c r="CN17">
        <v>74.943274595168901</v>
      </c>
      <c r="CO17">
        <v>75.041343114229406</v>
      </c>
      <c r="CP17">
        <v>75.143608859118004</v>
      </c>
      <c r="CQ17">
        <v>75.242697093816702</v>
      </c>
      <c r="CR17">
        <v>75.347847891730694</v>
      </c>
      <c r="CS17">
        <v>75.451720884024596</v>
      </c>
      <c r="CT17">
        <v>75.545579132097203</v>
      </c>
      <c r="CU17">
        <v>75.6450389571567</v>
      </c>
      <c r="CV17">
        <v>75.743624751803395</v>
      </c>
      <c r="CW17">
        <v>75.847537770634105</v>
      </c>
      <c r="CX17">
        <v>75.946604507565596</v>
      </c>
      <c r="CY17">
        <v>76.032020614983495</v>
      </c>
      <c r="CZ17">
        <v>76.136408782178904</v>
      </c>
      <c r="DA17">
        <v>76.233672802479305</v>
      </c>
      <c r="DB17">
        <v>76.333055722314398</v>
      </c>
      <c r="DC17">
        <v>76.422976274405002</v>
      </c>
      <c r="DD17">
        <v>76.515910701522102</v>
      </c>
      <c r="DE17">
        <v>76.610615068660806</v>
      </c>
      <c r="DF17">
        <v>76.704506541426397</v>
      </c>
      <c r="DG17">
        <v>76.797928088826097</v>
      </c>
      <c r="DH17">
        <v>76.890857616543897</v>
      </c>
      <c r="DI17">
        <v>76.983265176215497</v>
      </c>
      <c r="DJ17">
        <v>77.075111056034004</v>
      </c>
      <c r="DK17">
        <v>77.166342693791904</v>
      </c>
      <c r="DL17">
        <v>77.256895129120494</v>
      </c>
      <c r="DM17">
        <v>77.346685761516</v>
      </c>
      <c r="DN17">
        <v>77.435609840795195</v>
      </c>
      <c r="DO17">
        <v>77.523545485755307</v>
      </c>
      <c r="DP17">
        <v>77.610327903915703</v>
      </c>
      <c r="DQ17">
        <v>77.695772103622602</v>
      </c>
      <c r="DR17">
        <v>77.779668239802106</v>
      </c>
      <c r="DS17">
        <v>77.861810890382799</v>
      </c>
      <c r="DT17">
        <v>77.942003140699995</v>
      </c>
    </row>
    <row r="18" spans="1:124" ht="15" customHeight="1" x14ac:dyDescent="0.25">
      <c r="A18">
        <v>16</v>
      </c>
      <c r="B18">
        <v>55.765502845637599</v>
      </c>
      <c r="C18">
        <v>55.9830082620485</v>
      </c>
      <c r="D18">
        <v>56.198830306392701</v>
      </c>
      <c r="E18">
        <v>56.895601860120301</v>
      </c>
      <c r="F18">
        <v>57.241706305342198</v>
      </c>
      <c r="G18">
        <v>57.531104979185002</v>
      </c>
      <c r="H18">
        <v>57.8680380553457</v>
      </c>
      <c r="I18">
        <v>58.182208547608198</v>
      </c>
      <c r="J18">
        <v>58.461281783838203</v>
      </c>
      <c r="K18">
        <v>58.9360287674494</v>
      </c>
      <c r="L18">
        <v>59.422101973686999</v>
      </c>
      <c r="M18">
        <v>59.737124104943099</v>
      </c>
      <c r="N18">
        <v>60.222353750143803</v>
      </c>
      <c r="O18">
        <v>60.424336877141798</v>
      </c>
      <c r="P18">
        <v>60.899118368207397</v>
      </c>
      <c r="Q18">
        <v>60.860378860886598</v>
      </c>
      <c r="R18">
        <v>60.701343589879897</v>
      </c>
      <c r="S18">
        <v>60.958798566250302</v>
      </c>
      <c r="T18">
        <v>61.294466914652098</v>
      </c>
      <c r="U18">
        <v>61.7194664618006</v>
      </c>
      <c r="V18">
        <v>62.319585299930701</v>
      </c>
      <c r="W18">
        <v>62.957914819329403</v>
      </c>
      <c r="X18">
        <v>63.3334900620223</v>
      </c>
      <c r="Y18">
        <v>63.769496275550502</v>
      </c>
      <c r="Z18">
        <v>64.423078416803804</v>
      </c>
      <c r="AA18">
        <v>65.1299531943951</v>
      </c>
      <c r="AB18">
        <v>65.489199127950201</v>
      </c>
      <c r="AC18">
        <v>65.855275070037194</v>
      </c>
      <c r="AD18">
        <v>66.294646307447195</v>
      </c>
      <c r="AE18">
        <v>66.734435245142606</v>
      </c>
      <c r="AF18">
        <v>67.136716631524806</v>
      </c>
      <c r="AG18">
        <v>67.334507360260105</v>
      </c>
      <c r="AH18">
        <v>67.656574421644606</v>
      </c>
      <c r="AI18">
        <v>67.886247009081004</v>
      </c>
      <c r="AJ18">
        <v>68.1429973615829</v>
      </c>
      <c r="AK18">
        <v>68.3422411736925</v>
      </c>
      <c r="AL18">
        <v>68.549070961811793</v>
      </c>
      <c r="AM18">
        <v>68.678276723756497</v>
      </c>
      <c r="AN18">
        <v>68.805583036287302</v>
      </c>
      <c r="AO18">
        <v>68.929140893100097</v>
      </c>
      <c r="AP18">
        <v>69.151139405061997</v>
      </c>
      <c r="AQ18">
        <v>69.254761352263003</v>
      </c>
      <c r="AR18">
        <v>69.271577324344804</v>
      </c>
      <c r="AS18">
        <v>69.267460430614307</v>
      </c>
      <c r="AT18">
        <v>69.268927730080193</v>
      </c>
      <c r="AU18">
        <v>69.334454940167404</v>
      </c>
      <c r="AV18">
        <v>69.504028999011396</v>
      </c>
      <c r="AW18">
        <v>69.581628068819001</v>
      </c>
      <c r="AX18">
        <v>69.619723693863605</v>
      </c>
      <c r="AY18">
        <v>69.581703350061105</v>
      </c>
      <c r="AZ18">
        <v>69.570100549801197</v>
      </c>
      <c r="BA18">
        <v>69.573501700203906</v>
      </c>
      <c r="BB18">
        <v>69.611955322732996</v>
      </c>
      <c r="BC18">
        <v>69.636334536673601</v>
      </c>
      <c r="BD18">
        <v>69.669223651231903</v>
      </c>
      <c r="BE18">
        <v>69.632484483702598</v>
      </c>
      <c r="BF18">
        <v>69.7592841447631</v>
      </c>
      <c r="BG18">
        <v>69.872301191819105</v>
      </c>
      <c r="BH18">
        <v>70.013361678656693</v>
      </c>
      <c r="BI18">
        <v>70.144885256456604</v>
      </c>
      <c r="BJ18">
        <v>70.277847338485103</v>
      </c>
      <c r="BK18">
        <v>70.405252816225598</v>
      </c>
      <c r="BL18">
        <v>70.538275400071896</v>
      </c>
      <c r="BM18">
        <v>70.687186605454499</v>
      </c>
      <c r="BN18">
        <v>70.835719142568294</v>
      </c>
      <c r="BO18">
        <v>70.975790365834897</v>
      </c>
      <c r="BP18">
        <v>71.095405717206205</v>
      </c>
      <c r="BQ18">
        <v>71.240501678178006</v>
      </c>
      <c r="BR18">
        <v>71.377330592959595</v>
      </c>
      <c r="BS18">
        <v>71.528196441534803</v>
      </c>
      <c r="BT18">
        <v>71.666820972028205</v>
      </c>
      <c r="BU18">
        <v>71.806458059192096</v>
      </c>
      <c r="BV18">
        <v>71.926789388736097</v>
      </c>
      <c r="BW18">
        <v>72.045778608372302</v>
      </c>
      <c r="BX18">
        <v>72.1800588605401</v>
      </c>
      <c r="BY18">
        <v>72.299058009639396</v>
      </c>
      <c r="BZ18">
        <v>72.404655707453699</v>
      </c>
      <c r="CA18">
        <v>72.530072089465804</v>
      </c>
      <c r="CB18">
        <v>72.6544598068472</v>
      </c>
      <c r="CC18">
        <v>72.773286096909899</v>
      </c>
      <c r="CD18">
        <v>72.885990897317001</v>
      </c>
      <c r="CE18">
        <v>72.983930719387601</v>
      </c>
      <c r="CF18">
        <v>73.089374945774907</v>
      </c>
      <c r="CG18">
        <v>73.1925995750086</v>
      </c>
      <c r="CH18">
        <v>73.312160552555795</v>
      </c>
      <c r="CI18">
        <v>73.417468643366604</v>
      </c>
      <c r="CJ18">
        <v>73.520837423383895</v>
      </c>
      <c r="CK18">
        <v>73.640838999047503</v>
      </c>
      <c r="CL18">
        <v>73.744508432102293</v>
      </c>
      <c r="CM18">
        <v>73.8433174228295</v>
      </c>
      <c r="CN18">
        <v>73.953362808253004</v>
      </c>
      <c r="CO18">
        <v>74.051412976420394</v>
      </c>
      <c r="CP18">
        <v>74.152967838499407</v>
      </c>
      <c r="CQ18">
        <v>74.251490231357394</v>
      </c>
      <c r="CR18">
        <v>74.358491734279298</v>
      </c>
      <c r="CS18">
        <v>74.460530394740204</v>
      </c>
      <c r="CT18">
        <v>74.555050644335097</v>
      </c>
      <c r="CU18">
        <v>74.654132516562001</v>
      </c>
      <c r="CV18">
        <v>74.751471905269796</v>
      </c>
      <c r="CW18">
        <v>74.858093363082901</v>
      </c>
      <c r="CX18">
        <v>74.955353211041597</v>
      </c>
      <c r="CY18">
        <v>75.041387110734405</v>
      </c>
      <c r="CZ18">
        <v>75.144591180695201</v>
      </c>
      <c r="DA18">
        <v>75.243113833923204</v>
      </c>
      <c r="DB18">
        <v>75.341325543003407</v>
      </c>
      <c r="DC18">
        <v>75.431259194150698</v>
      </c>
      <c r="DD18">
        <v>75.525791158612705</v>
      </c>
      <c r="DE18">
        <v>75.620029640412497</v>
      </c>
      <c r="DF18">
        <v>75.713815199632293</v>
      </c>
      <c r="DG18">
        <v>75.807131954517899</v>
      </c>
      <c r="DH18">
        <v>75.899957797334807</v>
      </c>
      <c r="DI18">
        <v>75.992262765593495</v>
      </c>
      <c r="DJ18">
        <v>76.084007132486704</v>
      </c>
      <c r="DK18">
        <v>76.175138319641604</v>
      </c>
      <c r="DL18">
        <v>76.265591349495594</v>
      </c>
      <c r="DM18">
        <v>76.355283602813202</v>
      </c>
      <c r="DN18">
        <v>76.444110308755796</v>
      </c>
      <c r="DO18">
        <v>76.531949564226807</v>
      </c>
      <c r="DP18">
        <v>76.618636550934198</v>
      </c>
      <c r="DQ18">
        <v>76.703986250180805</v>
      </c>
      <c r="DR18">
        <v>76.787788788234195</v>
      </c>
      <c r="DS18">
        <v>76.869838715921503</v>
      </c>
      <c r="DT18">
        <v>76.949939093389901</v>
      </c>
    </row>
    <row r="19" spans="1:124" ht="15" customHeight="1" x14ac:dyDescent="0.25">
      <c r="A19">
        <v>17</v>
      </c>
      <c r="B19">
        <v>54.994640215085703</v>
      </c>
      <c r="C19">
        <v>55.288169549484202</v>
      </c>
      <c r="D19">
        <v>55.722486546082898</v>
      </c>
      <c r="E19">
        <v>56.1528625087726</v>
      </c>
      <c r="F19">
        <v>56.477879616351899</v>
      </c>
      <c r="G19">
        <v>56.756408948396903</v>
      </c>
      <c r="H19">
        <v>57.083457770866502</v>
      </c>
      <c r="I19">
        <v>57.422296466461603</v>
      </c>
      <c r="J19">
        <v>57.704635364296301</v>
      </c>
      <c r="K19">
        <v>58.1756012473423</v>
      </c>
      <c r="L19">
        <v>58.658439941252297</v>
      </c>
      <c r="M19">
        <v>58.9903746297419</v>
      </c>
      <c r="N19">
        <v>59.457928451027897</v>
      </c>
      <c r="O19">
        <v>59.632394963716202</v>
      </c>
      <c r="P19">
        <v>60.100007392714303</v>
      </c>
      <c r="Q19">
        <v>60.049778568248101</v>
      </c>
      <c r="R19">
        <v>59.903999006546897</v>
      </c>
      <c r="S19">
        <v>60.1344565869828</v>
      </c>
      <c r="T19">
        <v>60.449889131938598</v>
      </c>
      <c r="U19">
        <v>60.8756675356789</v>
      </c>
      <c r="V19">
        <v>61.475267171064502</v>
      </c>
      <c r="W19">
        <v>62.097883687254097</v>
      </c>
      <c r="X19">
        <v>62.466222859810799</v>
      </c>
      <c r="Y19">
        <v>62.913063451204103</v>
      </c>
      <c r="Z19">
        <v>63.575514064763802</v>
      </c>
      <c r="AA19">
        <v>64.285892838457301</v>
      </c>
      <c r="AB19">
        <v>64.652340588784497</v>
      </c>
      <c r="AC19">
        <v>65.100423853979507</v>
      </c>
      <c r="AD19">
        <v>65.514474507557395</v>
      </c>
      <c r="AE19">
        <v>65.863778248949799</v>
      </c>
      <c r="AF19">
        <v>66.223323505434905</v>
      </c>
      <c r="AG19">
        <v>66.4148721216783</v>
      </c>
      <c r="AH19">
        <v>66.717877125583101</v>
      </c>
      <c r="AI19">
        <v>66.935609875509897</v>
      </c>
      <c r="AJ19">
        <v>67.194174157245797</v>
      </c>
      <c r="AK19">
        <v>67.386435243035706</v>
      </c>
      <c r="AL19">
        <v>67.588085434766001</v>
      </c>
      <c r="AM19">
        <v>67.711836947534707</v>
      </c>
      <c r="AN19">
        <v>67.835719088405298</v>
      </c>
      <c r="AO19">
        <v>67.964605558779496</v>
      </c>
      <c r="AP19">
        <v>68.1805346739025</v>
      </c>
      <c r="AQ19">
        <v>68.288054770772007</v>
      </c>
      <c r="AR19">
        <v>68.300611182263694</v>
      </c>
      <c r="AS19">
        <v>68.294083741022106</v>
      </c>
      <c r="AT19">
        <v>68.294450471205096</v>
      </c>
      <c r="AU19">
        <v>68.363584236299303</v>
      </c>
      <c r="AV19">
        <v>68.532263194658</v>
      </c>
      <c r="AW19">
        <v>68.607681664806705</v>
      </c>
      <c r="AX19">
        <v>68.649457960786805</v>
      </c>
      <c r="AY19">
        <v>68.609347088896698</v>
      </c>
      <c r="AZ19">
        <v>68.600712165290403</v>
      </c>
      <c r="BA19">
        <v>68.606050650059998</v>
      </c>
      <c r="BB19">
        <v>68.645836782756604</v>
      </c>
      <c r="BC19">
        <v>68.667944287212805</v>
      </c>
      <c r="BD19">
        <v>68.701956176503401</v>
      </c>
      <c r="BE19">
        <v>68.666722011098102</v>
      </c>
      <c r="BF19">
        <v>68.793168504161699</v>
      </c>
      <c r="BG19">
        <v>68.908532445755796</v>
      </c>
      <c r="BH19">
        <v>69.046465796375799</v>
      </c>
      <c r="BI19">
        <v>69.1796754582533</v>
      </c>
      <c r="BJ19">
        <v>69.312195455835607</v>
      </c>
      <c r="BK19">
        <v>69.436976264250205</v>
      </c>
      <c r="BL19">
        <v>69.571396796493801</v>
      </c>
      <c r="BM19">
        <v>69.719161156378505</v>
      </c>
      <c r="BN19">
        <v>69.868872995387207</v>
      </c>
      <c r="BO19">
        <v>70.008977806610901</v>
      </c>
      <c r="BP19">
        <v>70.122388694812599</v>
      </c>
      <c r="BQ19">
        <v>70.271315563548598</v>
      </c>
      <c r="BR19">
        <v>70.401600076672196</v>
      </c>
      <c r="BS19">
        <v>70.556699343082201</v>
      </c>
      <c r="BT19">
        <v>70.690377629245702</v>
      </c>
      <c r="BU19">
        <v>70.827292376914997</v>
      </c>
      <c r="BV19">
        <v>70.947146335812207</v>
      </c>
      <c r="BW19">
        <v>71.066147509575401</v>
      </c>
      <c r="BX19">
        <v>71.199811562035094</v>
      </c>
      <c r="BY19">
        <v>71.319490555005999</v>
      </c>
      <c r="BZ19">
        <v>71.426657330323906</v>
      </c>
      <c r="CA19">
        <v>71.548867179876495</v>
      </c>
      <c r="CB19">
        <v>71.673955044537706</v>
      </c>
      <c r="CC19">
        <v>71.790632476344697</v>
      </c>
      <c r="CD19">
        <v>71.904012808944501</v>
      </c>
      <c r="CE19">
        <v>72.000439175033094</v>
      </c>
      <c r="CF19">
        <v>72.106425798530296</v>
      </c>
      <c r="CG19">
        <v>72.210173025966498</v>
      </c>
      <c r="CH19">
        <v>72.3297929060667</v>
      </c>
      <c r="CI19">
        <v>72.434034126317698</v>
      </c>
      <c r="CJ19">
        <v>72.535780763658593</v>
      </c>
      <c r="CK19">
        <v>72.654263147778906</v>
      </c>
      <c r="CL19">
        <v>72.758941033145902</v>
      </c>
      <c r="CM19">
        <v>72.856803024995003</v>
      </c>
      <c r="CN19">
        <v>72.966118312549</v>
      </c>
      <c r="CO19">
        <v>73.062698571916499</v>
      </c>
      <c r="CP19">
        <v>73.166549775020002</v>
      </c>
      <c r="CQ19">
        <v>73.261839226243197</v>
      </c>
      <c r="CR19">
        <v>73.370669073878702</v>
      </c>
      <c r="CS19">
        <v>73.469815769821594</v>
      </c>
      <c r="CT19">
        <v>73.565636441726596</v>
      </c>
      <c r="CU19">
        <v>73.664080061711303</v>
      </c>
      <c r="CV19">
        <v>73.760859557705103</v>
      </c>
      <c r="CW19">
        <v>73.8692024956582</v>
      </c>
      <c r="CX19">
        <v>73.964489793040102</v>
      </c>
      <c r="CY19">
        <v>74.051467241714803</v>
      </c>
      <c r="CZ19">
        <v>74.153935287797907</v>
      </c>
      <c r="DA19">
        <v>74.253325438613004</v>
      </c>
      <c r="DB19">
        <v>74.347952188597702</v>
      </c>
      <c r="DC19">
        <v>74.441215462409005</v>
      </c>
      <c r="DD19">
        <v>74.535782465908298</v>
      </c>
      <c r="DE19">
        <v>74.629908765993207</v>
      </c>
      <c r="DF19">
        <v>74.723583329069697</v>
      </c>
      <c r="DG19">
        <v>74.816790259951105</v>
      </c>
      <c r="DH19">
        <v>74.909507436874804</v>
      </c>
      <c r="DI19">
        <v>75.001704882568703</v>
      </c>
      <c r="DJ19">
        <v>75.093342854509302</v>
      </c>
      <c r="DK19">
        <v>75.184368757366698</v>
      </c>
      <c r="DL19">
        <v>75.274717595524294</v>
      </c>
      <c r="DM19">
        <v>75.364306730055205</v>
      </c>
      <c r="DN19">
        <v>75.453031368381104</v>
      </c>
      <c r="DO19">
        <v>75.540769584346194</v>
      </c>
      <c r="DP19">
        <v>75.627356532432003</v>
      </c>
      <c r="DQ19">
        <v>75.712607165401096</v>
      </c>
      <c r="DR19">
        <v>75.796311579262394</v>
      </c>
      <c r="DS19">
        <v>75.878264296236395</v>
      </c>
      <c r="DT19">
        <v>75.9582683498965</v>
      </c>
    </row>
    <row r="20" spans="1:124" ht="15" customHeight="1" x14ac:dyDescent="0.25">
      <c r="A20">
        <v>18</v>
      </c>
      <c r="B20">
        <v>54.311615789194597</v>
      </c>
      <c r="C20">
        <v>54.837113717562403</v>
      </c>
      <c r="D20">
        <v>54.994576454438999</v>
      </c>
      <c r="E20">
        <v>55.394775095385398</v>
      </c>
      <c r="F20">
        <v>55.733008777174</v>
      </c>
      <c r="G20">
        <v>56.002136741083902</v>
      </c>
      <c r="H20">
        <v>56.326162310092897</v>
      </c>
      <c r="I20">
        <v>56.682476735608702</v>
      </c>
      <c r="J20">
        <v>56.977192209755003</v>
      </c>
      <c r="K20">
        <v>57.436023673755798</v>
      </c>
      <c r="L20">
        <v>57.912123794893503</v>
      </c>
      <c r="M20">
        <v>58.240727610819199</v>
      </c>
      <c r="N20">
        <v>58.6891805795522</v>
      </c>
      <c r="O20">
        <v>58.8675498285873</v>
      </c>
      <c r="P20">
        <v>59.317683944588602</v>
      </c>
      <c r="Q20">
        <v>59.251439677158501</v>
      </c>
      <c r="R20">
        <v>59.106063562022101</v>
      </c>
      <c r="S20">
        <v>59.3140182698288</v>
      </c>
      <c r="T20">
        <v>59.630822777676599</v>
      </c>
      <c r="U20">
        <v>60.044890504639397</v>
      </c>
      <c r="V20">
        <v>60.629129189233801</v>
      </c>
      <c r="W20">
        <v>61.248983449755599</v>
      </c>
      <c r="X20">
        <v>61.617665728857702</v>
      </c>
      <c r="Y20">
        <v>62.076952489774797</v>
      </c>
      <c r="Z20">
        <v>62.747801074891797</v>
      </c>
      <c r="AA20">
        <v>63.4840514457849</v>
      </c>
      <c r="AB20">
        <v>63.906941227456599</v>
      </c>
      <c r="AC20">
        <v>64.3323290951529</v>
      </c>
      <c r="AD20">
        <v>64.655666837594495</v>
      </c>
      <c r="AE20">
        <v>64.963151312642395</v>
      </c>
      <c r="AF20">
        <v>65.311313231225</v>
      </c>
      <c r="AG20">
        <v>65.486995908205898</v>
      </c>
      <c r="AH20">
        <v>65.781441027528501</v>
      </c>
      <c r="AI20">
        <v>65.9941912580082</v>
      </c>
      <c r="AJ20">
        <v>66.243831567932304</v>
      </c>
      <c r="AK20">
        <v>66.431346176320005</v>
      </c>
      <c r="AL20">
        <v>66.631788228903005</v>
      </c>
      <c r="AM20">
        <v>66.747679960953903</v>
      </c>
      <c r="AN20">
        <v>66.869740807513097</v>
      </c>
      <c r="AO20">
        <v>67.003217399131799</v>
      </c>
      <c r="AP20">
        <v>67.220760805821101</v>
      </c>
      <c r="AQ20">
        <v>67.321015784443205</v>
      </c>
      <c r="AR20">
        <v>67.329642269154903</v>
      </c>
      <c r="AS20">
        <v>67.327319127394503</v>
      </c>
      <c r="AT20">
        <v>67.3242253061144</v>
      </c>
      <c r="AU20">
        <v>67.396649904802899</v>
      </c>
      <c r="AV20">
        <v>67.564866265599207</v>
      </c>
      <c r="AW20">
        <v>67.640661745091293</v>
      </c>
      <c r="AX20">
        <v>67.681503267322398</v>
      </c>
      <c r="AY20">
        <v>67.642737030041403</v>
      </c>
      <c r="AZ20">
        <v>67.634984062273702</v>
      </c>
      <c r="BA20">
        <v>67.642370533554399</v>
      </c>
      <c r="BB20">
        <v>67.688522798028103</v>
      </c>
      <c r="BC20">
        <v>67.707299899254707</v>
      </c>
      <c r="BD20">
        <v>67.741945956834101</v>
      </c>
      <c r="BE20">
        <v>67.710990944220896</v>
      </c>
      <c r="BF20">
        <v>67.831775957577705</v>
      </c>
      <c r="BG20">
        <v>67.951451505850002</v>
      </c>
      <c r="BH20">
        <v>68.086299972641001</v>
      </c>
      <c r="BI20">
        <v>68.213931760980799</v>
      </c>
      <c r="BJ20">
        <v>68.347501113378996</v>
      </c>
      <c r="BK20">
        <v>68.473744329208699</v>
      </c>
      <c r="BL20">
        <v>68.607168889281198</v>
      </c>
      <c r="BM20">
        <v>68.756419275886998</v>
      </c>
      <c r="BN20">
        <v>68.902941756732602</v>
      </c>
      <c r="BO20">
        <v>69.042700866298802</v>
      </c>
      <c r="BP20">
        <v>69.152775245150593</v>
      </c>
      <c r="BQ20">
        <v>69.300570275994104</v>
      </c>
      <c r="BR20">
        <v>69.4319322274618</v>
      </c>
      <c r="BS20">
        <v>69.581656581898002</v>
      </c>
      <c r="BT20">
        <v>69.718253775314196</v>
      </c>
      <c r="BU20">
        <v>69.852174681897694</v>
      </c>
      <c r="BV20">
        <v>69.970328120299897</v>
      </c>
      <c r="BW20">
        <v>70.090979997191695</v>
      </c>
      <c r="BX20">
        <v>70.222538211804903</v>
      </c>
      <c r="BY20">
        <v>70.343537772834097</v>
      </c>
      <c r="BZ20">
        <v>70.451655316251703</v>
      </c>
      <c r="CA20">
        <v>70.569768301030905</v>
      </c>
      <c r="CB20">
        <v>70.6949187566658</v>
      </c>
      <c r="CC20">
        <v>70.812268289406902</v>
      </c>
      <c r="CD20">
        <v>70.923803414525594</v>
      </c>
      <c r="CE20">
        <v>71.020577128336697</v>
      </c>
      <c r="CF20">
        <v>71.125371908768798</v>
      </c>
      <c r="CG20">
        <v>71.229612672428104</v>
      </c>
      <c r="CH20">
        <v>71.348759278572402</v>
      </c>
      <c r="CI20">
        <v>71.450235788278505</v>
      </c>
      <c r="CJ20">
        <v>71.552677827523794</v>
      </c>
      <c r="CK20">
        <v>71.670613326263606</v>
      </c>
      <c r="CL20">
        <v>71.773535610631697</v>
      </c>
      <c r="CM20">
        <v>71.871668072554598</v>
      </c>
      <c r="CN20">
        <v>71.979917911074196</v>
      </c>
      <c r="CO20">
        <v>72.075486714078195</v>
      </c>
      <c r="CP20">
        <v>72.179956854415295</v>
      </c>
      <c r="CQ20">
        <v>72.274361374078495</v>
      </c>
      <c r="CR20">
        <v>72.382869900364994</v>
      </c>
      <c r="CS20">
        <v>72.479062482354905</v>
      </c>
      <c r="CT20">
        <v>72.576125701422697</v>
      </c>
      <c r="CU20">
        <v>72.675276173239197</v>
      </c>
      <c r="CV20">
        <v>72.769950401045193</v>
      </c>
      <c r="CW20">
        <v>72.879204525594801</v>
      </c>
      <c r="CX20">
        <v>72.972852980225397</v>
      </c>
      <c r="CY20">
        <v>73.061717592262497</v>
      </c>
      <c r="CZ20">
        <v>73.162960093991998</v>
      </c>
      <c r="DA20">
        <v>73.261368480234793</v>
      </c>
      <c r="DB20">
        <v>73.355438677270797</v>
      </c>
      <c r="DC20">
        <v>73.450335802449402</v>
      </c>
      <c r="DD20">
        <v>73.544800609276905</v>
      </c>
      <c r="DE20">
        <v>73.638825790461098</v>
      </c>
      <c r="DF20">
        <v>73.732400300765804</v>
      </c>
      <c r="DG20">
        <v>73.825508232939399</v>
      </c>
      <c r="DH20">
        <v>73.9181274526061</v>
      </c>
      <c r="DI20">
        <v>74.010227969188193</v>
      </c>
      <c r="DJ20">
        <v>74.101770025999897</v>
      </c>
      <c r="DK20">
        <v>74.192701012411405</v>
      </c>
      <c r="DL20">
        <v>74.282955916500001</v>
      </c>
      <c r="DM20">
        <v>74.372452081533197</v>
      </c>
      <c r="DN20">
        <v>74.461084695250094</v>
      </c>
      <c r="DO20">
        <v>74.5487318106033</v>
      </c>
      <c r="DP20">
        <v>74.635228557368293</v>
      </c>
      <c r="DQ20">
        <v>74.720389862397596</v>
      </c>
      <c r="DR20">
        <v>74.8040057942153</v>
      </c>
      <c r="DS20">
        <v>74.885870849067004</v>
      </c>
      <c r="DT20">
        <v>74.965788036407702</v>
      </c>
    </row>
    <row r="21" spans="1:124" ht="15" customHeight="1" x14ac:dyDescent="0.25">
      <c r="A21">
        <v>19</v>
      </c>
      <c r="B21">
        <v>53.860493694023098</v>
      </c>
      <c r="C21">
        <v>54.126360295326101</v>
      </c>
      <c r="D21">
        <v>54.2510852890181</v>
      </c>
      <c r="E21">
        <v>54.652447329308004</v>
      </c>
      <c r="F21">
        <v>54.9951121920571</v>
      </c>
      <c r="G21">
        <v>55.267814609885399</v>
      </c>
      <c r="H21">
        <v>55.608443891310102</v>
      </c>
      <c r="I21">
        <v>55.966389743237698</v>
      </c>
      <c r="J21">
        <v>56.255350180991996</v>
      </c>
      <c r="K21">
        <v>56.707990460404602</v>
      </c>
      <c r="L21">
        <v>57.197785531057797</v>
      </c>
      <c r="M21">
        <v>57.494453344200103</v>
      </c>
      <c r="N21">
        <v>57.932024071593801</v>
      </c>
      <c r="O21">
        <v>58.095309797771201</v>
      </c>
      <c r="P21">
        <v>58.531673761975803</v>
      </c>
      <c r="Q21">
        <v>58.458501935957599</v>
      </c>
      <c r="R21">
        <v>58.317335430889898</v>
      </c>
      <c r="S21">
        <v>58.5138391291201</v>
      </c>
      <c r="T21">
        <v>58.826243423513702</v>
      </c>
      <c r="U21">
        <v>59.228555813766697</v>
      </c>
      <c r="V21">
        <v>59.8015917416148</v>
      </c>
      <c r="W21">
        <v>60.414732436716001</v>
      </c>
      <c r="X21">
        <v>60.806428221351297</v>
      </c>
      <c r="Y21">
        <v>61.265894360623903</v>
      </c>
      <c r="Z21">
        <v>62.022901843001002</v>
      </c>
      <c r="AA21">
        <v>62.785289423440403</v>
      </c>
      <c r="AB21">
        <v>63.159478378182897</v>
      </c>
      <c r="AC21">
        <v>63.486985639443397</v>
      </c>
      <c r="AD21">
        <v>63.764209086741999</v>
      </c>
      <c r="AE21">
        <v>64.054301987048106</v>
      </c>
      <c r="AF21">
        <v>64.394572968343397</v>
      </c>
      <c r="AG21">
        <v>64.556345973013194</v>
      </c>
      <c r="AH21">
        <v>64.841097449499898</v>
      </c>
      <c r="AI21">
        <v>65.048596593180505</v>
      </c>
      <c r="AJ21">
        <v>65.290279505263101</v>
      </c>
      <c r="AK21">
        <v>65.477860568020503</v>
      </c>
      <c r="AL21">
        <v>65.667982115119898</v>
      </c>
      <c r="AM21">
        <v>65.785131060002698</v>
      </c>
      <c r="AN21">
        <v>65.907128020588701</v>
      </c>
      <c r="AO21">
        <v>66.040946115579303</v>
      </c>
      <c r="AP21">
        <v>66.253136076818393</v>
      </c>
      <c r="AQ21">
        <v>66.3561821362469</v>
      </c>
      <c r="AR21">
        <v>66.3599298173622</v>
      </c>
      <c r="AS21">
        <v>66.360816396409106</v>
      </c>
      <c r="AT21">
        <v>66.358456836014497</v>
      </c>
      <c r="AU21">
        <v>66.434199990997897</v>
      </c>
      <c r="AV21">
        <v>66.599288200446097</v>
      </c>
      <c r="AW21">
        <v>66.676802865032599</v>
      </c>
      <c r="AX21">
        <v>66.717330104268001</v>
      </c>
      <c r="AY21">
        <v>66.681635196820295</v>
      </c>
      <c r="AZ21">
        <v>66.674885944524704</v>
      </c>
      <c r="BA21">
        <v>66.687923945989795</v>
      </c>
      <c r="BB21">
        <v>66.736193259048804</v>
      </c>
      <c r="BC21">
        <v>66.749330730961503</v>
      </c>
      <c r="BD21">
        <v>66.785479662175504</v>
      </c>
      <c r="BE21">
        <v>66.758138899589497</v>
      </c>
      <c r="BF21">
        <v>66.878941216429197</v>
      </c>
      <c r="BG21">
        <v>66.995027477946607</v>
      </c>
      <c r="BH21">
        <v>67.131780147825694</v>
      </c>
      <c r="BI21">
        <v>67.253303673020397</v>
      </c>
      <c r="BJ21">
        <v>67.390910999819397</v>
      </c>
      <c r="BK21">
        <v>67.516063833747097</v>
      </c>
      <c r="BL21">
        <v>67.6463342891835</v>
      </c>
      <c r="BM21">
        <v>67.796616164260001</v>
      </c>
      <c r="BN21">
        <v>67.936306828663206</v>
      </c>
      <c r="BO21">
        <v>68.079531196781204</v>
      </c>
      <c r="BP21">
        <v>68.1890764164703</v>
      </c>
      <c r="BQ21">
        <v>68.336102717864193</v>
      </c>
      <c r="BR21">
        <v>68.462423322106901</v>
      </c>
      <c r="BS21">
        <v>68.610012520293395</v>
      </c>
      <c r="BT21">
        <v>68.748685155263004</v>
      </c>
      <c r="BU21">
        <v>68.882465046739696</v>
      </c>
      <c r="BV21">
        <v>68.998603792468998</v>
      </c>
      <c r="BW21">
        <v>69.121011780727102</v>
      </c>
      <c r="BX21">
        <v>69.251034547220797</v>
      </c>
      <c r="BY21">
        <v>69.370755541289697</v>
      </c>
      <c r="BZ21">
        <v>69.476385503842906</v>
      </c>
      <c r="CA21">
        <v>69.595180965732396</v>
      </c>
      <c r="CB21">
        <v>69.7187022276931</v>
      </c>
      <c r="CC21">
        <v>69.8381605277104</v>
      </c>
      <c r="CD21">
        <v>69.946627382841598</v>
      </c>
      <c r="CE21">
        <v>70.046691093711402</v>
      </c>
      <c r="CF21">
        <v>70.151238121601693</v>
      </c>
      <c r="CG21">
        <v>70.2538723369086</v>
      </c>
      <c r="CH21">
        <v>70.368861365357404</v>
      </c>
      <c r="CI21">
        <v>70.469996087350594</v>
      </c>
      <c r="CJ21">
        <v>70.571446847123596</v>
      </c>
      <c r="CK21">
        <v>70.687614891271807</v>
      </c>
      <c r="CL21">
        <v>70.791176837181396</v>
      </c>
      <c r="CM21">
        <v>70.887360402193707</v>
      </c>
      <c r="CN21">
        <v>70.994863846725295</v>
      </c>
      <c r="CO21">
        <v>71.090060285404206</v>
      </c>
      <c r="CP21">
        <v>71.193049194602196</v>
      </c>
      <c r="CQ21">
        <v>71.291895640034696</v>
      </c>
      <c r="CR21">
        <v>71.396489532854005</v>
      </c>
      <c r="CS21">
        <v>71.491865659361693</v>
      </c>
      <c r="CT21">
        <v>71.589604023274902</v>
      </c>
      <c r="CU21">
        <v>71.6891963597092</v>
      </c>
      <c r="CV21">
        <v>71.783999385606606</v>
      </c>
      <c r="CW21">
        <v>71.893981228951404</v>
      </c>
      <c r="CX21">
        <v>71.985550750315198</v>
      </c>
      <c r="CY21">
        <v>72.077313544708701</v>
      </c>
      <c r="CZ21">
        <v>72.177498925337602</v>
      </c>
      <c r="DA21">
        <v>72.273641669426496</v>
      </c>
      <c r="DB21">
        <v>72.368815458288395</v>
      </c>
      <c r="DC21">
        <v>72.463562997390497</v>
      </c>
      <c r="DD21">
        <v>72.557879791688904</v>
      </c>
      <c r="DE21">
        <v>72.651758517573498</v>
      </c>
      <c r="DF21">
        <v>72.745188113019395</v>
      </c>
      <c r="DG21">
        <v>72.838152653361107</v>
      </c>
      <c r="DH21">
        <v>72.930629985999403</v>
      </c>
      <c r="DI21">
        <v>73.022590101111206</v>
      </c>
      <c r="DJ21">
        <v>73.113993221502795</v>
      </c>
      <c r="DK21">
        <v>73.204786714359201</v>
      </c>
      <c r="DL21">
        <v>73.294905544091506</v>
      </c>
      <c r="DM21">
        <v>73.384267028091102</v>
      </c>
      <c r="DN21">
        <v>73.472766325459304</v>
      </c>
      <c r="DO21">
        <v>73.560281458730103</v>
      </c>
      <c r="DP21">
        <v>73.646647521648305</v>
      </c>
      <c r="DQ21">
        <v>73.731679403263399</v>
      </c>
      <c r="DR21">
        <v>73.815167131978001</v>
      </c>
      <c r="DS21">
        <v>73.8969051661321</v>
      </c>
      <c r="DT21">
        <v>73.976696480002204</v>
      </c>
    </row>
    <row r="22" spans="1:124" ht="15" customHeight="1" x14ac:dyDescent="0.25">
      <c r="A22">
        <v>20</v>
      </c>
      <c r="B22">
        <v>53.154574416399399</v>
      </c>
      <c r="C22">
        <v>53.395460328747603</v>
      </c>
      <c r="D22">
        <v>53.523525930284499</v>
      </c>
      <c r="E22">
        <v>53.926265872914598</v>
      </c>
      <c r="F22">
        <v>54.268516627059299</v>
      </c>
      <c r="G22">
        <v>54.555092080360701</v>
      </c>
      <c r="H22">
        <v>54.903523055101502</v>
      </c>
      <c r="I22">
        <v>55.2674222887524</v>
      </c>
      <c r="J22">
        <v>55.536710504434801</v>
      </c>
      <c r="K22">
        <v>56.0044126089511</v>
      </c>
      <c r="L22">
        <v>56.4750260076109</v>
      </c>
      <c r="M22">
        <v>56.759565130755497</v>
      </c>
      <c r="N22">
        <v>57.178020830435599</v>
      </c>
      <c r="O22">
        <v>57.321681681554502</v>
      </c>
      <c r="P22">
        <v>57.753444625665701</v>
      </c>
      <c r="Q22">
        <v>57.662419378297898</v>
      </c>
      <c r="R22">
        <v>57.511732747326199</v>
      </c>
      <c r="S22">
        <v>57.706911454414403</v>
      </c>
      <c r="T22">
        <v>58.0343329772478</v>
      </c>
      <c r="U22">
        <v>58.413662541472</v>
      </c>
      <c r="V22">
        <v>58.996084441654602</v>
      </c>
      <c r="W22">
        <v>59.606894177401102</v>
      </c>
      <c r="X22">
        <v>60.007676754235902</v>
      </c>
      <c r="Y22">
        <v>60.606993598892899</v>
      </c>
      <c r="Z22">
        <v>61.493806799449601</v>
      </c>
      <c r="AA22">
        <v>62.089600058926898</v>
      </c>
      <c r="AB22">
        <v>62.320046416824297</v>
      </c>
      <c r="AC22">
        <v>62.601894188761101</v>
      </c>
      <c r="AD22">
        <v>62.8648324406577</v>
      </c>
      <c r="AE22">
        <v>63.132442626593601</v>
      </c>
      <c r="AF22">
        <v>63.467431873247001</v>
      </c>
      <c r="AG22">
        <v>63.625473233158502</v>
      </c>
      <c r="AH22">
        <v>63.898798773200603</v>
      </c>
      <c r="AI22">
        <v>64.099824253813793</v>
      </c>
      <c r="AJ22">
        <v>64.335340066609405</v>
      </c>
      <c r="AK22">
        <v>64.516220137901797</v>
      </c>
      <c r="AL22">
        <v>64.704627115558907</v>
      </c>
      <c r="AM22">
        <v>64.828051589897299</v>
      </c>
      <c r="AN22">
        <v>64.941550276033894</v>
      </c>
      <c r="AO22">
        <v>65.077013472989506</v>
      </c>
      <c r="AP22">
        <v>65.290505083705895</v>
      </c>
      <c r="AQ22">
        <v>65.399082438914704</v>
      </c>
      <c r="AR22">
        <v>65.400920189720196</v>
      </c>
      <c r="AS22">
        <v>65.405764127544103</v>
      </c>
      <c r="AT22">
        <v>65.406436721948097</v>
      </c>
      <c r="AU22">
        <v>65.471605891538402</v>
      </c>
      <c r="AV22">
        <v>65.634140892696493</v>
      </c>
      <c r="AW22">
        <v>65.716466528483195</v>
      </c>
      <c r="AX22">
        <v>65.762985301140404</v>
      </c>
      <c r="AY22">
        <v>65.721235495646695</v>
      </c>
      <c r="AZ22">
        <v>65.716536145760401</v>
      </c>
      <c r="BA22">
        <v>65.734685634047494</v>
      </c>
      <c r="BB22">
        <v>65.778876855743903</v>
      </c>
      <c r="BC22">
        <v>65.797529034569706</v>
      </c>
      <c r="BD22">
        <v>65.8288587357887</v>
      </c>
      <c r="BE22">
        <v>65.801035669667797</v>
      </c>
      <c r="BF22">
        <v>65.917298956612996</v>
      </c>
      <c r="BG22">
        <v>66.035674794994407</v>
      </c>
      <c r="BH22">
        <v>66.173650880174606</v>
      </c>
      <c r="BI22">
        <v>66.290805916866603</v>
      </c>
      <c r="BJ22">
        <v>66.435429161983294</v>
      </c>
      <c r="BK22">
        <v>66.557598828815301</v>
      </c>
      <c r="BL22">
        <v>66.6847674166508</v>
      </c>
      <c r="BM22">
        <v>66.837628107448495</v>
      </c>
      <c r="BN22">
        <v>66.970553021317102</v>
      </c>
      <c r="BO22">
        <v>67.112194499927995</v>
      </c>
      <c r="BP22">
        <v>67.225337602330896</v>
      </c>
      <c r="BQ22">
        <v>67.368062479210707</v>
      </c>
      <c r="BR22">
        <v>67.494191816829002</v>
      </c>
      <c r="BS22">
        <v>67.640394583726206</v>
      </c>
      <c r="BT22">
        <v>67.780191202549503</v>
      </c>
      <c r="BU22">
        <v>67.912606026340598</v>
      </c>
      <c r="BV22">
        <v>68.025550066299004</v>
      </c>
      <c r="BW22">
        <v>68.151351738276404</v>
      </c>
      <c r="BX22">
        <v>68.278125158082204</v>
      </c>
      <c r="BY22">
        <v>68.398760029902803</v>
      </c>
      <c r="BZ22">
        <v>68.501400151427802</v>
      </c>
      <c r="CA22">
        <v>68.620321975006206</v>
      </c>
      <c r="CB22">
        <v>68.743395318713098</v>
      </c>
      <c r="CC22">
        <v>68.8625421560494</v>
      </c>
      <c r="CD22">
        <v>68.969092773866294</v>
      </c>
      <c r="CE22">
        <v>69.072837273642804</v>
      </c>
      <c r="CF22">
        <v>69.1773730365463</v>
      </c>
      <c r="CG22">
        <v>69.277032402220598</v>
      </c>
      <c r="CH22">
        <v>69.386983641981203</v>
      </c>
      <c r="CI22">
        <v>69.490645290535696</v>
      </c>
      <c r="CJ22">
        <v>69.589682411546306</v>
      </c>
      <c r="CK22">
        <v>69.703983867954094</v>
      </c>
      <c r="CL22">
        <v>69.807419952030102</v>
      </c>
      <c r="CM22">
        <v>69.904878954020901</v>
      </c>
      <c r="CN22">
        <v>70.011375427580504</v>
      </c>
      <c r="CO22">
        <v>70.106477229924295</v>
      </c>
      <c r="CP22">
        <v>70.207464677338095</v>
      </c>
      <c r="CQ22">
        <v>70.308675256032203</v>
      </c>
      <c r="CR22">
        <v>70.410300479714294</v>
      </c>
      <c r="CS22">
        <v>70.505177713318602</v>
      </c>
      <c r="CT22">
        <v>70.604908892439198</v>
      </c>
      <c r="CU22">
        <v>70.7022321975236</v>
      </c>
      <c r="CV22">
        <v>70.796489425560793</v>
      </c>
      <c r="CW22">
        <v>70.904953267065807</v>
      </c>
      <c r="CX22">
        <v>70.996856252537796</v>
      </c>
      <c r="CY22">
        <v>71.091535408077306</v>
      </c>
      <c r="CZ22">
        <v>71.189461335927803</v>
      </c>
      <c r="DA22">
        <v>71.284931662291001</v>
      </c>
      <c r="DB22">
        <v>71.379979463697396</v>
      </c>
      <c r="DC22">
        <v>71.474602336790795</v>
      </c>
      <c r="DD22">
        <v>71.568795773289494</v>
      </c>
      <c r="DE22">
        <v>71.662552436054099</v>
      </c>
      <c r="DF22">
        <v>71.755861249129495</v>
      </c>
      <c r="DG22">
        <v>71.848706273387293</v>
      </c>
      <c r="DH22">
        <v>71.941065341077305</v>
      </c>
      <c r="DI22">
        <v>72.032908426357693</v>
      </c>
      <c r="DJ22">
        <v>72.124195734944095</v>
      </c>
      <c r="DK22">
        <v>72.214874615509999</v>
      </c>
      <c r="DL22">
        <v>72.304880012696898</v>
      </c>
      <c r="DM22">
        <v>72.394129222255003</v>
      </c>
      <c r="DN22">
        <v>72.482517379304298</v>
      </c>
      <c r="DO22">
        <v>72.569922480887698</v>
      </c>
      <c r="DP22">
        <v>72.656179590507406</v>
      </c>
      <c r="DQ22">
        <v>72.741103565468094</v>
      </c>
      <c r="DR22">
        <v>72.824484400462396</v>
      </c>
      <c r="DS22">
        <v>72.906116521993496</v>
      </c>
      <c r="DT22">
        <v>72.9858028748056</v>
      </c>
    </row>
    <row r="23" spans="1:124" ht="15" customHeight="1" x14ac:dyDescent="0.25">
      <c r="A23">
        <v>21</v>
      </c>
      <c r="B23">
        <v>52.434651658323602</v>
      </c>
      <c r="C23">
        <v>52.687459481299904</v>
      </c>
      <c r="D23">
        <v>52.806315936326698</v>
      </c>
      <c r="E23">
        <v>53.2206010460459</v>
      </c>
      <c r="F23">
        <v>53.561584476506503</v>
      </c>
      <c r="G23">
        <v>53.870112512256703</v>
      </c>
      <c r="H23">
        <v>54.1964773879916</v>
      </c>
      <c r="I23">
        <v>54.568924651217799</v>
      </c>
      <c r="J23">
        <v>54.848933840227502</v>
      </c>
      <c r="K23">
        <v>55.282824686963799</v>
      </c>
      <c r="L23">
        <v>55.737994871630598</v>
      </c>
      <c r="M23">
        <v>56.016772964517003</v>
      </c>
      <c r="N23">
        <v>56.420673662257798</v>
      </c>
      <c r="O23">
        <v>56.546960127096398</v>
      </c>
      <c r="P23">
        <v>56.9828587147965</v>
      </c>
      <c r="Q23">
        <v>56.867393073750399</v>
      </c>
      <c r="R23">
        <v>56.725986842062902</v>
      </c>
      <c r="S23">
        <v>56.928470493578601</v>
      </c>
      <c r="T23">
        <v>57.261798941479299</v>
      </c>
      <c r="U23">
        <v>57.619580214170902</v>
      </c>
      <c r="V23">
        <v>58.209316679835702</v>
      </c>
      <c r="W23">
        <v>58.822948355311098</v>
      </c>
      <c r="X23">
        <v>59.3939327263884</v>
      </c>
      <c r="Y23">
        <v>60.203956305198297</v>
      </c>
      <c r="Z23">
        <v>60.918701375565803</v>
      </c>
      <c r="AA23">
        <v>61.260305543449</v>
      </c>
      <c r="AB23">
        <v>61.446292961880602</v>
      </c>
      <c r="AC23">
        <v>61.715312703820203</v>
      </c>
      <c r="AD23">
        <v>61.955955679994801</v>
      </c>
      <c r="AE23">
        <v>62.214033584286703</v>
      </c>
      <c r="AF23">
        <v>62.535194707557601</v>
      </c>
      <c r="AG23">
        <v>62.689231167406398</v>
      </c>
      <c r="AH23">
        <v>62.951781010344298</v>
      </c>
      <c r="AI23">
        <v>63.145012212484701</v>
      </c>
      <c r="AJ23">
        <v>63.382741060476299</v>
      </c>
      <c r="AK23">
        <v>63.559652582352697</v>
      </c>
      <c r="AL23">
        <v>63.744201543709799</v>
      </c>
      <c r="AM23">
        <v>63.863773484181003</v>
      </c>
      <c r="AN23">
        <v>63.985981117023499</v>
      </c>
      <c r="AO23">
        <v>64.118498549058003</v>
      </c>
      <c r="AP23">
        <v>64.333359934622706</v>
      </c>
      <c r="AQ23">
        <v>64.436680777084604</v>
      </c>
      <c r="AR23">
        <v>64.440338975478298</v>
      </c>
      <c r="AS23">
        <v>64.446875499735398</v>
      </c>
      <c r="AT23">
        <v>64.444234266291005</v>
      </c>
      <c r="AU23">
        <v>64.516987748987205</v>
      </c>
      <c r="AV23">
        <v>64.677875246987199</v>
      </c>
      <c r="AW23">
        <v>64.755619900423497</v>
      </c>
      <c r="AX23">
        <v>64.803996210760801</v>
      </c>
      <c r="AY23">
        <v>64.761567144141793</v>
      </c>
      <c r="AZ23">
        <v>64.759607486701697</v>
      </c>
      <c r="BA23">
        <v>64.775156230910596</v>
      </c>
      <c r="BB23">
        <v>64.827349749257905</v>
      </c>
      <c r="BC23">
        <v>64.840784633997401</v>
      </c>
      <c r="BD23">
        <v>64.868668254755903</v>
      </c>
      <c r="BE23">
        <v>64.842697457617604</v>
      </c>
      <c r="BF23">
        <v>64.956581140221203</v>
      </c>
      <c r="BG23">
        <v>65.077691520382899</v>
      </c>
      <c r="BH23">
        <v>65.2119907617096</v>
      </c>
      <c r="BI23">
        <v>65.331125978427806</v>
      </c>
      <c r="BJ23">
        <v>65.472610608892595</v>
      </c>
      <c r="BK23">
        <v>65.597408001634093</v>
      </c>
      <c r="BL23">
        <v>65.722778855281703</v>
      </c>
      <c r="BM23">
        <v>65.871761520215202</v>
      </c>
      <c r="BN23">
        <v>66.007048137634001</v>
      </c>
      <c r="BO23">
        <v>66.149204305128606</v>
      </c>
      <c r="BP23">
        <v>66.258165770181606</v>
      </c>
      <c r="BQ23">
        <v>66.400402480869403</v>
      </c>
      <c r="BR23">
        <v>66.526508454572095</v>
      </c>
      <c r="BS23">
        <v>66.670828964701997</v>
      </c>
      <c r="BT23">
        <v>66.807510025239694</v>
      </c>
      <c r="BU23">
        <v>66.938903939807304</v>
      </c>
      <c r="BV23">
        <v>67.052901557961903</v>
      </c>
      <c r="BW23">
        <v>67.180916182999894</v>
      </c>
      <c r="BX23">
        <v>67.305826249206902</v>
      </c>
      <c r="BY23">
        <v>67.4272548025953</v>
      </c>
      <c r="BZ23">
        <v>67.526930100947098</v>
      </c>
      <c r="CA23">
        <v>67.646383521680605</v>
      </c>
      <c r="CB23">
        <v>67.768308622960106</v>
      </c>
      <c r="CC23">
        <v>67.887971442880399</v>
      </c>
      <c r="CD23">
        <v>67.993341813623601</v>
      </c>
      <c r="CE23">
        <v>68.098086007733897</v>
      </c>
      <c r="CF23">
        <v>68.200487297983202</v>
      </c>
      <c r="CG23">
        <v>68.298528575781205</v>
      </c>
      <c r="CH23">
        <v>68.408010043483102</v>
      </c>
      <c r="CI23">
        <v>68.512455348862602</v>
      </c>
      <c r="CJ23">
        <v>68.607929868123193</v>
      </c>
      <c r="CK23">
        <v>68.719383154111696</v>
      </c>
      <c r="CL23">
        <v>68.824002683145906</v>
      </c>
      <c r="CM23">
        <v>68.921358932744297</v>
      </c>
      <c r="CN23">
        <v>69.029166961939296</v>
      </c>
      <c r="CO23">
        <v>69.125329033607201</v>
      </c>
      <c r="CP23">
        <v>69.223254499572306</v>
      </c>
      <c r="CQ23">
        <v>69.323666567177995</v>
      </c>
      <c r="CR23">
        <v>69.427127690678404</v>
      </c>
      <c r="CS23">
        <v>69.519320390561703</v>
      </c>
      <c r="CT23">
        <v>69.620386285360894</v>
      </c>
      <c r="CU23">
        <v>69.716538150346693</v>
      </c>
      <c r="CV23">
        <v>69.810340701909297</v>
      </c>
      <c r="CW23">
        <v>69.916795669204603</v>
      </c>
      <c r="CX23">
        <v>70.010064642083407</v>
      </c>
      <c r="CY23">
        <v>70.106185717877295</v>
      </c>
      <c r="CZ23">
        <v>70.201937315866402</v>
      </c>
      <c r="DA23">
        <v>70.2972687199034</v>
      </c>
      <c r="DB23">
        <v>70.392179051325101</v>
      </c>
      <c r="DC23">
        <v>70.486665892647096</v>
      </c>
      <c r="DD23">
        <v>70.580724721232102</v>
      </c>
      <c r="DE23">
        <v>70.674348185257998</v>
      </c>
      <c r="DF23">
        <v>70.767525193639102</v>
      </c>
      <c r="DG23">
        <v>70.860239791522602</v>
      </c>
      <c r="DH23">
        <v>70.952469794668005</v>
      </c>
      <c r="DI23">
        <v>71.044185159778095</v>
      </c>
      <c r="DJ23">
        <v>71.135346073921895</v>
      </c>
      <c r="DK23">
        <v>71.225899865547802</v>
      </c>
      <c r="DL23">
        <v>71.315781457675698</v>
      </c>
      <c r="DM23">
        <v>71.404908122356403</v>
      </c>
      <c r="DN23">
        <v>71.493174968413797</v>
      </c>
      <c r="DO23">
        <v>71.580459964919001</v>
      </c>
      <c r="DP23">
        <v>71.666598142133694</v>
      </c>
      <c r="DQ23">
        <v>71.751404322453993</v>
      </c>
      <c r="DR23">
        <v>71.834668463484107</v>
      </c>
      <c r="DS23">
        <v>71.916184956710694</v>
      </c>
      <c r="DT23">
        <v>71.995756714412707</v>
      </c>
    </row>
    <row r="24" spans="1:124" ht="15" customHeight="1" x14ac:dyDescent="0.25">
      <c r="A24">
        <v>22</v>
      </c>
      <c r="B24">
        <v>51.716883915888999</v>
      </c>
      <c r="C24">
        <v>51.969008179189402</v>
      </c>
      <c r="D24">
        <v>52.088082884421397</v>
      </c>
      <c r="E24">
        <v>52.513287405813401</v>
      </c>
      <c r="F24">
        <v>52.856163857161903</v>
      </c>
      <c r="G24">
        <v>53.182436930317301</v>
      </c>
      <c r="H24">
        <v>53.494690061199599</v>
      </c>
      <c r="I24">
        <v>53.8752202669817</v>
      </c>
      <c r="J24">
        <v>54.1317624745583</v>
      </c>
      <c r="K24">
        <v>54.566527436315702</v>
      </c>
      <c r="L24">
        <v>54.9885255645546</v>
      </c>
      <c r="M24">
        <v>55.267335603383003</v>
      </c>
      <c r="N24">
        <v>55.650666793443698</v>
      </c>
      <c r="O24">
        <v>55.775212388544297</v>
      </c>
      <c r="P24">
        <v>56.199166033213203</v>
      </c>
      <c r="Q24">
        <v>56.077521990422802</v>
      </c>
      <c r="R24">
        <v>55.952077412098298</v>
      </c>
      <c r="S24">
        <v>56.159869400208997</v>
      </c>
      <c r="T24">
        <v>56.4831213849384</v>
      </c>
      <c r="U24">
        <v>56.812034024424896</v>
      </c>
      <c r="V24">
        <v>57.435438697070403</v>
      </c>
      <c r="W24">
        <v>58.216466111188304</v>
      </c>
      <c r="X24">
        <v>59.032056843695898</v>
      </c>
      <c r="Y24">
        <v>59.699397345350498</v>
      </c>
      <c r="Z24">
        <v>60.125069110818998</v>
      </c>
      <c r="AA24">
        <v>60.387560544988098</v>
      </c>
      <c r="AB24">
        <v>60.560720752570901</v>
      </c>
      <c r="AC24">
        <v>60.815195156730503</v>
      </c>
      <c r="AD24">
        <v>61.036876672819602</v>
      </c>
      <c r="AE24">
        <v>61.287313337905502</v>
      </c>
      <c r="AF24">
        <v>61.598037921934598</v>
      </c>
      <c r="AG24">
        <v>61.748865580632703</v>
      </c>
      <c r="AH24">
        <v>62.005598330506899</v>
      </c>
      <c r="AI24">
        <v>62.191654803658601</v>
      </c>
      <c r="AJ24">
        <v>62.427671417868602</v>
      </c>
      <c r="AK24">
        <v>62.600099746290098</v>
      </c>
      <c r="AL24">
        <v>62.788376830737697</v>
      </c>
      <c r="AM24">
        <v>62.902131773904202</v>
      </c>
      <c r="AN24">
        <v>63.027528120414303</v>
      </c>
      <c r="AO24">
        <v>63.154845465818902</v>
      </c>
      <c r="AP24">
        <v>63.3729611705485</v>
      </c>
      <c r="AQ24">
        <v>63.479355006874201</v>
      </c>
      <c r="AR24">
        <v>63.480134619211498</v>
      </c>
      <c r="AS24">
        <v>63.485458731350398</v>
      </c>
      <c r="AT24">
        <v>63.4890265849005</v>
      </c>
      <c r="AU24">
        <v>63.556318328440803</v>
      </c>
      <c r="AV24">
        <v>63.716597855494101</v>
      </c>
      <c r="AW24">
        <v>63.802882519074998</v>
      </c>
      <c r="AX24">
        <v>63.843567504776303</v>
      </c>
      <c r="AY24">
        <v>63.804136482493199</v>
      </c>
      <c r="AZ24">
        <v>63.8064225623271</v>
      </c>
      <c r="BA24">
        <v>63.817670210919999</v>
      </c>
      <c r="BB24">
        <v>63.870735625069202</v>
      </c>
      <c r="BC24">
        <v>63.877801870072702</v>
      </c>
      <c r="BD24">
        <v>63.904163777589197</v>
      </c>
      <c r="BE24">
        <v>63.882042080201202</v>
      </c>
      <c r="BF24">
        <v>63.999680507113503</v>
      </c>
      <c r="BG24">
        <v>64.1109999208457</v>
      </c>
      <c r="BH24">
        <v>64.249394641401693</v>
      </c>
      <c r="BI24">
        <v>64.365411190468095</v>
      </c>
      <c r="BJ24">
        <v>64.509467209177402</v>
      </c>
      <c r="BK24">
        <v>64.6328054742538</v>
      </c>
      <c r="BL24">
        <v>64.758819346701301</v>
      </c>
      <c r="BM24">
        <v>64.905850518304206</v>
      </c>
      <c r="BN24">
        <v>65.040640923803593</v>
      </c>
      <c r="BO24">
        <v>65.176852967771495</v>
      </c>
      <c r="BP24">
        <v>65.289639452807705</v>
      </c>
      <c r="BQ24">
        <v>65.428885970741504</v>
      </c>
      <c r="BR24">
        <v>65.5565640190284</v>
      </c>
      <c r="BS24">
        <v>65.701500256509405</v>
      </c>
      <c r="BT24">
        <v>65.836594221107603</v>
      </c>
      <c r="BU24">
        <v>65.966334528625495</v>
      </c>
      <c r="BV24">
        <v>66.082513537667793</v>
      </c>
      <c r="BW24">
        <v>66.208053358431997</v>
      </c>
      <c r="BX24">
        <v>66.335048930569997</v>
      </c>
      <c r="BY24">
        <v>66.4538487509991</v>
      </c>
      <c r="BZ24">
        <v>66.554174923262494</v>
      </c>
      <c r="CA24">
        <v>66.672922732244004</v>
      </c>
      <c r="CB24">
        <v>66.791690367756502</v>
      </c>
      <c r="CC24">
        <v>66.9101444057072</v>
      </c>
      <c r="CD24">
        <v>67.017457249600994</v>
      </c>
      <c r="CE24">
        <v>67.119419885415994</v>
      </c>
      <c r="CF24">
        <v>67.219729284449301</v>
      </c>
      <c r="CG24">
        <v>67.319039026867898</v>
      </c>
      <c r="CH24">
        <v>67.4296432057304</v>
      </c>
      <c r="CI24">
        <v>67.531222401080797</v>
      </c>
      <c r="CJ24">
        <v>67.627206947706895</v>
      </c>
      <c r="CK24">
        <v>67.734967648451502</v>
      </c>
      <c r="CL24">
        <v>67.840748064352695</v>
      </c>
      <c r="CM24">
        <v>67.937697291017102</v>
      </c>
      <c r="CN24">
        <v>68.044907451331994</v>
      </c>
      <c r="CO24">
        <v>68.139599407707905</v>
      </c>
      <c r="CP24">
        <v>68.235886340343896</v>
      </c>
      <c r="CQ24">
        <v>68.336802511813403</v>
      </c>
      <c r="CR24">
        <v>68.443685062639901</v>
      </c>
      <c r="CS24">
        <v>68.534304486878398</v>
      </c>
      <c r="CT24">
        <v>68.634155531950896</v>
      </c>
      <c r="CU24">
        <v>68.730968205837101</v>
      </c>
      <c r="CV24">
        <v>68.825970342292706</v>
      </c>
      <c r="CW24">
        <v>68.928319499684406</v>
      </c>
      <c r="CX24">
        <v>69.023645610081104</v>
      </c>
      <c r="CY24">
        <v>69.119666273811006</v>
      </c>
      <c r="CZ24">
        <v>69.215268094045399</v>
      </c>
      <c r="DA24">
        <v>69.310451280610906</v>
      </c>
      <c r="DB24">
        <v>69.405214940038505</v>
      </c>
      <c r="DC24">
        <v>69.499556639873106</v>
      </c>
      <c r="DD24">
        <v>69.593471842255596</v>
      </c>
      <c r="DE24">
        <v>69.686953179784396</v>
      </c>
      <c r="DF24">
        <v>69.779989545304701</v>
      </c>
      <c r="DG24">
        <v>69.8725649672473</v>
      </c>
      <c r="DH24">
        <v>69.964657243821605</v>
      </c>
      <c r="DI24">
        <v>70.056236313130299</v>
      </c>
      <c r="DJ24">
        <v>70.147262342348</v>
      </c>
      <c r="DK24">
        <v>70.237682638313899</v>
      </c>
      <c r="DL24">
        <v>70.327432100921698</v>
      </c>
      <c r="DM24">
        <v>70.416427976840495</v>
      </c>
      <c r="DN24">
        <v>70.504565346695401</v>
      </c>
      <c r="DO24">
        <v>70.5917221495381</v>
      </c>
      <c r="DP24">
        <v>70.677733379898001</v>
      </c>
      <c r="DQ24">
        <v>70.762413822627707</v>
      </c>
      <c r="DR24">
        <v>70.845553395422002</v>
      </c>
      <c r="DS24">
        <v>70.926946452100694</v>
      </c>
      <c r="DT24">
        <v>71.006395870037593</v>
      </c>
    </row>
    <row r="25" spans="1:124" ht="15" customHeight="1" x14ac:dyDescent="0.25">
      <c r="A25">
        <v>23</v>
      </c>
      <c r="B25">
        <v>50.987502227597197</v>
      </c>
      <c r="C25">
        <v>51.256515623477803</v>
      </c>
      <c r="D25">
        <v>51.386429856093997</v>
      </c>
      <c r="E25">
        <v>51.8164612990414</v>
      </c>
      <c r="F25">
        <v>52.151009510420202</v>
      </c>
      <c r="G25">
        <v>52.479439669102298</v>
      </c>
      <c r="H25">
        <v>52.794953831083902</v>
      </c>
      <c r="I25">
        <v>53.151795271606801</v>
      </c>
      <c r="J25">
        <v>53.402514806431</v>
      </c>
      <c r="K25">
        <v>53.825933770067699</v>
      </c>
      <c r="L25">
        <v>54.2270809102423</v>
      </c>
      <c r="M25">
        <v>54.511531793012203</v>
      </c>
      <c r="N25">
        <v>54.891731609407799</v>
      </c>
      <c r="O25">
        <v>54.997535515820701</v>
      </c>
      <c r="P25">
        <v>55.421509956801401</v>
      </c>
      <c r="Q25">
        <v>55.290642243794103</v>
      </c>
      <c r="R25">
        <v>55.183274367271203</v>
      </c>
      <c r="S25">
        <v>55.3936726328322</v>
      </c>
      <c r="T25">
        <v>55.704059543002003</v>
      </c>
      <c r="U25">
        <v>56.019857540601599</v>
      </c>
      <c r="V25">
        <v>56.850022006152898</v>
      </c>
      <c r="W25">
        <v>57.866670824169603</v>
      </c>
      <c r="X25">
        <v>58.5533800830693</v>
      </c>
      <c r="Y25">
        <v>58.929985689826999</v>
      </c>
      <c r="Z25">
        <v>59.2646194973454</v>
      </c>
      <c r="AA25">
        <v>59.504328969162103</v>
      </c>
      <c r="AB25">
        <v>59.656309127774897</v>
      </c>
      <c r="AC25">
        <v>59.8986661132991</v>
      </c>
      <c r="AD25">
        <v>60.120897236389197</v>
      </c>
      <c r="AE25">
        <v>60.3650379914205</v>
      </c>
      <c r="AF25">
        <v>60.661095010890897</v>
      </c>
      <c r="AG25">
        <v>60.803732421149597</v>
      </c>
      <c r="AH25">
        <v>61.055088621758799</v>
      </c>
      <c r="AI25">
        <v>61.237402218702599</v>
      </c>
      <c r="AJ25">
        <v>61.467640546020803</v>
      </c>
      <c r="AK25">
        <v>61.641859075588897</v>
      </c>
      <c r="AL25">
        <v>61.833319153847597</v>
      </c>
      <c r="AM25">
        <v>61.945593907263699</v>
      </c>
      <c r="AN25">
        <v>62.074709451340603</v>
      </c>
      <c r="AO25">
        <v>62.193213712610998</v>
      </c>
      <c r="AP25">
        <v>62.414358818651102</v>
      </c>
      <c r="AQ25">
        <v>62.530661965714302</v>
      </c>
      <c r="AR25">
        <v>62.522170406872803</v>
      </c>
      <c r="AS25">
        <v>62.532796361417901</v>
      </c>
      <c r="AT25">
        <v>62.530437582392103</v>
      </c>
      <c r="AU25">
        <v>62.599478371647102</v>
      </c>
      <c r="AV25">
        <v>62.757652071688597</v>
      </c>
      <c r="AW25">
        <v>62.845830992487898</v>
      </c>
      <c r="AX25">
        <v>62.881025690959603</v>
      </c>
      <c r="AY25">
        <v>62.848417025994401</v>
      </c>
      <c r="AZ25">
        <v>62.846520910063099</v>
      </c>
      <c r="BA25">
        <v>62.854162208352001</v>
      </c>
      <c r="BB25">
        <v>62.902373409400397</v>
      </c>
      <c r="BC25">
        <v>62.919550313845399</v>
      </c>
      <c r="BD25">
        <v>62.942991715923498</v>
      </c>
      <c r="BE25">
        <v>62.918337236030197</v>
      </c>
      <c r="BF25">
        <v>63.037099607364397</v>
      </c>
      <c r="BG25">
        <v>63.1494118146273</v>
      </c>
      <c r="BH25">
        <v>63.284662359800599</v>
      </c>
      <c r="BI25">
        <v>63.402295961442803</v>
      </c>
      <c r="BJ25">
        <v>63.5449582940658</v>
      </c>
      <c r="BK25">
        <v>63.669190496213901</v>
      </c>
      <c r="BL25">
        <v>63.795849810770903</v>
      </c>
      <c r="BM25">
        <v>63.938709613502297</v>
      </c>
      <c r="BN25">
        <v>64.071849984675595</v>
      </c>
      <c r="BO25">
        <v>64.204582031059502</v>
      </c>
      <c r="BP25">
        <v>64.321446567657404</v>
      </c>
      <c r="BQ25">
        <v>64.458254321151301</v>
      </c>
      <c r="BR25">
        <v>64.584870628591304</v>
      </c>
      <c r="BS25">
        <v>64.732804615065405</v>
      </c>
      <c r="BT25">
        <v>64.866053874691602</v>
      </c>
      <c r="BU25">
        <v>64.995973599693798</v>
      </c>
      <c r="BV25">
        <v>65.112461394522995</v>
      </c>
      <c r="BW25">
        <v>65.234690905620894</v>
      </c>
      <c r="BX25">
        <v>65.361154022641699</v>
      </c>
      <c r="BY25">
        <v>65.481758821334793</v>
      </c>
      <c r="BZ25">
        <v>65.581924010184295</v>
      </c>
      <c r="CA25">
        <v>65.6963534005274</v>
      </c>
      <c r="CB25">
        <v>65.812769403324396</v>
      </c>
      <c r="CC25">
        <v>65.930663465845001</v>
      </c>
      <c r="CD25">
        <v>66.0395790493899</v>
      </c>
      <c r="CE25">
        <v>66.139577230187896</v>
      </c>
      <c r="CF25">
        <v>66.236798860157407</v>
      </c>
      <c r="CG25">
        <v>66.337144536848399</v>
      </c>
      <c r="CH25">
        <v>66.446643656467302</v>
      </c>
      <c r="CI25">
        <v>66.546194923438406</v>
      </c>
      <c r="CJ25">
        <v>66.644779802160301</v>
      </c>
      <c r="CK25">
        <v>66.752282847356497</v>
      </c>
      <c r="CL25">
        <v>66.855760623659904</v>
      </c>
      <c r="CM25">
        <v>66.953745775123807</v>
      </c>
      <c r="CN25">
        <v>67.060679038576097</v>
      </c>
      <c r="CO25">
        <v>67.152205388940601</v>
      </c>
      <c r="CP25">
        <v>67.249681371032906</v>
      </c>
      <c r="CQ25">
        <v>67.351673503302095</v>
      </c>
      <c r="CR25">
        <v>67.457836804112404</v>
      </c>
      <c r="CS25">
        <v>67.550059901232601</v>
      </c>
      <c r="CT25">
        <v>67.647209436735096</v>
      </c>
      <c r="CU25">
        <v>67.746193302274506</v>
      </c>
      <c r="CV25">
        <v>67.842871082442699</v>
      </c>
      <c r="CW25">
        <v>67.940828542734195</v>
      </c>
      <c r="CX25">
        <v>68.037118121541496</v>
      </c>
      <c r="CY25">
        <v>68.132989437596194</v>
      </c>
      <c r="CZ25">
        <v>68.228443460023698</v>
      </c>
      <c r="DA25">
        <v>68.323480384252804</v>
      </c>
      <c r="DB25">
        <v>68.418099302314999</v>
      </c>
      <c r="DC25">
        <v>68.512297767086807</v>
      </c>
      <c r="DD25">
        <v>68.606071225785001</v>
      </c>
      <c r="DE25">
        <v>68.699412295721103</v>
      </c>
      <c r="DF25">
        <v>68.792309853958798</v>
      </c>
      <c r="DG25">
        <v>68.884747912494504</v>
      </c>
      <c r="DH25">
        <v>68.976704252263104</v>
      </c>
      <c r="DI25">
        <v>69.068148793036997</v>
      </c>
      <c r="DJ25">
        <v>69.159041682358193</v>
      </c>
      <c r="DK25">
        <v>69.249330205710905</v>
      </c>
      <c r="DL25">
        <v>69.338949240108903</v>
      </c>
      <c r="DM25">
        <v>69.427816007076402</v>
      </c>
      <c r="DN25">
        <v>69.515825559265096</v>
      </c>
      <c r="DO25">
        <v>69.602855805924904</v>
      </c>
      <c r="DP25">
        <v>69.688741706051601</v>
      </c>
      <c r="DQ25">
        <v>69.773298007144803</v>
      </c>
      <c r="DR25">
        <v>69.8563145871708</v>
      </c>
      <c r="DS25">
        <v>69.937585762466497</v>
      </c>
      <c r="DT25">
        <v>70.0169143756887</v>
      </c>
    </row>
    <row r="26" spans="1:124" ht="15" customHeight="1" x14ac:dyDescent="0.25">
      <c r="A26">
        <v>24</v>
      </c>
      <c r="B26">
        <v>50.257940534766497</v>
      </c>
      <c r="C26">
        <v>50.542712110280199</v>
      </c>
      <c r="D26">
        <v>50.688647631711603</v>
      </c>
      <c r="E26">
        <v>51.114742898250398</v>
      </c>
      <c r="F26">
        <v>51.442510881487102</v>
      </c>
      <c r="G26">
        <v>51.761494957387299</v>
      </c>
      <c r="H26">
        <v>52.0672521974668</v>
      </c>
      <c r="I26">
        <v>52.423238562192303</v>
      </c>
      <c r="J26">
        <v>52.662479330356497</v>
      </c>
      <c r="K26">
        <v>53.072689578265198</v>
      </c>
      <c r="L26">
        <v>53.444206340763898</v>
      </c>
      <c r="M26">
        <v>53.741733710881199</v>
      </c>
      <c r="N26">
        <v>54.115436437054001</v>
      </c>
      <c r="O26">
        <v>54.213544589861499</v>
      </c>
      <c r="P26">
        <v>54.644237532193898</v>
      </c>
      <c r="Q26">
        <v>54.515601036432102</v>
      </c>
      <c r="R26">
        <v>54.410108023516401</v>
      </c>
      <c r="S26">
        <v>54.6178368754044</v>
      </c>
      <c r="T26">
        <v>54.937228526183098</v>
      </c>
      <c r="U26">
        <v>55.434049174740601</v>
      </c>
      <c r="V26">
        <v>56.5294134080833</v>
      </c>
      <c r="W26">
        <v>57.393910668628799</v>
      </c>
      <c r="X26">
        <v>57.777807921374503</v>
      </c>
      <c r="Y26">
        <v>58.065564972738898</v>
      </c>
      <c r="Z26">
        <v>58.387930824491796</v>
      </c>
      <c r="AA26">
        <v>58.603682259039502</v>
      </c>
      <c r="AB26">
        <v>58.746066919157499</v>
      </c>
      <c r="AC26">
        <v>58.983191728745602</v>
      </c>
      <c r="AD26">
        <v>59.193843112672901</v>
      </c>
      <c r="AE26">
        <v>59.4244230947074</v>
      </c>
      <c r="AF26">
        <v>59.712576764024099</v>
      </c>
      <c r="AG26">
        <v>59.857269319035602</v>
      </c>
      <c r="AH26">
        <v>60.099568705188403</v>
      </c>
      <c r="AI26">
        <v>60.286335218553603</v>
      </c>
      <c r="AJ26">
        <v>60.516148383986099</v>
      </c>
      <c r="AK26">
        <v>60.688913349955001</v>
      </c>
      <c r="AL26">
        <v>60.884513838388798</v>
      </c>
      <c r="AM26">
        <v>60.986851584676998</v>
      </c>
      <c r="AN26">
        <v>61.110751741109098</v>
      </c>
      <c r="AO26">
        <v>61.235811422492603</v>
      </c>
      <c r="AP26">
        <v>61.4509718430104</v>
      </c>
      <c r="AQ26">
        <v>61.579207906297</v>
      </c>
      <c r="AR26">
        <v>61.562386833540998</v>
      </c>
      <c r="AS26">
        <v>61.581530362752602</v>
      </c>
      <c r="AT26">
        <v>61.579728887128503</v>
      </c>
      <c r="AU26">
        <v>61.640055828102803</v>
      </c>
      <c r="AV26">
        <v>61.798769259399798</v>
      </c>
      <c r="AW26">
        <v>61.882137396452599</v>
      </c>
      <c r="AX26">
        <v>61.924160786062799</v>
      </c>
      <c r="AY26">
        <v>61.890655499767703</v>
      </c>
      <c r="AZ26">
        <v>61.888695668334897</v>
      </c>
      <c r="BA26">
        <v>61.887664384126303</v>
      </c>
      <c r="BB26">
        <v>61.940130186223101</v>
      </c>
      <c r="BC26">
        <v>61.959854211319701</v>
      </c>
      <c r="BD26">
        <v>61.975843393256497</v>
      </c>
      <c r="BE26">
        <v>61.950382848393197</v>
      </c>
      <c r="BF26">
        <v>62.069337565274502</v>
      </c>
      <c r="BG26">
        <v>62.184865363217398</v>
      </c>
      <c r="BH26">
        <v>62.317715601038202</v>
      </c>
      <c r="BI26">
        <v>62.438882568522203</v>
      </c>
      <c r="BJ26">
        <v>62.580305700754202</v>
      </c>
      <c r="BK26">
        <v>62.700886683648697</v>
      </c>
      <c r="BL26">
        <v>62.829153737557</v>
      </c>
      <c r="BM26">
        <v>62.968745974483802</v>
      </c>
      <c r="BN26">
        <v>63.103011174652302</v>
      </c>
      <c r="BO26">
        <v>63.234912090495598</v>
      </c>
      <c r="BP26">
        <v>63.349705671801402</v>
      </c>
      <c r="BQ26">
        <v>63.487020009578103</v>
      </c>
      <c r="BR26">
        <v>63.6139617551557</v>
      </c>
      <c r="BS26">
        <v>63.760485151286801</v>
      </c>
      <c r="BT26">
        <v>63.893607249399899</v>
      </c>
      <c r="BU26">
        <v>64.022255790726504</v>
      </c>
      <c r="BV26">
        <v>64.140244147990401</v>
      </c>
      <c r="BW26">
        <v>64.259367491005605</v>
      </c>
      <c r="BX26">
        <v>64.384765694349994</v>
      </c>
      <c r="BY26">
        <v>64.508801876242501</v>
      </c>
      <c r="BZ26">
        <v>64.608335357161394</v>
      </c>
      <c r="CA26">
        <v>64.719259880126899</v>
      </c>
      <c r="CB26">
        <v>64.834974165078194</v>
      </c>
      <c r="CC26">
        <v>64.950190139921801</v>
      </c>
      <c r="CD26">
        <v>65.060436687187902</v>
      </c>
      <c r="CE26">
        <v>65.158570171605504</v>
      </c>
      <c r="CF26">
        <v>65.254957129532499</v>
      </c>
      <c r="CG26">
        <v>65.355217556635196</v>
      </c>
      <c r="CH26">
        <v>65.463523817326205</v>
      </c>
      <c r="CI26">
        <v>65.563404640467098</v>
      </c>
      <c r="CJ26">
        <v>65.660982837095403</v>
      </c>
      <c r="CK26">
        <v>65.7687468292565</v>
      </c>
      <c r="CL26">
        <v>65.869371973138698</v>
      </c>
      <c r="CM26">
        <v>65.969272701601199</v>
      </c>
      <c r="CN26">
        <v>66.074423742360096</v>
      </c>
      <c r="CO26">
        <v>66.166204615953802</v>
      </c>
      <c r="CP26">
        <v>66.267040674514305</v>
      </c>
      <c r="CQ26">
        <v>66.366551624185902</v>
      </c>
      <c r="CR26">
        <v>66.471758749926806</v>
      </c>
      <c r="CS26">
        <v>66.564656900281193</v>
      </c>
      <c r="CT26">
        <v>66.662013807646105</v>
      </c>
      <c r="CU26">
        <v>66.761264427829502</v>
      </c>
      <c r="CV26">
        <v>66.857677060597496</v>
      </c>
      <c r="CW26">
        <v>66.954236878182499</v>
      </c>
      <c r="CX26">
        <v>67.050378171223301</v>
      </c>
      <c r="CY26">
        <v>67.146102734087606</v>
      </c>
      <c r="CZ26">
        <v>67.241411521924704</v>
      </c>
      <c r="DA26">
        <v>67.336304716134507</v>
      </c>
      <c r="DB26">
        <v>67.430781394614002</v>
      </c>
      <c r="DC26">
        <v>67.524839095931895</v>
      </c>
      <c r="DD26">
        <v>67.618473252738397</v>
      </c>
      <c r="DE26">
        <v>67.711676467411806</v>
      </c>
      <c r="DF26">
        <v>67.804437601584894</v>
      </c>
      <c r="DG26">
        <v>67.896740651167306</v>
      </c>
      <c r="DH26">
        <v>67.988563380164194</v>
      </c>
      <c r="DI26">
        <v>68.0798756903597</v>
      </c>
      <c r="DJ26">
        <v>68.170637710003803</v>
      </c>
      <c r="DK26">
        <v>68.260796703564196</v>
      </c>
      <c r="DL26">
        <v>68.350287525512101</v>
      </c>
      <c r="DM26">
        <v>68.439027372562805</v>
      </c>
      <c r="DN26">
        <v>68.526911269731102</v>
      </c>
      <c r="DO26">
        <v>68.613817096800105</v>
      </c>
      <c r="DP26">
        <v>68.699579777571103</v>
      </c>
      <c r="DQ26">
        <v>68.784014022528496</v>
      </c>
      <c r="DR26">
        <v>68.866909670247693</v>
      </c>
      <c r="DS26">
        <v>68.948060999914404</v>
      </c>
      <c r="DT26">
        <v>69.027270819793202</v>
      </c>
    </row>
    <row r="27" spans="1:124" ht="15" customHeight="1" x14ac:dyDescent="0.25">
      <c r="A27">
        <v>25</v>
      </c>
      <c r="B27">
        <v>49.540519347521901</v>
      </c>
      <c r="C27">
        <v>49.820632966152303</v>
      </c>
      <c r="D27">
        <v>49.981541535701702</v>
      </c>
      <c r="E27">
        <v>50.399116260799502</v>
      </c>
      <c r="F27">
        <v>50.725995540809997</v>
      </c>
      <c r="G27">
        <v>51.030743090032701</v>
      </c>
      <c r="H27">
        <v>51.331228644955601</v>
      </c>
      <c r="I27">
        <v>51.671417997606902</v>
      </c>
      <c r="J27">
        <v>51.917595768963999</v>
      </c>
      <c r="K27">
        <v>52.2996753827356</v>
      </c>
      <c r="L27">
        <v>52.671834966254401</v>
      </c>
      <c r="M27">
        <v>52.958668989641097</v>
      </c>
      <c r="N27">
        <v>53.328759812189702</v>
      </c>
      <c r="O27">
        <v>53.425904802975602</v>
      </c>
      <c r="P27">
        <v>53.841279009883799</v>
      </c>
      <c r="Q27">
        <v>53.728066601376298</v>
      </c>
      <c r="R27">
        <v>53.63101670268</v>
      </c>
      <c r="S27">
        <v>53.839542207611501</v>
      </c>
      <c r="T27">
        <v>54.353290736418799</v>
      </c>
      <c r="U27">
        <v>55.2407855642114</v>
      </c>
      <c r="V27">
        <v>56.075365686962499</v>
      </c>
      <c r="W27">
        <v>56.624178231078297</v>
      </c>
      <c r="X27">
        <v>56.915490267034897</v>
      </c>
      <c r="Y27">
        <v>57.1908117249939</v>
      </c>
      <c r="Z27">
        <v>57.479248140312798</v>
      </c>
      <c r="AA27">
        <v>57.687763577408901</v>
      </c>
      <c r="AB27">
        <v>57.830062208738099</v>
      </c>
      <c r="AC27">
        <v>58.064303288800602</v>
      </c>
      <c r="AD27">
        <v>58.253948401888003</v>
      </c>
      <c r="AE27">
        <v>58.488307431655898</v>
      </c>
      <c r="AF27">
        <v>58.764729726183099</v>
      </c>
      <c r="AG27">
        <v>58.903960832249702</v>
      </c>
      <c r="AH27">
        <v>59.145973272394301</v>
      </c>
      <c r="AI27">
        <v>59.334382227482202</v>
      </c>
      <c r="AJ27">
        <v>59.562576755818299</v>
      </c>
      <c r="AK27">
        <v>59.733606686116097</v>
      </c>
      <c r="AL27">
        <v>59.9318319628157</v>
      </c>
      <c r="AM27">
        <v>60.028010631906703</v>
      </c>
      <c r="AN27">
        <v>60.155090612346797</v>
      </c>
      <c r="AO27">
        <v>60.279998481388503</v>
      </c>
      <c r="AP27">
        <v>60.486588010408397</v>
      </c>
      <c r="AQ27">
        <v>60.618568264259203</v>
      </c>
      <c r="AR27">
        <v>60.600819248848502</v>
      </c>
      <c r="AS27">
        <v>60.618751682527297</v>
      </c>
      <c r="AT27">
        <v>60.619089580818503</v>
      </c>
      <c r="AU27">
        <v>60.680863464033301</v>
      </c>
      <c r="AV27">
        <v>60.8358774652663</v>
      </c>
      <c r="AW27">
        <v>60.918742967261103</v>
      </c>
      <c r="AX27">
        <v>60.960791417747799</v>
      </c>
      <c r="AY27">
        <v>60.927389078436697</v>
      </c>
      <c r="AZ27">
        <v>60.924137395612199</v>
      </c>
      <c r="BA27">
        <v>60.9273986452367</v>
      </c>
      <c r="BB27">
        <v>60.973680254995003</v>
      </c>
      <c r="BC27">
        <v>60.997295160609397</v>
      </c>
      <c r="BD27">
        <v>61.010575132521701</v>
      </c>
      <c r="BE27">
        <v>60.985951712387298</v>
      </c>
      <c r="BF27">
        <v>61.1059949137803</v>
      </c>
      <c r="BG27">
        <v>61.220063389999297</v>
      </c>
      <c r="BH27">
        <v>61.352142870339001</v>
      </c>
      <c r="BI27">
        <v>61.470928461168199</v>
      </c>
      <c r="BJ27">
        <v>61.615189069120497</v>
      </c>
      <c r="BK27">
        <v>61.734717535995401</v>
      </c>
      <c r="BL27">
        <v>61.860591856749799</v>
      </c>
      <c r="BM27">
        <v>62.000458339497598</v>
      </c>
      <c r="BN27">
        <v>62.133271555658901</v>
      </c>
      <c r="BO27">
        <v>62.267471389575498</v>
      </c>
      <c r="BP27">
        <v>62.379149254188697</v>
      </c>
      <c r="BQ27">
        <v>62.517539494766098</v>
      </c>
      <c r="BR27">
        <v>62.6448426824251</v>
      </c>
      <c r="BS27">
        <v>62.7892089729567</v>
      </c>
      <c r="BT27">
        <v>62.9246548299949</v>
      </c>
      <c r="BU27">
        <v>63.0514522754723</v>
      </c>
      <c r="BV27">
        <v>63.166176684075097</v>
      </c>
      <c r="BW27">
        <v>63.284113835729201</v>
      </c>
      <c r="BX27">
        <v>63.4087974553712</v>
      </c>
      <c r="BY27">
        <v>63.531061507045898</v>
      </c>
      <c r="BZ27">
        <v>63.632145228825301</v>
      </c>
      <c r="CA27">
        <v>63.741063037403798</v>
      </c>
      <c r="CB27">
        <v>63.8550370872793</v>
      </c>
      <c r="CC27">
        <v>63.966446065884099</v>
      </c>
      <c r="CD27">
        <v>64.078473647557203</v>
      </c>
      <c r="CE27">
        <v>64.175723079671698</v>
      </c>
      <c r="CF27">
        <v>64.272311181058697</v>
      </c>
      <c r="CG27">
        <v>64.372464277957505</v>
      </c>
      <c r="CH27">
        <v>64.481086297972496</v>
      </c>
      <c r="CI27">
        <v>64.580155931200096</v>
      </c>
      <c r="CJ27">
        <v>64.676518537834099</v>
      </c>
      <c r="CK27">
        <v>64.783047973458494</v>
      </c>
      <c r="CL27">
        <v>64.883468229932404</v>
      </c>
      <c r="CM27">
        <v>64.982764708548899</v>
      </c>
      <c r="CN27">
        <v>65.087339276277206</v>
      </c>
      <c r="CO27">
        <v>65.180734397630999</v>
      </c>
      <c r="CP27">
        <v>65.283178984059205</v>
      </c>
      <c r="CQ27">
        <v>65.380408369179605</v>
      </c>
      <c r="CR27">
        <v>65.483857817697398</v>
      </c>
      <c r="CS27">
        <v>65.576692155857501</v>
      </c>
      <c r="CT27">
        <v>65.675069820691803</v>
      </c>
      <c r="CU27">
        <v>65.772866951971196</v>
      </c>
      <c r="CV27">
        <v>65.869713429653501</v>
      </c>
      <c r="CW27">
        <v>65.966140461118997</v>
      </c>
      <c r="CX27">
        <v>66.062150334404095</v>
      </c>
      <c r="CY27">
        <v>66.157744831676396</v>
      </c>
      <c r="CZ27">
        <v>66.252924895813393</v>
      </c>
      <c r="DA27">
        <v>66.347690695891401</v>
      </c>
      <c r="DB27">
        <v>66.442041297385202</v>
      </c>
      <c r="DC27">
        <v>66.535974226281297</v>
      </c>
      <c r="DD27">
        <v>66.629484902411093</v>
      </c>
      <c r="DE27">
        <v>66.722565914999805</v>
      </c>
      <c r="DF27">
        <v>66.8152061120756</v>
      </c>
      <c r="DG27">
        <v>66.907389475348396</v>
      </c>
      <c r="DH27">
        <v>66.999093753861402</v>
      </c>
      <c r="DI27">
        <v>67.090288833478695</v>
      </c>
      <c r="DJ27">
        <v>67.180934825352494</v>
      </c>
      <c r="DK27">
        <v>67.270978975295506</v>
      </c>
      <c r="DL27">
        <v>67.360356117745297</v>
      </c>
      <c r="DM27">
        <v>67.448983427338305</v>
      </c>
      <c r="DN27">
        <v>67.536755904459</v>
      </c>
      <c r="DO27">
        <v>67.623551402608101</v>
      </c>
      <c r="DP27">
        <v>67.709204814139994</v>
      </c>
      <c r="DQ27">
        <v>67.793530816449007</v>
      </c>
      <c r="DR27">
        <v>67.876319212876496</v>
      </c>
      <c r="DS27">
        <v>67.9573642493894</v>
      </c>
      <c r="DT27">
        <v>68.036468703517002</v>
      </c>
    </row>
    <row r="28" spans="1:124" ht="15" customHeight="1" x14ac:dyDescent="0.25">
      <c r="A28">
        <v>26</v>
      </c>
      <c r="B28">
        <v>48.821305539960903</v>
      </c>
      <c r="C28">
        <v>49.104868864747203</v>
      </c>
      <c r="D28">
        <v>49.247891748121198</v>
      </c>
      <c r="E28">
        <v>49.684818432133603</v>
      </c>
      <c r="F28">
        <v>49.977017750081103</v>
      </c>
      <c r="G28">
        <v>50.285074744352499</v>
      </c>
      <c r="H28">
        <v>50.580758148511002</v>
      </c>
      <c r="I28">
        <v>50.905208887627801</v>
      </c>
      <c r="J28">
        <v>51.1468561634737</v>
      </c>
      <c r="K28">
        <v>51.514443017956701</v>
      </c>
      <c r="L28">
        <v>51.883621949797401</v>
      </c>
      <c r="M28">
        <v>52.170351130835897</v>
      </c>
      <c r="N28">
        <v>52.550830589035399</v>
      </c>
      <c r="O28">
        <v>52.636431343960297</v>
      </c>
      <c r="P28">
        <v>53.040610703533098</v>
      </c>
      <c r="Q28">
        <v>52.932606619515802</v>
      </c>
      <c r="R28">
        <v>52.854465202950003</v>
      </c>
      <c r="S28">
        <v>53.260324265638602</v>
      </c>
      <c r="T28">
        <v>54.115560108858197</v>
      </c>
      <c r="U28">
        <v>54.991586732705002</v>
      </c>
      <c r="V28">
        <v>55.306572316067999</v>
      </c>
      <c r="W28">
        <v>55.760328225383702</v>
      </c>
      <c r="X28">
        <v>56.038518082382097</v>
      </c>
      <c r="Y28">
        <v>56.299412201122401</v>
      </c>
      <c r="Z28">
        <v>56.582967892974303</v>
      </c>
      <c r="AA28">
        <v>56.775280205563</v>
      </c>
      <c r="AB28">
        <v>56.911759141997102</v>
      </c>
      <c r="AC28">
        <v>57.130578454022803</v>
      </c>
      <c r="AD28">
        <v>57.312454605949199</v>
      </c>
      <c r="AE28">
        <v>57.5473415780408</v>
      </c>
      <c r="AF28">
        <v>57.818090779246099</v>
      </c>
      <c r="AG28">
        <v>57.9602580607623</v>
      </c>
      <c r="AH28">
        <v>58.193280056119498</v>
      </c>
      <c r="AI28">
        <v>58.378187599055899</v>
      </c>
      <c r="AJ28">
        <v>58.602411781358903</v>
      </c>
      <c r="AK28">
        <v>58.7818621218833</v>
      </c>
      <c r="AL28">
        <v>58.971916034222801</v>
      </c>
      <c r="AM28">
        <v>59.074538346355197</v>
      </c>
      <c r="AN28">
        <v>59.196221308828498</v>
      </c>
      <c r="AO28">
        <v>59.3154690545379</v>
      </c>
      <c r="AP28">
        <v>59.528307684249</v>
      </c>
      <c r="AQ28">
        <v>59.656707616888298</v>
      </c>
      <c r="AR28">
        <v>59.643521148864203</v>
      </c>
      <c r="AS28">
        <v>59.6524370472738</v>
      </c>
      <c r="AT28">
        <v>59.660600395091102</v>
      </c>
      <c r="AU28">
        <v>59.721633509919499</v>
      </c>
      <c r="AV28">
        <v>59.8727652248187</v>
      </c>
      <c r="AW28">
        <v>59.9542296000363</v>
      </c>
      <c r="AX28">
        <v>59.992913154632902</v>
      </c>
      <c r="AY28">
        <v>59.9656638436497</v>
      </c>
      <c r="AZ28">
        <v>59.962180369780803</v>
      </c>
      <c r="BA28">
        <v>59.967074180626298</v>
      </c>
      <c r="BB28">
        <v>60.007975976726598</v>
      </c>
      <c r="BC28">
        <v>60.034145246991699</v>
      </c>
      <c r="BD28">
        <v>60.044342197510701</v>
      </c>
      <c r="BE28">
        <v>60.021995474333302</v>
      </c>
      <c r="BF28">
        <v>60.145848338261601</v>
      </c>
      <c r="BG28">
        <v>60.2556532458078</v>
      </c>
      <c r="BH28">
        <v>60.390173163764302</v>
      </c>
      <c r="BI28">
        <v>60.503262562550702</v>
      </c>
      <c r="BJ28">
        <v>60.651014842398297</v>
      </c>
      <c r="BK28">
        <v>60.766555806795701</v>
      </c>
      <c r="BL28">
        <v>60.892121530798903</v>
      </c>
      <c r="BM28">
        <v>61.032052053290101</v>
      </c>
      <c r="BN28">
        <v>61.164961228891201</v>
      </c>
      <c r="BO28">
        <v>61.300069711681203</v>
      </c>
      <c r="BP28">
        <v>61.410626757861102</v>
      </c>
      <c r="BQ28">
        <v>61.548091838490699</v>
      </c>
      <c r="BR28">
        <v>61.674716060181602</v>
      </c>
      <c r="BS28">
        <v>61.818958072948703</v>
      </c>
      <c r="BT28">
        <v>61.952070071614401</v>
      </c>
      <c r="BU28">
        <v>62.077539348944399</v>
      </c>
      <c r="BV28">
        <v>62.191479865612202</v>
      </c>
      <c r="BW28">
        <v>62.308977996832702</v>
      </c>
      <c r="BX28">
        <v>62.431598875000098</v>
      </c>
      <c r="BY28">
        <v>62.553341308547303</v>
      </c>
      <c r="BZ28">
        <v>62.655735619490102</v>
      </c>
      <c r="CA28">
        <v>62.762679892564599</v>
      </c>
      <c r="CB28">
        <v>62.874918492701603</v>
      </c>
      <c r="CC28">
        <v>62.983074359379202</v>
      </c>
      <c r="CD28">
        <v>63.095352082492496</v>
      </c>
      <c r="CE28">
        <v>63.193584031636199</v>
      </c>
      <c r="CF28">
        <v>63.2887446147841</v>
      </c>
      <c r="CG28">
        <v>63.388787889308603</v>
      </c>
      <c r="CH28">
        <v>63.498871449434098</v>
      </c>
      <c r="CI28">
        <v>63.5971657966668</v>
      </c>
      <c r="CJ28">
        <v>63.692500915792898</v>
      </c>
      <c r="CK28">
        <v>63.798578246924897</v>
      </c>
      <c r="CL28">
        <v>63.898897856983702</v>
      </c>
      <c r="CM28">
        <v>63.9974685035397</v>
      </c>
      <c r="CN28">
        <v>64.1019626874035</v>
      </c>
      <c r="CO28">
        <v>64.195894103178304</v>
      </c>
      <c r="CP28">
        <v>64.299506210820198</v>
      </c>
      <c r="CQ28">
        <v>64.395798342892107</v>
      </c>
      <c r="CR28">
        <v>64.497560363769907</v>
      </c>
      <c r="CS28">
        <v>64.591908860825299</v>
      </c>
      <c r="CT28">
        <v>64.689875955301702</v>
      </c>
      <c r="CU28">
        <v>64.786987136632106</v>
      </c>
      <c r="CV28">
        <v>64.883678234312697</v>
      </c>
      <c r="CW28">
        <v>64.979951477240903</v>
      </c>
      <c r="CX28">
        <v>65.075809139493799</v>
      </c>
      <c r="CY28">
        <v>65.1712529892514</v>
      </c>
      <c r="CZ28">
        <v>65.266283955313895</v>
      </c>
      <c r="DA28">
        <v>65.360902192615001</v>
      </c>
      <c r="DB28">
        <v>65.455106752366405</v>
      </c>
      <c r="DC28">
        <v>65.548895146099298</v>
      </c>
      <c r="DD28">
        <v>65.642262778905902</v>
      </c>
      <c r="DE28">
        <v>65.735202224875295</v>
      </c>
      <c r="DF28">
        <v>65.827702316362604</v>
      </c>
      <c r="DG28">
        <v>65.919747018700093</v>
      </c>
      <c r="DH28">
        <v>66.011314063651099</v>
      </c>
      <c r="DI28">
        <v>66.102373318667901</v>
      </c>
      <c r="DJ28">
        <v>66.192884875099296</v>
      </c>
      <c r="DK28">
        <v>66.282795957116207</v>
      </c>
      <c r="DL28">
        <v>66.372041375886894</v>
      </c>
      <c r="DM28">
        <v>66.460538280365796</v>
      </c>
      <c r="DN28">
        <v>66.548181642245794</v>
      </c>
      <c r="DO28">
        <v>66.634849284387002</v>
      </c>
      <c r="DP28">
        <v>66.720376062415795</v>
      </c>
      <c r="DQ28">
        <v>66.804576615059503</v>
      </c>
      <c r="DR28">
        <v>66.887240704463693</v>
      </c>
      <c r="DS28">
        <v>66.968162537770297</v>
      </c>
      <c r="DT28">
        <v>67.047144856605001</v>
      </c>
    </row>
    <row r="29" spans="1:124" ht="15" customHeight="1" x14ac:dyDescent="0.25">
      <c r="A29">
        <v>27</v>
      </c>
      <c r="B29">
        <v>48.082631514879502</v>
      </c>
      <c r="C29">
        <v>48.364584129394999</v>
      </c>
      <c r="D29">
        <v>48.533413313847703</v>
      </c>
      <c r="E29">
        <v>48.922938148131301</v>
      </c>
      <c r="F29">
        <v>49.218750314108298</v>
      </c>
      <c r="G29">
        <v>49.512481497722597</v>
      </c>
      <c r="H29">
        <v>49.802441006024601</v>
      </c>
      <c r="I29">
        <v>50.125022736349102</v>
      </c>
      <c r="J29">
        <v>50.365782491316303</v>
      </c>
      <c r="K29">
        <v>50.722457417529299</v>
      </c>
      <c r="L29">
        <v>51.090396257999501</v>
      </c>
      <c r="M29">
        <v>51.384530472626899</v>
      </c>
      <c r="N29">
        <v>51.748329273689997</v>
      </c>
      <c r="O29">
        <v>51.852700349102498</v>
      </c>
      <c r="P29">
        <v>52.234621375573802</v>
      </c>
      <c r="Q29">
        <v>52.131765219104899</v>
      </c>
      <c r="R29">
        <v>52.246211314381902</v>
      </c>
      <c r="S29">
        <v>53.049156895871697</v>
      </c>
      <c r="T29">
        <v>53.758468704538203</v>
      </c>
      <c r="U29">
        <v>54.257709199414101</v>
      </c>
      <c r="V29">
        <v>54.450487643205499</v>
      </c>
      <c r="W29">
        <v>54.878172977479799</v>
      </c>
      <c r="X29">
        <v>55.147308570637698</v>
      </c>
      <c r="Y29">
        <v>55.397904308514001</v>
      </c>
      <c r="Z29">
        <v>55.673688399739902</v>
      </c>
      <c r="AA29">
        <v>55.854006752996902</v>
      </c>
      <c r="AB29">
        <v>55.973880410448601</v>
      </c>
      <c r="AC29">
        <v>56.196516502715397</v>
      </c>
      <c r="AD29">
        <v>56.373707589022601</v>
      </c>
      <c r="AE29">
        <v>56.603588612824403</v>
      </c>
      <c r="AF29">
        <v>56.871618499306003</v>
      </c>
      <c r="AG29">
        <v>57.007011260917402</v>
      </c>
      <c r="AH29">
        <v>57.2453663765912</v>
      </c>
      <c r="AI29">
        <v>57.425860582315202</v>
      </c>
      <c r="AJ29">
        <v>57.648290782786503</v>
      </c>
      <c r="AK29">
        <v>57.826131655810002</v>
      </c>
      <c r="AL29">
        <v>58.013753367880803</v>
      </c>
      <c r="AM29">
        <v>58.120438149426199</v>
      </c>
      <c r="AN29">
        <v>58.235397819173897</v>
      </c>
      <c r="AO29">
        <v>58.360615146355201</v>
      </c>
      <c r="AP29">
        <v>58.572020979774003</v>
      </c>
      <c r="AQ29">
        <v>58.6973762143475</v>
      </c>
      <c r="AR29">
        <v>58.684832161713103</v>
      </c>
      <c r="AS29">
        <v>58.695175964320001</v>
      </c>
      <c r="AT29">
        <v>58.699909134756602</v>
      </c>
      <c r="AU29">
        <v>58.765193427088398</v>
      </c>
      <c r="AV29">
        <v>58.911501523812198</v>
      </c>
      <c r="AW29">
        <v>58.9867093433378</v>
      </c>
      <c r="AX29">
        <v>59.032680985531201</v>
      </c>
      <c r="AY29">
        <v>59.001907289390502</v>
      </c>
      <c r="AZ29">
        <v>58.997926776865299</v>
      </c>
      <c r="BA29">
        <v>59.0025800179911</v>
      </c>
      <c r="BB29">
        <v>59.0420705706482</v>
      </c>
      <c r="BC29">
        <v>59.068035886441798</v>
      </c>
      <c r="BD29">
        <v>59.080933878539703</v>
      </c>
      <c r="BE29">
        <v>59.054854396701998</v>
      </c>
      <c r="BF29">
        <v>59.183667193928201</v>
      </c>
      <c r="BG29">
        <v>59.289284057571301</v>
      </c>
      <c r="BH29">
        <v>59.427623750848298</v>
      </c>
      <c r="BI29">
        <v>59.534431389773701</v>
      </c>
      <c r="BJ29">
        <v>59.682181750883302</v>
      </c>
      <c r="BK29">
        <v>59.795564315431299</v>
      </c>
      <c r="BL29">
        <v>59.924770510718801</v>
      </c>
      <c r="BM29">
        <v>60.0646655614593</v>
      </c>
      <c r="BN29">
        <v>60.198910220641203</v>
      </c>
      <c r="BO29">
        <v>60.335465150321703</v>
      </c>
      <c r="BP29">
        <v>60.443219957492197</v>
      </c>
      <c r="BQ29">
        <v>60.5824905460601</v>
      </c>
      <c r="BR29">
        <v>60.707336223727602</v>
      </c>
      <c r="BS29">
        <v>60.852034524867001</v>
      </c>
      <c r="BT29">
        <v>60.977784944297198</v>
      </c>
      <c r="BU29">
        <v>61.103243010482998</v>
      </c>
      <c r="BV29">
        <v>61.220224615591597</v>
      </c>
      <c r="BW29">
        <v>61.332380045147097</v>
      </c>
      <c r="BX29">
        <v>61.453687425530397</v>
      </c>
      <c r="BY29">
        <v>61.5747834458125</v>
      </c>
      <c r="BZ29">
        <v>61.677990824783798</v>
      </c>
      <c r="CA29">
        <v>61.781841124742499</v>
      </c>
      <c r="CB29">
        <v>61.894319844107997</v>
      </c>
      <c r="CC29">
        <v>62.0026789429389</v>
      </c>
      <c r="CD29">
        <v>62.115042048792503</v>
      </c>
      <c r="CE29">
        <v>62.2115221966707</v>
      </c>
      <c r="CF29">
        <v>62.308296741699102</v>
      </c>
      <c r="CG29">
        <v>62.406469716157297</v>
      </c>
      <c r="CH29">
        <v>62.515581311320801</v>
      </c>
      <c r="CI29">
        <v>62.614325990066803</v>
      </c>
      <c r="CJ29">
        <v>62.708687602136699</v>
      </c>
      <c r="CK29">
        <v>62.816638402421503</v>
      </c>
      <c r="CL29">
        <v>62.914440921373902</v>
      </c>
      <c r="CM29">
        <v>63.0131146697004</v>
      </c>
      <c r="CN29">
        <v>63.115885929909801</v>
      </c>
      <c r="CO29">
        <v>63.209931304865101</v>
      </c>
      <c r="CP29">
        <v>63.315016277225801</v>
      </c>
      <c r="CQ29">
        <v>63.409788071172002</v>
      </c>
      <c r="CR29">
        <v>63.510048459379298</v>
      </c>
      <c r="CS29">
        <v>63.606778011194301</v>
      </c>
      <c r="CT29">
        <v>63.704153148661</v>
      </c>
      <c r="CU29">
        <v>63.801107631556498</v>
      </c>
      <c r="CV29">
        <v>63.897643628123902</v>
      </c>
      <c r="CW29">
        <v>63.993763353393597</v>
      </c>
      <c r="CX29">
        <v>64.089469067657305</v>
      </c>
      <c r="CY29">
        <v>64.184762525275104</v>
      </c>
      <c r="CZ29">
        <v>64.279644641132606</v>
      </c>
      <c r="DA29">
        <v>64.374115556177898</v>
      </c>
      <c r="DB29">
        <v>64.468174307510495</v>
      </c>
      <c r="DC29">
        <v>64.561818392349593</v>
      </c>
      <c r="DD29">
        <v>64.655043201183204</v>
      </c>
      <c r="DE29">
        <v>64.747841293088698</v>
      </c>
      <c r="DF29">
        <v>64.840201484860302</v>
      </c>
      <c r="DG29">
        <v>64.932107725549699</v>
      </c>
      <c r="DH29">
        <v>65.023537729718996</v>
      </c>
      <c r="DI29">
        <v>65.1144613464662</v>
      </c>
      <c r="DJ29">
        <v>65.204838647368106</v>
      </c>
      <c r="DK29">
        <v>65.294616834953601</v>
      </c>
      <c r="DL29">
        <v>65.383730697091707</v>
      </c>
      <c r="DM29">
        <v>65.472097356983795</v>
      </c>
      <c r="DN29">
        <v>65.559611757509799</v>
      </c>
      <c r="DO29">
        <v>65.646151690733802</v>
      </c>
      <c r="DP29">
        <v>65.731551975300803</v>
      </c>
      <c r="DQ29">
        <v>65.815627210984104</v>
      </c>
      <c r="DR29">
        <v>65.898167118404203</v>
      </c>
      <c r="DS29">
        <v>65.978965865581003</v>
      </c>
      <c r="DT29">
        <v>66.057826157982703</v>
      </c>
    </row>
    <row r="30" spans="1:124" ht="15" customHeight="1" x14ac:dyDescent="0.25">
      <c r="A30">
        <v>28</v>
      </c>
      <c r="B30">
        <v>47.333903007377202</v>
      </c>
      <c r="C30">
        <v>47.622472459304397</v>
      </c>
      <c r="D30">
        <v>47.789395398857003</v>
      </c>
      <c r="E30">
        <v>48.170769707481803</v>
      </c>
      <c r="F30">
        <v>48.441532168539503</v>
      </c>
      <c r="G30">
        <v>48.725826228597299</v>
      </c>
      <c r="H30">
        <v>49.001436781887797</v>
      </c>
      <c r="I30">
        <v>49.340833545601498</v>
      </c>
      <c r="J30">
        <v>49.565342948308299</v>
      </c>
      <c r="K30">
        <v>49.9218759368596</v>
      </c>
      <c r="L30">
        <v>50.291632706783801</v>
      </c>
      <c r="M30">
        <v>50.5780652619043</v>
      </c>
      <c r="N30">
        <v>50.954920780624199</v>
      </c>
      <c r="O30">
        <v>51.051482867037798</v>
      </c>
      <c r="P30">
        <v>51.450840774878799</v>
      </c>
      <c r="Q30">
        <v>51.506314697556697</v>
      </c>
      <c r="R30">
        <v>51.954185455474402</v>
      </c>
      <c r="S30">
        <v>52.737895550609998</v>
      </c>
      <c r="T30">
        <v>53.003783552124702</v>
      </c>
      <c r="U30">
        <v>53.401842726865702</v>
      </c>
      <c r="V30">
        <v>53.573125491821003</v>
      </c>
      <c r="W30">
        <v>53.988184622232097</v>
      </c>
      <c r="X30">
        <v>54.235487440904997</v>
      </c>
      <c r="Y30">
        <v>54.494088970122803</v>
      </c>
      <c r="Z30">
        <v>54.748384215198897</v>
      </c>
      <c r="AA30">
        <v>54.923063890604602</v>
      </c>
      <c r="AB30">
        <v>55.038638462896401</v>
      </c>
      <c r="AC30">
        <v>55.258631618338299</v>
      </c>
      <c r="AD30">
        <v>55.429021391178502</v>
      </c>
      <c r="AE30">
        <v>55.651429630869899</v>
      </c>
      <c r="AF30">
        <v>55.9216645157315</v>
      </c>
      <c r="AG30">
        <v>56.056328379264102</v>
      </c>
      <c r="AH30">
        <v>56.292674674595197</v>
      </c>
      <c r="AI30">
        <v>56.4724640579145</v>
      </c>
      <c r="AJ30">
        <v>56.690382904604299</v>
      </c>
      <c r="AK30">
        <v>56.87599139233</v>
      </c>
      <c r="AL30">
        <v>57.057209060721704</v>
      </c>
      <c r="AM30">
        <v>57.162416388557098</v>
      </c>
      <c r="AN30">
        <v>57.277864549617902</v>
      </c>
      <c r="AO30">
        <v>57.410707908696203</v>
      </c>
      <c r="AP30">
        <v>57.616014802979898</v>
      </c>
      <c r="AQ30">
        <v>57.743038756732801</v>
      </c>
      <c r="AR30">
        <v>57.728678356515502</v>
      </c>
      <c r="AS30">
        <v>57.7309880219535</v>
      </c>
      <c r="AT30">
        <v>57.742600961261203</v>
      </c>
      <c r="AU30">
        <v>57.804082249949197</v>
      </c>
      <c r="AV30">
        <v>57.949318232708698</v>
      </c>
      <c r="AW30">
        <v>58.024633305719902</v>
      </c>
      <c r="AX30">
        <v>58.066634716884401</v>
      </c>
      <c r="AY30">
        <v>58.0411006498136</v>
      </c>
      <c r="AZ30">
        <v>58.036481625971597</v>
      </c>
      <c r="BA30">
        <v>58.032190716628897</v>
      </c>
      <c r="BB30">
        <v>58.074509104839002</v>
      </c>
      <c r="BC30">
        <v>58.102099806212202</v>
      </c>
      <c r="BD30">
        <v>58.113599691844101</v>
      </c>
      <c r="BE30">
        <v>58.0907011616425</v>
      </c>
      <c r="BF30">
        <v>58.218774774903302</v>
      </c>
      <c r="BG30">
        <v>58.325594841091402</v>
      </c>
      <c r="BH30">
        <v>58.459726948287297</v>
      </c>
      <c r="BI30">
        <v>58.5658465683304</v>
      </c>
      <c r="BJ30">
        <v>58.7150597070234</v>
      </c>
      <c r="BK30">
        <v>58.826971946502901</v>
      </c>
      <c r="BL30">
        <v>58.957674650776099</v>
      </c>
      <c r="BM30">
        <v>59.097919315680599</v>
      </c>
      <c r="BN30">
        <v>59.2348362381219</v>
      </c>
      <c r="BO30">
        <v>59.371827723864499</v>
      </c>
      <c r="BP30">
        <v>59.476025923209903</v>
      </c>
      <c r="BQ30">
        <v>59.616281692727298</v>
      </c>
      <c r="BR30">
        <v>59.739025052731499</v>
      </c>
      <c r="BS30">
        <v>59.882473944426103</v>
      </c>
      <c r="BT30">
        <v>60.003800227461902</v>
      </c>
      <c r="BU30">
        <v>60.129370784457599</v>
      </c>
      <c r="BV30">
        <v>60.245825307469197</v>
      </c>
      <c r="BW30">
        <v>60.3555859039597</v>
      </c>
      <c r="BX30">
        <v>60.476289912048202</v>
      </c>
      <c r="BY30">
        <v>60.597176973399499</v>
      </c>
      <c r="BZ30">
        <v>60.699798955222199</v>
      </c>
      <c r="CA30">
        <v>60.802091715185803</v>
      </c>
      <c r="CB30">
        <v>60.911668748298098</v>
      </c>
      <c r="CC30">
        <v>61.022170739759297</v>
      </c>
      <c r="CD30">
        <v>61.1342156697565</v>
      </c>
      <c r="CE30">
        <v>61.229474351740997</v>
      </c>
      <c r="CF30">
        <v>61.330630369291399</v>
      </c>
      <c r="CG30">
        <v>61.424710882612899</v>
      </c>
      <c r="CH30">
        <v>61.532751357994101</v>
      </c>
      <c r="CI30">
        <v>61.630412038982797</v>
      </c>
      <c r="CJ30">
        <v>61.724294770273701</v>
      </c>
      <c r="CK30">
        <v>61.832223112075702</v>
      </c>
      <c r="CL30">
        <v>61.9292727669418</v>
      </c>
      <c r="CM30">
        <v>62.028637425602099</v>
      </c>
      <c r="CN30">
        <v>62.129593428344599</v>
      </c>
      <c r="CO30">
        <v>62.226334674742098</v>
      </c>
      <c r="CP30">
        <v>62.330292647664997</v>
      </c>
      <c r="CQ30">
        <v>62.426320238314098</v>
      </c>
      <c r="CR30">
        <v>62.525230847357797</v>
      </c>
      <c r="CS30">
        <v>62.6228510239537</v>
      </c>
      <c r="CT30">
        <v>62.720050226061197</v>
      </c>
      <c r="CU30">
        <v>62.816830558187803</v>
      </c>
      <c r="CV30">
        <v>62.9131941732496</v>
      </c>
      <c r="CW30">
        <v>63.009143271036301</v>
      </c>
      <c r="CX30">
        <v>63.104680096685797</v>
      </c>
      <c r="CY30">
        <v>63.199806389361399</v>
      </c>
      <c r="CZ30">
        <v>63.294523048638702</v>
      </c>
      <c r="DA30">
        <v>63.388830200071602</v>
      </c>
      <c r="DB30">
        <v>63.482726865216598</v>
      </c>
      <c r="DC30">
        <v>63.5762105255194</v>
      </c>
      <c r="DD30">
        <v>63.669276555359502</v>
      </c>
      <c r="DE30">
        <v>63.7619174972398</v>
      </c>
      <c r="DF30">
        <v>63.854122150754201</v>
      </c>
      <c r="DG30">
        <v>63.945874446935903</v>
      </c>
      <c r="DH30">
        <v>64.037152081282699</v>
      </c>
      <c r="DI30">
        <v>64.127924882519295</v>
      </c>
      <c r="DJ30">
        <v>64.218152900241904</v>
      </c>
      <c r="DK30">
        <v>64.307783312878698</v>
      </c>
      <c r="DL30">
        <v>64.396750882320006</v>
      </c>
      <c r="DM30">
        <v>64.484972703008907</v>
      </c>
      <c r="DN30">
        <v>64.572343685601894</v>
      </c>
      <c r="DO30">
        <v>64.658741587692901</v>
      </c>
      <c r="DP30">
        <v>64.744001186456899</v>
      </c>
      <c r="DQ30">
        <v>64.827937037962599</v>
      </c>
      <c r="DR30">
        <v>64.910338816213397</v>
      </c>
      <c r="DS30">
        <v>64.991000645327503</v>
      </c>
      <c r="DT30">
        <v>65.069725190219401</v>
      </c>
    </row>
    <row r="31" spans="1:124" ht="15" customHeight="1" x14ac:dyDescent="0.25">
      <c r="A31">
        <v>29</v>
      </c>
      <c r="B31">
        <v>46.569958851015102</v>
      </c>
      <c r="C31">
        <v>46.850560107341501</v>
      </c>
      <c r="D31">
        <v>47.019675747529597</v>
      </c>
      <c r="E31">
        <v>47.3900582843659</v>
      </c>
      <c r="F31">
        <v>47.649876684955302</v>
      </c>
      <c r="G31">
        <v>47.932779495381098</v>
      </c>
      <c r="H31">
        <v>48.211138231976499</v>
      </c>
      <c r="I31">
        <v>48.530926447438198</v>
      </c>
      <c r="J31">
        <v>48.762343058197999</v>
      </c>
      <c r="K31">
        <v>49.123446376039098</v>
      </c>
      <c r="L31">
        <v>49.479656173307802</v>
      </c>
      <c r="M31">
        <v>49.7825139636806</v>
      </c>
      <c r="N31">
        <v>50.161060636353497</v>
      </c>
      <c r="O31">
        <v>50.266122030984803</v>
      </c>
      <c r="P31">
        <v>50.741688599368899</v>
      </c>
      <c r="Q31">
        <v>51.1309458808229</v>
      </c>
      <c r="R31">
        <v>51.561166596826801</v>
      </c>
      <c r="S31">
        <v>52.017921105946897</v>
      </c>
      <c r="T31">
        <v>52.131889571341397</v>
      </c>
      <c r="U31">
        <v>52.523106571595001</v>
      </c>
      <c r="V31">
        <v>52.682468647359897</v>
      </c>
      <c r="W31">
        <v>53.080074449913603</v>
      </c>
      <c r="X31">
        <v>53.335298083551898</v>
      </c>
      <c r="Y31">
        <v>53.580780461202103</v>
      </c>
      <c r="Z31">
        <v>53.815137519209998</v>
      </c>
      <c r="AA31">
        <v>53.9945607543142</v>
      </c>
      <c r="AB31">
        <v>54.100883470052203</v>
      </c>
      <c r="AC31">
        <v>54.322280285749997</v>
      </c>
      <c r="AD31">
        <v>54.492262493045502</v>
      </c>
      <c r="AE31">
        <v>54.7044258797144</v>
      </c>
      <c r="AF31">
        <v>54.970034385715799</v>
      </c>
      <c r="AG31">
        <v>55.102033250596101</v>
      </c>
      <c r="AH31">
        <v>55.341983145712803</v>
      </c>
      <c r="AI31">
        <v>55.524847290130801</v>
      </c>
      <c r="AJ31">
        <v>55.734977241556898</v>
      </c>
      <c r="AK31">
        <v>55.919773136283801</v>
      </c>
      <c r="AL31">
        <v>56.103227484666697</v>
      </c>
      <c r="AM31">
        <v>56.203242723317899</v>
      </c>
      <c r="AN31">
        <v>56.318774066946098</v>
      </c>
      <c r="AO31">
        <v>56.453422975928099</v>
      </c>
      <c r="AP31">
        <v>56.655223286154197</v>
      </c>
      <c r="AQ31">
        <v>56.787092530889097</v>
      </c>
      <c r="AR31">
        <v>56.768995729509101</v>
      </c>
      <c r="AS31">
        <v>56.769645032350397</v>
      </c>
      <c r="AT31">
        <v>56.7845905661462</v>
      </c>
      <c r="AU31">
        <v>56.8427312508122</v>
      </c>
      <c r="AV31">
        <v>56.988295296920001</v>
      </c>
      <c r="AW31">
        <v>57.0604178166571</v>
      </c>
      <c r="AX31">
        <v>57.1044764254247</v>
      </c>
      <c r="AY31">
        <v>57.076573090396899</v>
      </c>
      <c r="AZ31">
        <v>57.072655498468798</v>
      </c>
      <c r="BA31">
        <v>57.066113435138398</v>
      </c>
      <c r="BB31">
        <v>57.109937297776398</v>
      </c>
      <c r="BC31">
        <v>57.1348767237643</v>
      </c>
      <c r="BD31">
        <v>57.1491642178215</v>
      </c>
      <c r="BE31">
        <v>57.1297791053236</v>
      </c>
      <c r="BF31">
        <v>57.250966036443501</v>
      </c>
      <c r="BG31">
        <v>57.359289798571801</v>
      </c>
      <c r="BH31">
        <v>57.494782283359498</v>
      </c>
      <c r="BI31">
        <v>57.597381961299497</v>
      </c>
      <c r="BJ31">
        <v>57.749279751709999</v>
      </c>
      <c r="BK31">
        <v>57.859065443207697</v>
      </c>
      <c r="BL31">
        <v>57.991906253534601</v>
      </c>
      <c r="BM31">
        <v>58.130206429667901</v>
      </c>
      <c r="BN31">
        <v>58.2703968642939</v>
      </c>
      <c r="BO31">
        <v>58.4072073318452</v>
      </c>
      <c r="BP31">
        <v>58.5092412313005</v>
      </c>
      <c r="BQ31">
        <v>58.646576058085003</v>
      </c>
      <c r="BR31">
        <v>58.766166159681802</v>
      </c>
      <c r="BS31">
        <v>58.907805352353797</v>
      </c>
      <c r="BT31">
        <v>59.028477366265101</v>
      </c>
      <c r="BU31">
        <v>59.152095702511801</v>
      </c>
      <c r="BV31">
        <v>59.268820649261599</v>
      </c>
      <c r="BW31">
        <v>59.378666128439001</v>
      </c>
      <c r="BX31">
        <v>59.499307767889697</v>
      </c>
      <c r="BY31">
        <v>59.6176931876509</v>
      </c>
      <c r="BZ31">
        <v>59.719914433904499</v>
      </c>
      <c r="CA31">
        <v>59.821290857924701</v>
      </c>
      <c r="CB31">
        <v>59.931296084078703</v>
      </c>
      <c r="CC31">
        <v>60.041271546380898</v>
      </c>
      <c r="CD31">
        <v>60.152280888236703</v>
      </c>
      <c r="CE31">
        <v>60.248603857535898</v>
      </c>
      <c r="CF31">
        <v>60.350855614845202</v>
      </c>
      <c r="CG31">
        <v>60.443864514377402</v>
      </c>
      <c r="CH31">
        <v>60.549326968508701</v>
      </c>
      <c r="CI31">
        <v>60.646418293797097</v>
      </c>
      <c r="CJ31">
        <v>60.742199019442403</v>
      </c>
      <c r="CK31">
        <v>60.848387696301302</v>
      </c>
      <c r="CL31">
        <v>60.945452231965497</v>
      </c>
      <c r="CM31">
        <v>61.046561761019497</v>
      </c>
      <c r="CN31">
        <v>61.145329638211201</v>
      </c>
      <c r="CO31">
        <v>61.244857382308297</v>
      </c>
      <c r="CP31">
        <v>61.345936255502998</v>
      </c>
      <c r="CQ31">
        <v>61.443838969805597</v>
      </c>
      <c r="CR31">
        <v>61.541700566345</v>
      </c>
      <c r="CS31">
        <v>61.6391409636216</v>
      </c>
      <c r="CT31">
        <v>61.736162200699198</v>
      </c>
      <c r="CU31">
        <v>61.832766366677198</v>
      </c>
      <c r="CV31">
        <v>61.9289555991474</v>
      </c>
      <c r="CW31">
        <v>62.024732082659902</v>
      </c>
      <c r="CX31">
        <v>62.120098047196699</v>
      </c>
      <c r="CY31">
        <v>62.215055216715498</v>
      </c>
      <c r="CZ31">
        <v>62.309604475465399</v>
      </c>
      <c r="DA31">
        <v>62.403745933581398</v>
      </c>
      <c r="DB31">
        <v>62.497478597043497</v>
      </c>
      <c r="DC31">
        <v>62.5907999314785</v>
      </c>
      <c r="DD31">
        <v>62.683705295096701</v>
      </c>
      <c r="DE31">
        <v>62.776187213747797</v>
      </c>
      <c r="DF31">
        <v>62.868234469723099</v>
      </c>
      <c r="DG31">
        <v>62.959830975905902</v>
      </c>
      <c r="DH31">
        <v>63.050954408562703</v>
      </c>
      <c r="DI31">
        <v>63.141574575834198</v>
      </c>
      <c r="DJ31">
        <v>63.231651505073302</v>
      </c>
      <c r="DK31">
        <v>63.321132350277203</v>
      </c>
      <c r="DL31">
        <v>63.409951846966798</v>
      </c>
      <c r="DM31">
        <v>63.498027060349301</v>
      </c>
      <c r="DN31">
        <v>63.585252868273301</v>
      </c>
      <c r="DO31">
        <v>63.6715069932063</v>
      </c>
      <c r="DP31">
        <v>63.756624169985898</v>
      </c>
      <c r="DQ31">
        <v>63.8404189100373</v>
      </c>
      <c r="DR31">
        <v>63.922680839718304</v>
      </c>
      <c r="DS31">
        <v>64.003204038293305</v>
      </c>
      <c r="DT31">
        <v>64.081791129266804</v>
      </c>
    </row>
    <row r="32" spans="1:124" ht="15" customHeight="1" x14ac:dyDescent="0.25">
      <c r="A32">
        <v>30</v>
      </c>
      <c r="B32">
        <v>45.800442453548797</v>
      </c>
      <c r="C32">
        <v>46.070933765921801</v>
      </c>
      <c r="D32">
        <v>46.238928059054601</v>
      </c>
      <c r="E32">
        <v>46.597097123319998</v>
      </c>
      <c r="F32">
        <v>46.854590580032799</v>
      </c>
      <c r="G32">
        <v>47.135324896842498</v>
      </c>
      <c r="H32">
        <v>47.407511120057599</v>
      </c>
      <c r="I32">
        <v>47.710268646804401</v>
      </c>
      <c r="J32">
        <v>47.953151569077001</v>
      </c>
      <c r="K32">
        <v>48.309949191901303</v>
      </c>
      <c r="L32">
        <v>48.671622186323198</v>
      </c>
      <c r="M32">
        <v>48.983565691083498</v>
      </c>
      <c r="N32">
        <v>49.364658035110899</v>
      </c>
      <c r="O32">
        <v>49.545475877332102</v>
      </c>
      <c r="P32">
        <v>50.191167178742802</v>
      </c>
      <c r="Q32">
        <v>50.620527169525502</v>
      </c>
      <c r="R32">
        <v>50.8134749531715</v>
      </c>
      <c r="S32">
        <v>51.150766878357999</v>
      </c>
      <c r="T32">
        <v>51.2567786782921</v>
      </c>
      <c r="U32">
        <v>51.626943442933303</v>
      </c>
      <c r="V32">
        <v>51.782275511311099</v>
      </c>
      <c r="W32">
        <v>52.168346598813201</v>
      </c>
      <c r="X32">
        <v>52.418485943455003</v>
      </c>
      <c r="Y32">
        <v>52.656102658669397</v>
      </c>
      <c r="Z32">
        <v>52.893144903914603</v>
      </c>
      <c r="AA32">
        <v>53.056632891835903</v>
      </c>
      <c r="AB32">
        <v>53.165926573058798</v>
      </c>
      <c r="AC32">
        <v>53.377450795364503</v>
      </c>
      <c r="AD32">
        <v>53.549987880101398</v>
      </c>
      <c r="AE32">
        <v>53.752819394614399</v>
      </c>
      <c r="AF32">
        <v>54.018937872987898</v>
      </c>
      <c r="AG32">
        <v>54.155869281838697</v>
      </c>
      <c r="AH32">
        <v>54.389902030185198</v>
      </c>
      <c r="AI32">
        <v>54.57452451124</v>
      </c>
      <c r="AJ32">
        <v>54.782630869366301</v>
      </c>
      <c r="AK32">
        <v>54.960869640687498</v>
      </c>
      <c r="AL32">
        <v>55.152869844568102</v>
      </c>
      <c r="AM32">
        <v>55.249347433645497</v>
      </c>
      <c r="AN32">
        <v>55.367714184571803</v>
      </c>
      <c r="AO32">
        <v>55.500967797588302</v>
      </c>
      <c r="AP32">
        <v>55.7012521116336</v>
      </c>
      <c r="AQ32">
        <v>55.828437604090503</v>
      </c>
      <c r="AR32">
        <v>55.810496565477898</v>
      </c>
      <c r="AS32">
        <v>55.814245915115102</v>
      </c>
      <c r="AT32">
        <v>55.829823414347899</v>
      </c>
      <c r="AU32">
        <v>55.885584294876303</v>
      </c>
      <c r="AV32">
        <v>56.025573176111699</v>
      </c>
      <c r="AW32">
        <v>56.099099064084101</v>
      </c>
      <c r="AX32">
        <v>56.140790648545902</v>
      </c>
      <c r="AY32">
        <v>56.1127656773361</v>
      </c>
      <c r="AZ32">
        <v>56.107714283051003</v>
      </c>
      <c r="BA32">
        <v>56.100807672804201</v>
      </c>
      <c r="BB32">
        <v>56.145145697273399</v>
      </c>
      <c r="BC32">
        <v>56.166287830490901</v>
      </c>
      <c r="BD32">
        <v>56.189887284799802</v>
      </c>
      <c r="BE32">
        <v>56.165372661457099</v>
      </c>
      <c r="BF32">
        <v>56.284507445354699</v>
      </c>
      <c r="BG32">
        <v>56.393631424870101</v>
      </c>
      <c r="BH32">
        <v>56.5270519688344</v>
      </c>
      <c r="BI32">
        <v>56.6302259215596</v>
      </c>
      <c r="BJ32">
        <v>56.782753837524098</v>
      </c>
      <c r="BK32">
        <v>56.892190115130298</v>
      </c>
      <c r="BL32">
        <v>57.029819059415502</v>
      </c>
      <c r="BM32">
        <v>57.165862051117998</v>
      </c>
      <c r="BN32">
        <v>57.303877059921902</v>
      </c>
      <c r="BO32">
        <v>57.442403278763997</v>
      </c>
      <c r="BP32">
        <v>57.543801165971097</v>
      </c>
      <c r="BQ32">
        <v>57.677491027118101</v>
      </c>
      <c r="BR32">
        <v>57.792957951784302</v>
      </c>
      <c r="BS32">
        <v>57.9349400510091</v>
      </c>
      <c r="BT32">
        <v>58.051121713879297</v>
      </c>
      <c r="BU32">
        <v>58.1739853983456</v>
      </c>
      <c r="BV32">
        <v>58.2924345832052</v>
      </c>
      <c r="BW32">
        <v>58.401197575025897</v>
      </c>
      <c r="BX32">
        <v>58.523675793974199</v>
      </c>
      <c r="BY32">
        <v>58.638215287457399</v>
      </c>
      <c r="BZ32">
        <v>58.7385918164183</v>
      </c>
      <c r="CA32">
        <v>58.841511244242902</v>
      </c>
      <c r="CB32">
        <v>58.951672251727302</v>
      </c>
      <c r="CC32">
        <v>59.059802726567497</v>
      </c>
      <c r="CD32">
        <v>59.169946389790802</v>
      </c>
      <c r="CE32">
        <v>59.266859383075399</v>
      </c>
      <c r="CF32">
        <v>59.369472790624798</v>
      </c>
      <c r="CG32">
        <v>59.462973973955499</v>
      </c>
      <c r="CH32">
        <v>59.567580889009697</v>
      </c>
      <c r="CI32">
        <v>59.6648798331302</v>
      </c>
      <c r="CJ32">
        <v>59.763419352084902</v>
      </c>
      <c r="CK32">
        <v>59.867740479162102</v>
      </c>
      <c r="CL32">
        <v>59.964141832903799</v>
      </c>
      <c r="CM32">
        <v>60.065375546929403</v>
      </c>
      <c r="CN32">
        <v>60.164706275391097</v>
      </c>
      <c r="CO32">
        <v>60.2638714733488</v>
      </c>
      <c r="CP32">
        <v>60.363575126197397</v>
      </c>
      <c r="CQ32">
        <v>60.461663929526097</v>
      </c>
      <c r="CR32">
        <v>60.559331510122497</v>
      </c>
      <c r="CS32">
        <v>60.656579839033697</v>
      </c>
      <c r="CT32">
        <v>60.753410938977702</v>
      </c>
      <c r="CU32">
        <v>60.849826882794297</v>
      </c>
      <c r="CV32">
        <v>60.945829791901801</v>
      </c>
      <c r="CW32">
        <v>61.041421834762197</v>
      </c>
      <c r="CX32">
        <v>61.136605225355801</v>
      </c>
      <c r="CY32">
        <v>61.231381671578802</v>
      </c>
      <c r="CZ32">
        <v>61.325752041481699</v>
      </c>
      <c r="DA32">
        <v>61.419716428894802</v>
      </c>
      <c r="DB32">
        <v>61.513273823316602</v>
      </c>
      <c r="DC32">
        <v>61.606421673623501</v>
      </c>
      <c r="DD32">
        <v>61.699155320889197</v>
      </c>
      <c r="DE32">
        <v>61.7914672732946</v>
      </c>
      <c r="DF32">
        <v>61.883346294750901</v>
      </c>
      <c r="DG32">
        <v>61.974776278834099</v>
      </c>
      <c r="DH32">
        <v>62.065734881321902</v>
      </c>
      <c r="DI32">
        <v>62.156191888390097</v>
      </c>
      <c r="DJ32">
        <v>62.246107303615702</v>
      </c>
      <c r="DK32">
        <v>62.335428254835698</v>
      </c>
      <c r="DL32">
        <v>62.424089449296901</v>
      </c>
      <c r="DM32">
        <v>62.512007920809197</v>
      </c>
      <c r="DN32">
        <v>62.599078511933001</v>
      </c>
      <c r="DO32">
        <v>62.685178907321102</v>
      </c>
      <c r="DP32">
        <v>62.770143796145703</v>
      </c>
      <c r="DQ32">
        <v>62.853787641654598</v>
      </c>
      <c r="DR32">
        <v>62.935900018757103</v>
      </c>
      <c r="DS32">
        <v>63.016274958302397</v>
      </c>
      <c r="DT32">
        <v>63.094715039123002</v>
      </c>
    </row>
    <row r="33" spans="1:124" ht="15" customHeight="1" x14ac:dyDescent="0.25">
      <c r="A33">
        <v>31</v>
      </c>
      <c r="B33">
        <v>45.018384478431599</v>
      </c>
      <c r="C33">
        <v>45.2915574899082</v>
      </c>
      <c r="D33">
        <v>45.453946575079399</v>
      </c>
      <c r="E33">
        <v>45.791939898352197</v>
      </c>
      <c r="F33">
        <v>46.055056653984799</v>
      </c>
      <c r="G33">
        <v>46.318619793333397</v>
      </c>
      <c r="H33">
        <v>46.595800128973202</v>
      </c>
      <c r="I33">
        <v>46.901153090298997</v>
      </c>
      <c r="J33">
        <v>47.1341613823299</v>
      </c>
      <c r="K33">
        <v>47.512321125445098</v>
      </c>
      <c r="L33">
        <v>47.864548369770198</v>
      </c>
      <c r="M33">
        <v>48.186931001878399</v>
      </c>
      <c r="N33">
        <v>48.612726416239298</v>
      </c>
      <c r="O33">
        <v>48.979410305713202</v>
      </c>
      <c r="P33">
        <v>49.575496615264903</v>
      </c>
      <c r="Q33">
        <v>49.839099539727002</v>
      </c>
      <c r="R33">
        <v>49.949132670923703</v>
      </c>
      <c r="S33">
        <v>50.274300752087797</v>
      </c>
      <c r="T33">
        <v>50.365478205216597</v>
      </c>
      <c r="U33">
        <v>50.723243140036601</v>
      </c>
      <c r="V33">
        <v>50.881441693779998</v>
      </c>
      <c r="W33">
        <v>51.255554708497002</v>
      </c>
      <c r="X33">
        <v>51.492887765848003</v>
      </c>
      <c r="Y33">
        <v>51.727026961282903</v>
      </c>
      <c r="Z33">
        <v>51.959926390209297</v>
      </c>
      <c r="AA33">
        <v>52.120935675231003</v>
      </c>
      <c r="AB33">
        <v>52.228779277958097</v>
      </c>
      <c r="AC33">
        <v>52.435680043412198</v>
      </c>
      <c r="AD33">
        <v>52.608353961104697</v>
      </c>
      <c r="AE33">
        <v>52.8088469928039</v>
      </c>
      <c r="AF33">
        <v>53.068756816827502</v>
      </c>
      <c r="AG33">
        <v>53.207320895256402</v>
      </c>
      <c r="AH33">
        <v>53.445141855445101</v>
      </c>
      <c r="AI33">
        <v>53.622964564525198</v>
      </c>
      <c r="AJ33">
        <v>53.828864733254299</v>
      </c>
      <c r="AK33">
        <v>54.009219318222797</v>
      </c>
      <c r="AL33">
        <v>54.196627146285103</v>
      </c>
      <c r="AM33">
        <v>54.2934013283135</v>
      </c>
      <c r="AN33">
        <v>54.404225494525598</v>
      </c>
      <c r="AO33">
        <v>54.551670386013797</v>
      </c>
      <c r="AP33">
        <v>54.743955689381501</v>
      </c>
      <c r="AQ33">
        <v>54.876171864237399</v>
      </c>
      <c r="AR33">
        <v>54.860154624175699</v>
      </c>
      <c r="AS33">
        <v>54.855042581497699</v>
      </c>
      <c r="AT33">
        <v>54.8754527874448</v>
      </c>
      <c r="AU33">
        <v>54.922827943048098</v>
      </c>
      <c r="AV33">
        <v>55.0606513150654</v>
      </c>
      <c r="AW33">
        <v>55.1387365466286</v>
      </c>
      <c r="AX33">
        <v>55.177063788606603</v>
      </c>
      <c r="AY33">
        <v>55.151472244257</v>
      </c>
      <c r="AZ33">
        <v>55.147728398861503</v>
      </c>
      <c r="BA33">
        <v>55.137050079897698</v>
      </c>
      <c r="BB33">
        <v>55.183005961103099</v>
      </c>
      <c r="BC33">
        <v>55.205686078606099</v>
      </c>
      <c r="BD33">
        <v>55.228985982206602</v>
      </c>
      <c r="BE33">
        <v>55.201811025520399</v>
      </c>
      <c r="BF33">
        <v>55.319578711720503</v>
      </c>
      <c r="BG33">
        <v>55.428710012539099</v>
      </c>
      <c r="BH33">
        <v>55.561555493810097</v>
      </c>
      <c r="BI33">
        <v>55.665960495689902</v>
      </c>
      <c r="BJ33">
        <v>55.817201061578899</v>
      </c>
      <c r="BK33">
        <v>55.928379602266602</v>
      </c>
      <c r="BL33">
        <v>56.068007204991602</v>
      </c>
      <c r="BM33">
        <v>56.204978242201904</v>
      </c>
      <c r="BN33">
        <v>56.341065475382997</v>
      </c>
      <c r="BO33">
        <v>56.480317420671199</v>
      </c>
      <c r="BP33">
        <v>56.578338647788499</v>
      </c>
      <c r="BQ33">
        <v>56.710118081815601</v>
      </c>
      <c r="BR33">
        <v>56.822223855401198</v>
      </c>
      <c r="BS33">
        <v>56.963724977532202</v>
      </c>
      <c r="BT33">
        <v>57.074610458136597</v>
      </c>
      <c r="BU33">
        <v>57.198309927773501</v>
      </c>
      <c r="BV33">
        <v>57.316648944059601</v>
      </c>
      <c r="BW33">
        <v>57.423830049082</v>
      </c>
      <c r="BX33">
        <v>57.549790753096801</v>
      </c>
      <c r="BY33">
        <v>57.659918499444402</v>
      </c>
      <c r="BZ33">
        <v>57.757860412609503</v>
      </c>
      <c r="CA33">
        <v>57.863901577257103</v>
      </c>
      <c r="CB33">
        <v>57.973419113040499</v>
      </c>
      <c r="CC33">
        <v>58.078841558755798</v>
      </c>
      <c r="CD33">
        <v>58.189649146971497</v>
      </c>
      <c r="CE33">
        <v>58.284982676607598</v>
      </c>
      <c r="CF33">
        <v>58.3884776635823</v>
      </c>
      <c r="CG33">
        <v>58.480230865075697</v>
      </c>
      <c r="CH33">
        <v>58.584045982089002</v>
      </c>
      <c r="CI33">
        <v>58.680914550512398</v>
      </c>
      <c r="CJ33">
        <v>58.781931859452598</v>
      </c>
      <c r="CK33">
        <v>58.884385934771203</v>
      </c>
      <c r="CL33">
        <v>58.983015702728999</v>
      </c>
      <c r="CM33">
        <v>59.083426694691703</v>
      </c>
      <c r="CN33">
        <v>59.183479442888398</v>
      </c>
      <c r="CO33">
        <v>59.281938024311003</v>
      </c>
      <c r="CP33">
        <v>59.380267002391598</v>
      </c>
      <c r="CQ33">
        <v>59.478174663242797</v>
      </c>
      <c r="CR33">
        <v>59.575662909621002</v>
      </c>
      <c r="CS33">
        <v>59.672733697586096</v>
      </c>
      <c r="CT33">
        <v>59.769389034945299</v>
      </c>
      <c r="CU33">
        <v>59.865630979702701</v>
      </c>
      <c r="CV33">
        <v>59.961461638516099</v>
      </c>
      <c r="CW33">
        <v>60.056883165163498</v>
      </c>
      <c r="CX33">
        <v>60.151897759015903</v>
      </c>
      <c r="CY33">
        <v>60.246507113299302</v>
      </c>
      <c r="CZ33">
        <v>60.340712081259497</v>
      </c>
      <c r="DA33">
        <v>60.434512741817301</v>
      </c>
      <c r="DB33">
        <v>60.527908069389902</v>
      </c>
      <c r="DC33">
        <v>60.620895497514297</v>
      </c>
      <c r="DD33">
        <v>60.713470351555998</v>
      </c>
      <c r="DE33">
        <v>60.805625123482102</v>
      </c>
      <c r="DF33">
        <v>60.897348560314803</v>
      </c>
      <c r="DG33">
        <v>60.9886245378637</v>
      </c>
      <c r="DH33">
        <v>61.079430693022502</v>
      </c>
      <c r="DI33">
        <v>61.169736791688401</v>
      </c>
      <c r="DJ33">
        <v>61.259502815449999</v>
      </c>
      <c r="DK33">
        <v>61.348675867906103</v>
      </c>
      <c r="DL33">
        <v>61.437190630070397</v>
      </c>
      <c r="DM33">
        <v>61.524964106574402</v>
      </c>
      <c r="DN33">
        <v>61.611891107131399</v>
      </c>
      <c r="DO33">
        <v>61.697849281164601</v>
      </c>
      <c r="DP33">
        <v>61.782673275219601</v>
      </c>
      <c r="DQ33">
        <v>61.866177507548102</v>
      </c>
      <c r="DR33">
        <v>61.948151504979201</v>
      </c>
      <c r="DS33">
        <v>62.0283892531342</v>
      </c>
      <c r="DT33">
        <v>62.106693289138299</v>
      </c>
    </row>
    <row r="34" spans="1:124" ht="15" customHeight="1" x14ac:dyDescent="0.25">
      <c r="A34">
        <v>32</v>
      </c>
      <c r="B34">
        <v>44.219622780945798</v>
      </c>
      <c r="C34">
        <v>44.487116485269702</v>
      </c>
      <c r="D34">
        <v>44.649715742539101</v>
      </c>
      <c r="E34">
        <v>44.984795430979503</v>
      </c>
      <c r="F34">
        <v>45.250319015543198</v>
      </c>
      <c r="G34">
        <v>45.4953338660467</v>
      </c>
      <c r="H34">
        <v>45.775302025530202</v>
      </c>
      <c r="I34">
        <v>46.072680271739799</v>
      </c>
      <c r="J34">
        <v>46.335930571230698</v>
      </c>
      <c r="K34">
        <v>46.702547391432603</v>
      </c>
      <c r="L34">
        <v>47.064652864370601</v>
      </c>
      <c r="M34">
        <v>47.431621931840397</v>
      </c>
      <c r="N34">
        <v>47.977080150651602</v>
      </c>
      <c r="O34">
        <v>48.344621540975098</v>
      </c>
      <c r="P34">
        <v>48.763041012399199</v>
      </c>
      <c r="Q34">
        <v>48.976594997224197</v>
      </c>
      <c r="R34">
        <v>49.072071408015503</v>
      </c>
      <c r="S34">
        <v>49.386745476391603</v>
      </c>
      <c r="T34">
        <v>49.474322279140601</v>
      </c>
      <c r="U34">
        <v>49.825504565313302</v>
      </c>
      <c r="V34">
        <v>49.972595200712497</v>
      </c>
      <c r="W34">
        <v>50.332107862938599</v>
      </c>
      <c r="X34">
        <v>50.568213380584403</v>
      </c>
      <c r="Y34">
        <v>50.795403734460898</v>
      </c>
      <c r="Z34">
        <v>51.035683845462202</v>
      </c>
      <c r="AA34">
        <v>51.182955221496798</v>
      </c>
      <c r="AB34">
        <v>51.288646953836697</v>
      </c>
      <c r="AC34">
        <v>51.493757070059502</v>
      </c>
      <c r="AD34">
        <v>51.664900713478097</v>
      </c>
      <c r="AE34">
        <v>51.866712209795701</v>
      </c>
      <c r="AF34">
        <v>52.120482751372101</v>
      </c>
      <c r="AG34">
        <v>52.263302759484198</v>
      </c>
      <c r="AH34">
        <v>52.496972894936398</v>
      </c>
      <c r="AI34">
        <v>52.672681021280098</v>
      </c>
      <c r="AJ34">
        <v>52.878186177282103</v>
      </c>
      <c r="AK34">
        <v>53.057313786002602</v>
      </c>
      <c r="AL34">
        <v>53.244943850806997</v>
      </c>
      <c r="AM34">
        <v>53.335662323237202</v>
      </c>
      <c r="AN34">
        <v>53.450569033325301</v>
      </c>
      <c r="AO34">
        <v>53.5935929205272</v>
      </c>
      <c r="AP34">
        <v>53.789341578941503</v>
      </c>
      <c r="AQ34">
        <v>53.921722846259797</v>
      </c>
      <c r="AR34">
        <v>53.9077614154142</v>
      </c>
      <c r="AS34">
        <v>53.903516114355597</v>
      </c>
      <c r="AT34">
        <v>53.915434717919098</v>
      </c>
      <c r="AU34">
        <v>53.960506416941698</v>
      </c>
      <c r="AV34">
        <v>54.0976165503725</v>
      </c>
      <c r="AW34">
        <v>54.178950730260397</v>
      </c>
      <c r="AX34">
        <v>54.216092052411597</v>
      </c>
      <c r="AY34">
        <v>54.1880880618343</v>
      </c>
      <c r="AZ34">
        <v>54.183842987469603</v>
      </c>
      <c r="BA34">
        <v>54.177376513930597</v>
      </c>
      <c r="BB34">
        <v>54.2212569742846</v>
      </c>
      <c r="BC34">
        <v>54.246406372021298</v>
      </c>
      <c r="BD34">
        <v>54.267450877651498</v>
      </c>
      <c r="BE34">
        <v>54.238541725194501</v>
      </c>
      <c r="BF34">
        <v>54.354238872697202</v>
      </c>
      <c r="BG34">
        <v>54.463598105904502</v>
      </c>
      <c r="BH34">
        <v>54.596092941994399</v>
      </c>
      <c r="BI34">
        <v>54.703631211642801</v>
      </c>
      <c r="BJ34">
        <v>54.8550802900943</v>
      </c>
      <c r="BK34">
        <v>54.9686987136132</v>
      </c>
      <c r="BL34">
        <v>55.106563259232203</v>
      </c>
      <c r="BM34">
        <v>55.243972594400603</v>
      </c>
      <c r="BN34">
        <v>55.380683958598397</v>
      </c>
      <c r="BO34">
        <v>55.513876554029103</v>
      </c>
      <c r="BP34">
        <v>55.609334086747602</v>
      </c>
      <c r="BQ34">
        <v>55.740460314614502</v>
      </c>
      <c r="BR34">
        <v>55.851122640130399</v>
      </c>
      <c r="BS34">
        <v>55.991640884557199</v>
      </c>
      <c r="BT34">
        <v>56.0989469729113</v>
      </c>
      <c r="BU34">
        <v>56.221843784268799</v>
      </c>
      <c r="BV34">
        <v>56.340255397844103</v>
      </c>
      <c r="BW34">
        <v>56.4465622130094</v>
      </c>
      <c r="BX34">
        <v>56.574482677633803</v>
      </c>
      <c r="BY34">
        <v>56.680063270264398</v>
      </c>
      <c r="BZ34">
        <v>56.7784861921199</v>
      </c>
      <c r="CA34">
        <v>56.887439971254899</v>
      </c>
      <c r="CB34">
        <v>56.993389774195499</v>
      </c>
      <c r="CC34">
        <v>57.097881921388002</v>
      </c>
      <c r="CD34">
        <v>57.208465112358802</v>
      </c>
      <c r="CE34">
        <v>57.304162851611899</v>
      </c>
      <c r="CF34">
        <v>57.408550286788802</v>
      </c>
      <c r="CG34">
        <v>57.501106579779702</v>
      </c>
      <c r="CH34">
        <v>57.604255297154602</v>
      </c>
      <c r="CI34">
        <v>57.699256408559997</v>
      </c>
      <c r="CJ34">
        <v>57.801209398416098</v>
      </c>
      <c r="CK34">
        <v>57.902397016346796</v>
      </c>
      <c r="CL34">
        <v>58.0026358273808</v>
      </c>
      <c r="CM34">
        <v>58.102734984831997</v>
      </c>
      <c r="CN34">
        <v>58.201988682047201</v>
      </c>
      <c r="CO34">
        <v>58.300537589460902</v>
      </c>
      <c r="CP34">
        <v>58.398665345237397</v>
      </c>
      <c r="CQ34">
        <v>58.4963737808555</v>
      </c>
      <c r="CR34">
        <v>58.593664782738799</v>
      </c>
      <c r="CS34">
        <v>58.690540290693299</v>
      </c>
      <c r="CT34">
        <v>58.7870022963507</v>
      </c>
      <c r="CU34">
        <v>58.883052841617797</v>
      </c>
      <c r="CV34">
        <v>58.978694017134501</v>
      </c>
      <c r="CW34">
        <v>59.073927960738899</v>
      </c>
      <c r="CX34">
        <v>59.168756855941197</v>
      </c>
      <c r="CY34">
        <v>59.263182380032099</v>
      </c>
      <c r="CZ34">
        <v>59.357205370165303</v>
      </c>
      <c r="DA34">
        <v>59.450825889046797</v>
      </c>
      <c r="DB34">
        <v>59.544042894680501</v>
      </c>
      <c r="DC34">
        <v>59.636853803894901</v>
      </c>
      <c r="DD34">
        <v>59.729253924928898</v>
      </c>
      <c r="DE34">
        <v>59.8212357320498</v>
      </c>
      <c r="DF34">
        <v>59.912787953818601</v>
      </c>
      <c r="DG34">
        <v>60.003894446594401</v>
      </c>
      <c r="DH34">
        <v>60.094532826562698</v>
      </c>
      <c r="DI34">
        <v>60.184672837344003</v>
      </c>
      <c r="DJ34">
        <v>60.274274436328803</v>
      </c>
      <c r="DK34">
        <v>60.3632847003907</v>
      </c>
      <c r="DL34">
        <v>60.451638281577601</v>
      </c>
      <c r="DM34">
        <v>60.539252152248302</v>
      </c>
      <c r="DN34">
        <v>60.6260210857278</v>
      </c>
      <c r="DO34">
        <v>60.711822692374497</v>
      </c>
      <c r="DP34">
        <v>60.796491571374403</v>
      </c>
      <c r="DQ34">
        <v>60.879842090958597</v>
      </c>
      <c r="DR34">
        <v>60.961663724475102</v>
      </c>
      <c r="DS34">
        <v>61.041750407256501</v>
      </c>
      <c r="DT34">
        <v>61.119904630081102</v>
      </c>
    </row>
    <row r="35" spans="1:124" ht="15" customHeight="1" x14ac:dyDescent="0.25">
      <c r="A35">
        <v>33</v>
      </c>
      <c r="B35">
        <v>43.415618184905</v>
      </c>
      <c r="C35">
        <v>43.685731347677503</v>
      </c>
      <c r="D35">
        <v>43.843185058951299</v>
      </c>
      <c r="E35">
        <v>44.179284355780197</v>
      </c>
      <c r="F35">
        <v>44.426340417298199</v>
      </c>
      <c r="G35">
        <v>44.6853835894238</v>
      </c>
      <c r="H35">
        <v>44.945814722368603</v>
      </c>
      <c r="I35">
        <v>45.264479204084097</v>
      </c>
      <c r="J35">
        <v>45.529114765903202</v>
      </c>
      <c r="K35">
        <v>45.893409879677499</v>
      </c>
      <c r="L35">
        <v>46.302973605972198</v>
      </c>
      <c r="M35">
        <v>46.806049312146001</v>
      </c>
      <c r="N35">
        <v>47.286690115912599</v>
      </c>
      <c r="O35">
        <v>47.540868488751599</v>
      </c>
      <c r="P35">
        <v>47.886426399718403</v>
      </c>
      <c r="Q35">
        <v>48.0849394121133</v>
      </c>
      <c r="R35">
        <v>48.187363083797997</v>
      </c>
      <c r="S35">
        <v>48.486678300123899</v>
      </c>
      <c r="T35">
        <v>48.5727622401944</v>
      </c>
      <c r="U35">
        <v>48.916925878187897</v>
      </c>
      <c r="V35">
        <v>49.056295784292203</v>
      </c>
      <c r="W35">
        <v>49.406718406956998</v>
      </c>
      <c r="X35">
        <v>49.638407150595199</v>
      </c>
      <c r="Y35">
        <v>49.863394316788501</v>
      </c>
      <c r="Z35">
        <v>50.096298210718601</v>
      </c>
      <c r="AA35">
        <v>50.249894332120803</v>
      </c>
      <c r="AB35">
        <v>50.349310180882597</v>
      </c>
      <c r="AC35">
        <v>50.547458996924199</v>
      </c>
      <c r="AD35">
        <v>50.726013347401498</v>
      </c>
      <c r="AE35">
        <v>50.926984635788898</v>
      </c>
      <c r="AF35">
        <v>51.183277934061998</v>
      </c>
      <c r="AG35">
        <v>51.317140768742902</v>
      </c>
      <c r="AH35">
        <v>51.546885858474703</v>
      </c>
      <c r="AI35">
        <v>51.727363070414803</v>
      </c>
      <c r="AJ35">
        <v>51.934290868511397</v>
      </c>
      <c r="AK35">
        <v>52.109397089120797</v>
      </c>
      <c r="AL35">
        <v>52.2906077264904</v>
      </c>
      <c r="AM35">
        <v>52.3854275105246</v>
      </c>
      <c r="AN35">
        <v>52.502458440138099</v>
      </c>
      <c r="AO35">
        <v>52.642058477859003</v>
      </c>
      <c r="AP35">
        <v>52.836224119942898</v>
      </c>
      <c r="AQ35">
        <v>52.9675445319236</v>
      </c>
      <c r="AR35">
        <v>52.960741009754898</v>
      </c>
      <c r="AS35">
        <v>52.951560427962598</v>
      </c>
      <c r="AT35">
        <v>52.9587321555328</v>
      </c>
      <c r="AU35">
        <v>53.004301219302498</v>
      </c>
      <c r="AV35">
        <v>53.137582309863603</v>
      </c>
      <c r="AW35">
        <v>53.219077262076503</v>
      </c>
      <c r="AX35">
        <v>53.258869491943003</v>
      </c>
      <c r="AY35">
        <v>53.228214308011701</v>
      </c>
      <c r="AZ35">
        <v>53.223675478306099</v>
      </c>
      <c r="BA35">
        <v>53.217962201070399</v>
      </c>
      <c r="BB35">
        <v>53.265036154945498</v>
      </c>
      <c r="BC35">
        <v>53.282791015724797</v>
      </c>
      <c r="BD35">
        <v>53.303158518705501</v>
      </c>
      <c r="BE35">
        <v>53.277196978547302</v>
      </c>
      <c r="BF35">
        <v>53.391181660094702</v>
      </c>
      <c r="BG35">
        <v>53.498771595519798</v>
      </c>
      <c r="BH35">
        <v>53.631382960951903</v>
      </c>
      <c r="BI35">
        <v>53.744368428372901</v>
      </c>
      <c r="BJ35">
        <v>53.896798438329</v>
      </c>
      <c r="BK35">
        <v>54.010731384065402</v>
      </c>
      <c r="BL35">
        <v>54.148339280546601</v>
      </c>
      <c r="BM35">
        <v>54.282704299792002</v>
      </c>
      <c r="BN35">
        <v>54.416986964207503</v>
      </c>
      <c r="BO35">
        <v>54.546878696365397</v>
      </c>
      <c r="BP35">
        <v>54.639877834148301</v>
      </c>
      <c r="BQ35">
        <v>54.772522521106197</v>
      </c>
      <c r="BR35">
        <v>54.8840150052716</v>
      </c>
      <c r="BS35">
        <v>55.020449657178197</v>
      </c>
      <c r="BT35">
        <v>55.127755871080097</v>
      </c>
      <c r="BU35">
        <v>55.249179093065699</v>
      </c>
      <c r="BV35">
        <v>55.365786529479301</v>
      </c>
      <c r="BW35">
        <v>55.471588165912102</v>
      </c>
      <c r="BX35">
        <v>55.598029779009302</v>
      </c>
      <c r="BY35">
        <v>55.702122993629501</v>
      </c>
      <c r="BZ35">
        <v>55.801852514616698</v>
      </c>
      <c r="CA35">
        <v>55.910950491342803</v>
      </c>
      <c r="CB35">
        <v>56.013597961803498</v>
      </c>
      <c r="CC35">
        <v>56.119393478341799</v>
      </c>
      <c r="CD35">
        <v>56.227881074579798</v>
      </c>
      <c r="CE35">
        <v>56.323586962084498</v>
      </c>
      <c r="CF35">
        <v>56.427970456264397</v>
      </c>
      <c r="CG35">
        <v>56.5225353639131</v>
      </c>
      <c r="CH35">
        <v>56.624045060274597</v>
      </c>
      <c r="CI35">
        <v>56.718170940559297</v>
      </c>
      <c r="CJ35">
        <v>56.820316151395701</v>
      </c>
      <c r="CK35">
        <v>56.922092496482698</v>
      </c>
      <c r="CL35">
        <v>57.022218734698903</v>
      </c>
      <c r="CM35">
        <v>57.121666060388797</v>
      </c>
      <c r="CN35">
        <v>57.220436968079603</v>
      </c>
      <c r="CO35">
        <v>57.318786927641199</v>
      </c>
      <c r="CP35">
        <v>57.416717698141703</v>
      </c>
      <c r="CQ35">
        <v>57.514231095234102</v>
      </c>
      <c r="CR35">
        <v>57.6113289895885</v>
      </c>
      <c r="CS35">
        <v>57.708013305329501</v>
      </c>
      <c r="CT35">
        <v>57.804286018479402</v>
      </c>
      <c r="CU35">
        <v>57.900149155408201</v>
      </c>
      <c r="CV35">
        <v>57.995604791291399</v>
      </c>
      <c r="CW35">
        <v>58.090655048575201</v>
      </c>
      <c r="CX35">
        <v>58.1853020954511</v>
      </c>
      <c r="CY35">
        <v>58.279547593810499</v>
      </c>
      <c r="CZ35">
        <v>58.373392365245898</v>
      </c>
      <c r="DA35">
        <v>58.466836456773599</v>
      </c>
      <c r="DB35">
        <v>58.559878810504301</v>
      </c>
      <c r="DC35">
        <v>58.652516827073399</v>
      </c>
      <c r="DD35">
        <v>58.744745798103096</v>
      </c>
      <c r="DE35">
        <v>58.836558180667303</v>
      </c>
      <c r="DF35">
        <v>58.927942685367903</v>
      </c>
      <c r="DG35">
        <v>59.0188831496123</v>
      </c>
      <c r="DH35">
        <v>59.109357169373901</v>
      </c>
      <c r="DI35">
        <v>59.1993344664902</v>
      </c>
      <c r="DJ35">
        <v>59.288774974645897</v>
      </c>
      <c r="DK35">
        <v>59.377625744482302</v>
      </c>
      <c r="DL35">
        <v>59.465821399572803</v>
      </c>
      <c r="DM35">
        <v>59.553278880497402</v>
      </c>
      <c r="DN35">
        <v>59.6398929246891</v>
      </c>
      <c r="DO35">
        <v>59.725541103938497</v>
      </c>
      <c r="DP35">
        <v>59.810057970581198</v>
      </c>
      <c r="DQ35">
        <v>59.893257843337302</v>
      </c>
      <c r="DR35">
        <v>59.974930142585301</v>
      </c>
      <c r="DS35">
        <v>60.054868753870501</v>
      </c>
      <c r="DT35">
        <v>60.1328761221137</v>
      </c>
    </row>
    <row r="36" spans="1:124" ht="15" customHeight="1" x14ac:dyDescent="0.25">
      <c r="A36">
        <v>34</v>
      </c>
      <c r="B36">
        <v>42.600865705708202</v>
      </c>
      <c r="C36">
        <v>42.878679715049998</v>
      </c>
      <c r="D36">
        <v>43.0330326141817</v>
      </c>
      <c r="E36">
        <v>43.358269955468501</v>
      </c>
      <c r="F36">
        <v>43.607578457178697</v>
      </c>
      <c r="G36">
        <v>43.859628209028898</v>
      </c>
      <c r="H36">
        <v>44.131526504152397</v>
      </c>
      <c r="I36">
        <v>44.450348896772297</v>
      </c>
      <c r="J36">
        <v>44.709364502173401</v>
      </c>
      <c r="K36">
        <v>45.128350255141299</v>
      </c>
      <c r="L36">
        <v>45.641049072526599</v>
      </c>
      <c r="M36">
        <v>46.118251744076098</v>
      </c>
      <c r="N36">
        <v>46.472890654466902</v>
      </c>
      <c r="O36">
        <v>46.677731086633898</v>
      </c>
      <c r="P36">
        <v>47.009618841374099</v>
      </c>
      <c r="Q36">
        <v>47.192246967790801</v>
      </c>
      <c r="R36">
        <v>47.297632221332599</v>
      </c>
      <c r="S36">
        <v>47.587855147353899</v>
      </c>
      <c r="T36">
        <v>47.666108157804302</v>
      </c>
      <c r="U36">
        <v>48.008801548320399</v>
      </c>
      <c r="V36">
        <v>48.138056357028397</v>
      </c>
      <c r="W36">
        <v>48.479109530843601</v>
      </c>
      <c r="X36">
        <v>48.7124226342371</v>
      </c>
      <c r="Y36">
        <v>48.934035553594597</v>
      </c>
      <c r="Z36">
        <v>49.164189157296597</v>
      </c>
      <c r="AA36">
        <v>49.310015020250297</v>
      </c>
      <c r="AB36">
        <v>49.406552997170301</v>
      </c>
      <c r="AC36">
        <v>49.608039616821003</v>
      </c>
      <c r="AD36">
        <v>49.7860548969485</v>
      </c>
      <c r="AE36">
        <v>49.982565940889799</v>
      </c>
      <c r="AF36">
        <v>50.241173613154601</v>
      </c>
      <c r="AG36">
        <v>50.3761061758007</v>
      </c>
      <c r="AH36">
        <v>50.597063174512101</v>
      </c>
      <c r="AI36">
        <v>50.785058761521498</v>
      </c>
      <c r="AJ36">
        <v>50.986188946969897</v>
      </c>
      <c r="AK36">
        <v>51.155008461592402</v>
      </c>
      <c r="AL36">
        <v>51.342035025235397</v>
      </c>
      <c r="AM36">
        <v>51.435025459838798</v>
      </c>
      <c r="AN36">
        <v>51.559567785999398</v>
      </c>
      <c r="AO36">
        <v>51.689446495276698</v>
      </c>
      <c r="AP36">
        <v>51.8869871104529</v>
      </c>
      <c r="AQ36">
        <v>52.012074771329701</v>
      </c>
      <c r="AR36">
        <v>52.008025611784902</v>
      </c>
      <c r="AS36">
        <v>51.991257034688303</v>
      </c>
      <c r="AT36">
        <v>52.005932432485601</v>
      </c>
      <c r="AU36">
        <v>52.0482901940643</v>
      </c>
      <c r="AV36">
        <v>52.1829799972204</v>
      </c>
      <c r="AW36">
        <v>52.264733659382102</v>
      </c>
      <c r="AX36">
        <v>52.300616748701501</v>
      </c>
      <c r="AY36">
        <v>52.270854887188101</v>
      </c>
      <c r="AZ36">
        <v>52.270432139199301</v>
      </c>
      <c r="BA36">
        <v>52.256687012107001</v>
      </c>
      <c r="BB36">
        <v>52.305652256276602</v>
      </c>
      <c r="BC36">
        <v>52.323022261223699</v>
      </c>
      <c r="BD36">
        <v>52.336581016283901</v>
      </c>
      <c r="BE36">
        <v>52.318252942972798</v>
      </c>
      <c r="BF36">
        <v>52.431130319918999</v>
      </c>
      <c r="BG36">
        <v>52.537726113239003</v>
      </c>
      <c r="BH36">
        <v>52.671099198527699</v>
      </c>
      <c r="BI36">
        <v>52.786357642321803</v>
      </c>
      <c r="BJ36">
        <v>52.940179383739803</v>
      </c>
      <c r="BK36">
        <v>53.052033776506399</v>
      </c>
      <c r="BL36">
        <v>53.191217003382398</v>
      </c>
      <c r="BM36">
        <v>53.320766739838902</v>
      </c>
      <c r="BN36">
        <v>53.450545852155599</v>
      </c>
      <c r="BO36">
        <v>53.582258787793997</v>
      </c>
      <c r="BP36">
        <v>53.672464290616801</v>
      </c>
      <c r="BQ36">
        <v>53.803962466868398</v>
      </c>
      <c r="BR36">
        <v>53.914800584153198</v>
      </c>
      <c r="BS36">
        <v>54.049179648046099</v>
      </c>
      <c r="BT36">
        <v>54.158734338211602</v>
      </c>
      <c r="BU36">
        <v>54.2767007346471</v>
      </c>
      <c r="BV36">
        <v>54.392396069348401</v>
      </c>
      <c r="BW36">
        <v>54.495528729912202</v>
      </c>
      <c r="BX36">
        <v>54.622727537293798</v>
      </c>
      <c r="BY36">
        <v>54.7284197295957</v>
      </c>
      <c r="BZ36">
        <v>54.824331818591098</v>
      </c>
      <c r="CA36">
        <v>54.934710261422097</v>
      </c>
      <c r="CB36">
        <v>55.035927513479201</v>
      </c>
      <c r="CC36">
        <v>55.143411154492902</v>
      </c>
      <c r="CD36">
        <v>55.249889776806199</v>
      </c>
      <c r="CE36">
        <v>55.343389271418701</v>
      </c>
      <c r="CF36">
        <v>55.449039616665303</v>
      </c>
      <c r="CG36">
        <v>55.545310233841903</v>
      </c>
      <c r="CH36">
        <v>55.645216600370603</v>
      </c>
      <c r="CI36">
        <v>55.740384089975997</v>
      </c>
      <c r="CJ36">
        <v>55.841095642411297</v>
      </c>
      <c r="CK36">
        <v>55.943632954585702</v>
      </c>
      <c r="CL36">
        <v>56.043069325007899</v>
      </c>
      <c r="CM36">
        <v>56.142041711941197</v>
      </c>
      <c r="CN36">
        <v>56.2405936138193</v>
      </c>
      <c r="CO36">
        <v>56.338726714424801</v>
      </c>
      <c r="CP36">
        <v>56.436442755770798</v>
      </c>
      <c r="CQ36">
        <v>56.533743536528</v>
      </c>
      <c r="CR36">
        <v>56.630630910457697</v>
      </c>
      <c r="CS36">
        <v>56.7271067848488</v>
      </c>
      <c r="CT36">
        <v>56.823173118961698</v>
      </c>
      <c r="CU36">
        <v>56.918831922478397</v>
      </c>
      <c r="CV36">
        <v>57.014085253959898</v>
      </c>
      <c r="CW36">
        <v>57.108935219312599</v>
      </c>
      <c r="CX36">
        <v>57.203383970262301</v>
      </c>
      <c r="CY36">
        <v>57.297433152139497</v>
      </c>
      <c r="CZ36">
        <v>57.391083569789103</v>
      </c>
      <c r="DA36">
        <v>57.484335253330499</v>
      </c>
      <c r="DB36">
        <v>57.577187127745702</v>
      </c>
      <c r="DC36">
        <v>57.669636576200901</v>
      </c>
      <c r="DD36">
        <v>57.761678872373103</v>
      </c>
      <c r="DE36">
        <v>57.853306454743098</v>
      </c>
      <c r="DF36">
        <v>57.944508014462698</v>
      </c>
      <c r="DG36">
        <v>58.035267368380097</v>
      </c>
      <c r="DH36">
        <v>58.1255620905021</v>
      </c>
      <c r="DI36">
        <v>58.215361878947498</v>
      </c>
      <c r="DJ36">
        <v>58.304626641539699</v>
      </c>
      <c r="DK36">
        <v>58.3933034002428</v>
      </c>
      <c r="DL36">
        <v>58.4813267474564</v>
      </c>
      <c r="DM36">
        <v>58.5686135889068</v>
      </c>
      <c r="DN36">
        <v>58.655058622595298</v>
      </c>
      <c r="DO36">
        <v>58.740539377901797</v>
      </c>
      <c r="DP36">
        <v>58.824890355536297</v>
      </c>
      <c r="DQ36">
        <v>58.9079258196317</v>
      </c>
      <c r="DR36">
        <v>58.9894351321296</v>
      </c>
      <c r="DS36">
        <v>59.069212123671001</v>
      </c>
      <c r="DT36">
        <v>59.147059188637002</v>
      </c>
    </row>
    <row r="37" spans="1:124" ht="15" customHeight="1" x14ac:dyDescent="0.25">
      <c r="A37">
        <v>35</v>
      </c>
      <c r="B37">
        <v>41.798569218234199</v>
      </c>
      <c r="C37">
        <v>42.059600577103303</v>
      </c>
      <c r="D37">
        <v>42.214569534704196</v>
      </c>
      <c r="E37">
        <v>42.539120339133497</v>
      </c>
      <c r="F37">
        <v>42.785525251487599</v>
      </c>
      <c r="G37">
        <v>43.055716042652897</v>
      </c>
      <c r="H37">
        <v>43.315463821274101</v>
      </c>
      <c r="I37">
        <v>43.639043306909301</v>
      </c>
      <c r="J37">
        <v>43.941124968886101</v>
      </c>
      <c r="K37">
        <v>44.464550196963998</v>
      </c>
      <c r="L37">
        <v>44.946632227625102</v>
      </c>
      <c r="M37">
        <v>45.295250386821202</v>
      </c>
      <c r="N37">
        <v>45.601837493937403</v>
      </c>
      <c r="O37">
        <v>45.793743207111</v>
      </c>
      <c r="P37">
        <v>46.125202718914302</v>
      </c>
      <c r="Q37">
        <v>46.3029359112208</v>
      </c>
      <c r="R37">
        <v>46.404386605246103</v>
      </c>
      <c r="S37">
        <v>46.6861438850665</v>
      </c>
      <c r="T37">
        <v>46.764512873607103</v>
      </c>
      <c r="U37">
        <v>47.089322682298899</v>
      </c>
      <c r="V37">
        <v>47.216263312597697</v>
      </c>
      <c r="W37">
        <v>47.560524058598901</v>
      </c>
      <c r="X37">
        <v>47.787316261759102</v>
      </c>
      <c r="Y37">
        <v>47.998538609945903</v>
      </c>
      <c r="Z37">
        <v>48.220558843878997</v>
      </c>
      <c r="AA37">
        <v>48.368608481819997</v>
      </c>
      <c r="AB37">
        <v>48.466193821244602</v>
      </c>
      <c r="AC37">
        <v>48.665120321514202</v>
      </c>
      <c r="AD37">
        <v>48.846109111737498</v>
      </c>
      <c r="AE37">
        <v>49.044794202407999</v>
      </c>
      <c r="AF37">
        <v>49.2928087558344</v>
      </c>
      <c r="AG37">
        <v>49.432080037522702</v>
      </c>
      <c r="AH37">
        <v>49.655293470231001</v>
      </c>
      <c r="AI37">
        <v>49.842801955364401</v>
      </c>
      <c r="AJ37">
        <v>50.037332727690298</v>
      </c>
      <c r="AK37">
        <v>50.210841097640902</v>
      </c>
      <c r="AL37">
        <v>50.395220530689997</v>
      </c>
      <c r="AM37">
        <v>50.489278051685801</v>
      </c>
      <c r="AN37">
        <v>50.611394740266</v>
      </c>
      <c r="AO37">
        <v>50.737763706451901</v>
      </c>
      <c r="AP37">
        <v>50.941103150967798</v>
      </c>
      <c r="AQ37">
        <v>51.059313407395301</v>
      </c>
      <c r="AR37">
        <v>51.059489001846302</v>
      </c>
      <c r="AS37">
        <v>51.041769233976702</v>
      </c>
      <c r="AT37">
        <v>51.0557081121473</v>
      </c>
      <c r="AU37">
        <v>51.0981731970044</v>
      </c>
      <c r="AV37">
        <v>51.228794066136103</v>
      </c>
      <c r="AW37">
        <v>51.309896602869799</v>
      </c>
      <c r="AX37">
        <v>51.347883690938303</v>
      </c>
      <c r="AY37">
        <v>51.3182747147534</v>
      </c>
      <c r="AZ37">
        <v>51.314738842391201</v>
      </c>
      <c r="BA37">
        <v>51.297275752714199</v>
      </c>
      <c r="BB37">
        <v>51.347187502303498</v>
      </c>
      <c r="BC37">
        <v>51.366803697395497</v>
      </c>
      <c r="BD37">
        <v>51.375748982340802</v>
      </c>
      <c r="BE37">
        <v>51.363510389122503</v>
      </c>
      <c r="BF37">
        <v>51.475163751386397</v>
      </c>
      <c r="BG37">
        <v>51.580339562235103</v>
      </c>
      <c r="BH37">
        <v>51.711797632199698</v>
      </c>
      <c r="BI37">
        <v>51.826157847273699</v>
      </c>
      <c r="BJ37">
        <v>51.984099847738797</v>
      </c>
      <c r="BK37">
        <v>52.094365692064997</v>
      </c>
      <c r="BL37">
        <v>52.232310431796499</v>
      </c>
      <c r="BM37">
        <v>52.358405564472598</v>
      </c>
      <c r="BN37">
        <v>52.485369688610596</v>
      </c>
      <c r="BO37">
        <v>52.617820697951899</v>
      </c>
      <c r="BP37">
        <v>52.707181554148598</v>
      </c>
      <c r="BQ37">
        <v>52.837182106645201</v>
      </c>
      <c r="BR37">
        <v>52.946370258825901</v>
      </c>
      <c r="BS37">
        <v>53.077391918052001</v>
      </c>
      <c r="BT37">
        <v>53.188673339293501</v>
      </c>
      <c r="BU37">
        <v>53.305663508539602</v>
      </c>
      <c r="BV37">
        <v>53.419647475031397</v>
      </c>
      <c r="BW37">
        <v>53.524671123735999</v>
      </c>
      <c r="BX37">
        <v>53.652528219195801</v>
      </c>
      <c r="BY37">
        <v>53.756417184971099</v>
      </c>
      <c r="BZ37">
        <v>53.848689969939898</v>
      </c>
      <c r="CA37">
        <v>53.958666195761097</v>
      </c>
      <c r="CB37">
        <v>54.058118842231401</v>
      </c>
      <c r="CC37">
        <v>54.165717000516601</v>
      </c>
      <c r="CD37">
        <v>54.271941808652102</v>
      </c>
      <c r="CE37">
        <v>54.364830005875604</v>
      </c>
      <c r="CF37">
        <v>54.471370476725298</v>
      </c>
      <c r="CG37">
        <v>54.568044280964997</v>
      </c>
      <c r="CH37">
        <v>54.669325530283302</v>
      </c>
      <c r="CI37">
        <v>54.763138307793497</v>
      </c>
      <c r="CJ37">
        <v>54.865299318734799</v>
      </c>
      <c r="CK37">
        <v>54.966512812784899</v>
      </c>
      <c r="CL37">
        <v>55.065662912380198</v>
      </c>
      <c r="CM37">
        <v>55.164393278552197</v>
      </c>
      <c r="CN37">
        <v>55.262705516768001</v>
      </c>
      <c r="CO37">
        <v>55.360601292374199</v>
      </c>
      <c r="CP37">
        <v>55.458082329021302</v>
      </c>
      <c r="CQ37">
        <v>55.555150407092</v>
      </c>
      <c r="CR37">
        <v>55.651807362133603</v>
      </c>
      <c r="CS37">
        <v>55.748055083295597</v>
      </c>
      <c r="CT37">
        <v>55.843895511773802</v>
      </c>
      <c r="CU37">
        <v>55.939330639260703</v>
      </c>
      <c r="CV37">
        <v>56.034362506403397</v>
      </c>
      <c r="CW37">
        <v>56.128993201269999</v>
      </c>
      <c r="CX37">
        <v>56.223224857824398</v>
      </c>
      <c r="CY37">
        <v>56.317059103520997</v>
      </c>
      <c r="CZ37">
        <v>56.410496725114101</v>
      </c>
      <c r="DA37">
        <v>56.503537734458803</v>
      </c>
      <c r="DB37">
        <v>56.596181038006598</v>
      </c>
      <c r="DC37">
        <v>56.688424000007501</v>
      </c>
      <c r="DD37">
        <v>56.780261874683198</v>
      </c>
      <c r="DE37">
        <v>56.8716870803297</v>
      </c>
      <c r="DF37">
        <v>56.962688286950701</v>
      </c>
      <c r="DG37">
        <v>57.053249289001201</v>
      </c>
      <c r="DH37">
        <v>57.143347636517497</v>
      </c>
      <c r="DI37">
        <v>57.232953001685402</v>
      </c>
      <c r="DJ37">
        <v>57.322025263995997</v>
      </c>
      <c r="DK37">
        <v>57.410511413932298</v>
      </c>
      <c r="DL37">
        <v>57.498346009617997</v>
      </c>
      <c r="DM37">
        <v>57.58544591839</v>
      </c>
      <c r="DN37">
        <v>57.671705794742202</v>
      </c>
      <c r="DO37">
        <v>57.757003121215398</v>
      </c>
      <c r="DP37">
        <v>57.841172341386702</v>
      </c>
      <c r="DQ37">
        <v>57.9240276589437</v>
      </c>
      <c r="DR37">
        <v>58.005358371078898</v>
      </c>
      <c r="DS37">
        <v>58.084958247624201</v>
      </c>
      <c r="DT37">
        <v>58.162629627018902</v>
      </c>
    </row>
    <row r="38" spans="1:124" ht="15" customHeight="1" x14ac:dyDescent="0.25">
      <c r="A38">
        <v>36</v>
      </c>
      <c r="B38">
        <v>40.978461304913601</v>
      </c>
      <c r="C38">
        <v>41.232582130032299</v>
      </c>
      <c r="D38">
        <v>41.397536074742597</v>
      </c>
      <c r="E38">
        <v>41.711342617010899</v>
      </c>
      <c r="F38">
        <v>41.972617129945</v>
      </c>
      <c r="G38">
        <v>42.241298761876998</v>
      </c>
      <c r="H38">
        <v>42.496867605702498</v>
      </c>
      <c r="I38">
        <v>42.865585123594997</v>
      </c>
      <c r="J38">
        <v>43.268866239285899</v>
      </c>
      <c r="K38">
        <v>43.753392087116602</v>
      </c>
      <c r="L38">
        <v>44.1260736698516</v>
      </c>
      <c r="M38">
        <v>44.420804034096498</v>
      </c>
      <c r="N38">
        <v>44.715282638076403</v>
      </c>
      <c r="O38">
        <v>44.906897194920703</v>
      </c>
      <c r="P38">
        <v>45.2308867983052</v>
      </c>
      <c r="Q38">
        <v>45.403050464283403</v>
      </c>
      <c r="R38">
        <v>45.504861222155299</v>
      </c>
      <c r="S38">
        <v>45.787467150659303</v>
      </c>
      <c r="T38">
        <v>45.862476787058199</v>
      </c>
      <c r="U38">
        <v>46.171464459748002</v>
      </c>
      <c r="V38">
        <v>46.302567246600397</v>
      </c>
      <c r="W38">
        <v>46.636980240549001</v>
      </c>
      <c r="X38">
        <v>46.865943728348199</v>
      </c>
      <c r="Y38">
        <v>47.065749013301698</v>
      </c>
      <c r="Z38">
        <v>47.288466254426503</v>
      </c>
      <c r="AA38">
        <v>47.435334467398597</v>
      </c>
      <c r="AB38">
        <v>47.536519285478498</v>
      </c>
      <c r="AC38">
        <v>47.730327724597899</v>
      </c>
      <c r="AD38">
        <v>47.903321838150198</v>
      </c>
      <c r="AE38">
        <v>48.102193392804899</v>
      </c>
      <c r="AF38">
        <v>48.354022846461</v>
      </c>
      <c r="AG38">
        <v>48.497295437750402</v>
      </c>
      <c r="AH38">
        <v>48.717110160592703</v>
      </c>
      <c r="AI38">
        <v>48.903123168753403</v>
      </c>
      <c r="AJ38">
        <v>49.101268763126001</v>
      </c>
      <c r="AK38">
        <v>49.271462739257302</v>
      </c>
      <c r="AL38">
        <v>49.458317886180197</v>
      </c>
      <c r="AM38">
        <v>49.543725625165997</v>
      </c>
      <c r="AN38">
        <v>49.666879308781603</v>
      </c>
      <c r="AO38">
        <v>49.787749729683199</v>
      </c>
      <c r="AP38">
        <v>49.9906057109268</v>
      </c>
      <c r="AQ38">
        <v>50.110415920833901</v>
      </c>
      <c r="AR38">
        <v>50.116505083039897</v>
      </c>
      <c r="AS38">
        <v>50.091438901495401</v>
      </c>
      <c r="AT38">
        <v>50.107443504695198</v>
      </c>
      <c r="AU38">
        <v>50.1490230049084</v>
      </c>
      <c r="AV38">
        <v>50.274715134346998</v>
      </c>
      <c r="AW38">
        <v>50.356786671222999</v>
      </c>
      <c r="AX38">
        <v>50.393420792483703</v>
      </c>
      <c r="AY38">
        <v>50.3621239069453</v>
      </c>
      <c r="AZ38">
        <v>50.360828586091799</v>
      </c>
      <c r="BA38">
        <v>50.339874599538</v>
      </c>
      <c r="BB38">
        <v>50.390841156507697</v>
      </c>
      <c r="BC38">
        <v>50.412287115464501</v>
      </c>
      <c r="BD38">
        <v>50.421548349808099</v>
      </c>
      <c r="BE38">
        <v>50.408630509362901</v>
      </c>
      <c r="BF38">
        <v>50.524464047313899</v>
      </c>
      <c r="BG38">
        <v>50.625197866870899</v>
      </c>
      <c r="BH38">
        <v>50.755616537659101</v>
      </c>
      <c r="BI38">
        <v>50.870509162104703</v>
      </c>
      <c r="BJ38">
        <v>51.030911540048301</v>
      </c>
      <c r="BK38">
        <v>51.136353424898203</v>
      </c>
      <c r="BL38">
        <v>51.272090437727798</v>
      </c>
      <c r="BM38">
        <v>51.398304762790801</v>
      </c>
      <c r="BN38">
        <v>51.525291888131498</v>
      </c>
      <c r="BO38">
        <v>51.655443080137204</v>
      </c>
      <c r="BP38">
        <v>51.743188587857702</v>
      </c>
      <c r="BQ38">
        <v>51.874371366055797</v>
      </c>
      <c r="BR38">
        <v>51.9815104683153</v>
      </c>
      <c r="BS38">
        <v>52.1094637845842</v>
      </c>
      <c r="BT38">
        <v>52.2186495098208</v>
      </c>
      <c r="BU38">
        <v>52.337263883968099</v>
      </c>
      <c r="BV38">
        <v>52.448438436795101</v>
      </c>
      <c r="BW38">
        <v>52.556580563546198</v>
      </c>
      <c r="BX38">
        <v>52.680731692625002</v>
      </c>
      <c r="BY38">
        <v>52.782131124621202</v>
      </c>
      <c r="BZ38">
        <v>52.873333799403397</v>
      </c>
      <c r="CA38">
        <v>52.981898739412799</v>
      </c>
      <c r="CB38">
        <v>53.080697396102302</v>
      </c>
      <c r="CC38">
        <v>53.188921740899197</v>
      </c>
      <c r="CD38">
        <v>53.294197240937699</v>
      </c>
      <c r="CE38">
        <v>53.388825257565301</v>
      </c>
      <c r="CF38">
        <v>53.4963739893821</v>
      </c>
      <c r="CG38">
        <v>53.592191743884101</v>
      </c>
      <c r="CH38">
        <v>53.693956119646998</v>
      </c>
      <c r="CI38">
        <v>53.789616680800698</v>
      </c>
      <c r="CJ38">
        <v>53.890990762858998</v>
      </c>
      <c r="CK38">
        <v>53.990305689902399</v>
      </c>
      <c r="CL38">
        <v>54.0892018153639</v>
      </c>
      <c r="CM38">
        <v>54.187680664279497</v>
      </c>
      <c r="CN38">
        <v>54.285743823212997</v>
      </c>
      <c r="CO38">
        <v>54.383392938677702</v>
      </c>
      <c r="CP38">
        <v>54.480629715561498</v>
      </c>
      <c r="CQ38">
        <v>54.577455915554999</v>
      </c>
      <c r="CR38">
        <v>54.673873355584298</v>
      </c>
      <c r="CS38">
        <v>54.769883906249198</v>
      </c>
      <c r="CT38">
        <v>54.8654894902675</v>
      </c>
      <c r="CU38">
        <v>54.960692080925902</v>
      </c>
      <c r="CV38">
        <v>55.055493700538001</v>
      </c>
      <c r="CW38">
        <v>55.149896418911702</v>
      </c>
      <c r="CX38">
        <v>55.243902351824097</v>
      </c>
      <c r="CY38">
        <v>55.337513108414797</v>
      </c>
      <c r="CZ38">
        <v>55.430729456887804</v>
      </c>
      <c r="DA38">
        <v>55.523551390357298</v>
      </c>
      <c r="DB38">
        <v>55.615977796244103</v>
      </c>
      <c r="DC38">
        <v>55.708006019351203</v>
      </c>
      <c r="DD38">
        <v>55.799631293875002</v>
      </c>
      <c r="DE38">
        <v>55.890846017305101</v>
      </c>
      <c r="DF38">
        <v>55.981638837810699</v>
      </c>
      <c r="DG38">
        <v>56.071993526684402</v>
      </c>
      <c r="DH38">
        <v>56.161887609120299</v>
      </c>
      <c r="DI38">
        <v>56.251290730373903</v>
      </c>
      <c r="DJ38">
        <v>56.340162740454602</v>
      </c>
      <c r="DK38">
        <v>56.428450597016898</v>
      </c>
      <c r="DL38">
        <v>56.516088822385697</v>
      </c>
      <c r="DM38">
        <v>56.602994243728403</v>
      </c>
      <c r="DN38">
        <v>56.689061469935602</v>
      </c>
      <c r="DO38">
        <v>56.774167934403998</v>
      </c>
      <c r="DP38">
        <v>56.858148020641899</v>
      </c>
      <c r="DQ38">
        <v>56.940815868748501</v>
      </c>
      <c r="DR38">
        <v>57.0219607077576</v>
      </c>
      <c r="DS38">
        <v>57.101376243516398</v>
      </c>
      <c r="DT38">
        <v>57.178864755637498</v>
      </c>
    </row>
    <row r="39" spans="1:124" ht="15" customHeight="1" x14ac:dyDescent="0.25">
      <c r="A39">
        <v>37</v>
      </c>
      <c r="B39">
        <v>40.161356084582103</v>
      </c>
      <c r="C39">
        <v>40.414364652181902</v>
      </c>
      <c r="D39">
        <v>40.582902129149304</v>
      </c>
      <c r="E39">
        <v>40.898047812645999</v>
      </c>
      <c r="F39">
        <v>41.166240147912298</v>
      </c>
      <c r="G39">
        <v>41.419751142490597</v>
      </c>
      <c r="H39">
        <v>41.725433879291103</v>
      </c>
      <c r="I39">
        <v>42.194632657486203</v>
      </c>
      <c r="J39">
        <v>42.554229673562297</v>
      </c>
      <c r="K39">
        <v>42.930065593952797</v>
      </c>
      <c r="L39">
        <v>43.252869485620998</v>
      </c>
      <c r="M39">
        <v>43.542007639119298</v>
      </c>
      <c r="N39">
        <v>43.8301420360919</v>
      </c>
      <c r="O39">
        <v>44.013417803724998</v>
      </c>
      <c r="P39">
        <v>44.3370609586553</v>
      </c>
      <c r="Q39">
        <v>44.496823845176799</v>
      </c>
      <c r="R39">
        <v>44.595548369927201</v>
      </c>
      <c r="S39">
        <v>44.8825890573235</v>
      </c>
      <c r="T39">
        <v>44.957346268720997</v>
      </c>
      <c r="U39">
        <v>45.257580225732902</v>
      </c>
      <c r="V39">
        <v>45.387321128725198</v>
      </c>
      <c r="W39">
        <v>45.7157781422816</v>
      </c>
      <c r="X39">
        <v>45.939364363406703</v>
      </c>
      <c r="Y39">
        <v>46.142289009566397</v>
      </c>
      <c r="Z39">
        <v>46.354718826847702</v>
      </c>
      <c r="AA39">
        <v>46.505090020989698</v>
      </c>
      <c r="AB39">
        <v>46.6040193452002</v>
      </c>
      <c r="AC39">
        <v>46.792564739795502</v>
      </c>
      <c r="AD39">
        <v>46.977053702550201</v>
      </c>
      <c r="AE39">
        <v>47.167450132035597</v>
      </c>
      <c r="AF39">
        <v>47.416218097551599</v>
      </c>
      <c r="AG39">
        <v>47.564200805271298</v>
      </c>
      <c r="AH39">
        <v>47.781034249939601</v>
      </c>
      <c r="AI39">
        <v>47.964576251440199</v>
      </c>
      <c r="AJ39">
        <v>48.161609158482499</v>
      </c>
      <c r="AK39">
        <v>48.337099801390401</v>
      </c>
      <c r="AL39">
        <v>48.5212611855425</v>
      </c>
      <c r="AM39">
        <v>48.6024521579469</v>
      </c>
      <c r="AN39">
        <v>48.722697848141301</v>
      </c>
      <c r="AO39">
        <v>48.840450304441298</v>
      </c>
      <c r="AP39">
        <v>49.045336917092698</v>
      </c>
      <c r="AQ39">
        <v>49.1625545550068</v>
      </c>
      <c r="AR39">
        <v>49.172881010142497</v>
      </c>
      <c r="AS39">
        <v>49.1462321295786</v>
      </c>
      <c r="AT39">
        <v>49.160205582457202</v>
      </c>
      <c r="AU39">
        <v>49.207877121968501</v>
      </c>
      <c r="AV39">
        <v>49.325182947500203</v>
      </c>
      <c r="AW39">
        <v>49.404852310493702</v>
      </c>
      <c r="AX39">
        <v>49.444591679238599</v>
      </c>
      <c r="AY39">
        <v>49.412101710245601</v>
      </c>
      <c r="AZ39">
        <v>49.411326801120602</v>
      </c>
      <c r="BA39">
        <v>49.390123951195498</v>
      </c>
      <c r="BB39">
        <v>49.437327136993702</v>
      </c>
      <c r="BC39">
        <v>49.456067529322297</v>
      </c>
      <c r="BD39">
        <v>49.4655746033133</v>
      </c>
      <c r="BE39">
        <v>49.453945096708999</v>
      </c>
      <c r="BF39">
        <v>49.5710879692002</v>
      </c>
      <c r="BG39">
        <v>49.670131349524098</v>
      </c>
      <c r="BH39">
        <v>49.799848483372898</v>
      </c>
      <c r="BI39">
        <v>49.9162366469156</v>
      </c>
      <c r="BJ39">
        <v>50.075668490427503</v>
      </c>
      <c r="BK39">
        <v>50.176288968248997</v>
      </c>
      <c r="BL39">
        <v>50.312275212126899</v>
      </c>
      <c r="BM39">
        <v>50.439682669449297</v>
      </c>
      <c r="BN39">
        <v>50.566114702771998</v>
      </c>
      <c r="BO39">
        <v>50.6936991958218</v>
      </c>
      <c r="BP39">
        <v>50.778036285454498</v>
      </c>
      <c r="BQ39">
        <v>50.912574824731202</v>
      </c>
      <c r="BR39">
        <v>51.016248141748299</v>
      </c>
      <c r="BS39">
        <v>51.141909625750301</v>
      </c>
      <c r="BT39">
        <v>51.251242593219999</v>
      </c>
      <c r="BU39">
        <v>51.367330975859701</v>
      </c>
      <c r="BV39">
        <v>51.476452226488703</v>
      </c>
      <c r="BW39">
        <v>51.587990524511902</v>
      </c>
      <c r="BX39">
        <v>51.707305353691702</v>
      </c>
      <c r="BY39">
        <v>51.809417873110903</v>
      </c>
      <c r="BZ39">
        <v>51.901717469621197</v>
      </c>
      <c r="CA39">
        <v>52.0102669842775</v>
      </c>
      <c r="CB39">
        <v>52.107743125533801</v>
      </c>
      <c r="CC39">
        <v>52.215669062194102</v>
      </c>
      <c r="CD39">
        <v>52.319034386011097</v>
      </c>
      <c r="CE39">
        <v>52.414623524380602</v>
      </c>
      <c r="CF39">
        <v>52.523128674487502</v>
      </c>
      <c r="CG39">
        <v>52.617535208717499</v>
      </c>
      <c r="CH39">
        <v>52.7180854194552</v>
      </c>
      <c r="CI39">
        <v>52.816919508193401</v>
      </c>
      <c r="CJ39">
        <v>52.916382032709201</v>
      </c>
      <c r="CK39">
        <v>53.0154269074891</v>
      </c>
      <c r="CL39">
        <v>53.114055574781297</v>
      </c>
      <c r="CM39">
        <v>53.212269540008002</v>
      </c>
      <c r="CN39">
        <v>53.310070370185699</v>
      </c>
      <c r="CO39">
        <v>53.407459692347601</v>
      </c>
      <c r="CP39">
        <v>53.504439191968501</v>
      </c>
      <c r="CQ39">
        <v>53.601010611393399</v>
      </c>
      <c r="CR39">
        <v>53.697175748271199</v>
      </c>
      <c r="CS39">
        <v>53.792936453992901</v>
      </c>
      <c r="CT39">
        <v>53.888294632136599</v>
      </c>
      <c r="CU39">
        <v>53.983252236918602</v>
      </c>
      <c r="CV39">
        <v>54.0778112716526</v>
      </c>
      <c r="CW39">
        <v>54.1719737872168</v>
      </c>
      <c r="CX39">
        <v>54.265741880530101</v>
      </c>
      <c r="CY39">
        <v>54.359117141728397</v>
      </c>
      <c r="CZ39">
        <v>54.452100319751501</v>
      </c>
      <c r="DA39">
        <v>54.544691388235996</v>
      </c>
      <c r="DB39">
        <v>54.636889214806999</v>
      </c>
      <c r="DC39">
        <v>54.728691124015903</v>
      </c>
      <c r="DD39">
        <v>54.820092329178301</v>
      </c>
      <c r="DE39">
        <v>54.911085206056597</v>
      </c>
      <c r="DF39">
        <v>55.001658379978501</v>
      </c>
      <c r="DG39">
        <v>55.091795597961401</v>
      </c>
      <c r="DH39">
        <v>55.181474359110098</v>
      </c>
      <c r="DI39">
        <v>55.270664280338501</v>
      </c>
      <c r="DJ39">
        <v>55.359325180563701</v>
      </c>
      <c r="DK39">
        <v>55.447403982741903</v>
      </c>
      <c r="DL39">
        <v>55.534835171299001</v>
      </c>
      <c r="DM39">
        <v>55.621535530797097</v>
      </c>
      <c r="DN39">
        <v>55.707399621671101</v>
      </c>
      <c r="DO39">
        <v>55.792304825048603</v>
      </c>
      <c r="DP39">
        <v>55.876085460413798</v>
      </c>
      <c r="DQ39">
        <v>55.958555600051803</v>
      </c>
      <c r="DR39">
        <v>56.039504400261201</v>
      </c>
      <c r="DS39">
        <v>56.118725498637403</v>
      </c>
      <c r="DT39">
        <v>56.196021112082697</v>
      </c>
    </row>
    <row r="40" spans="1:124" ht="15" customHeight="1" x14ac:dyDescent="0.25">
      <c r="A40">
        <v>38</v>
      </c>
      <c r="B40">
        <v>39.337077433139598</v>
      </c>
      <c r="C40">
        <v>39.589233890411897</v>
      </c>
      <c r="D40">
        <v>39.773719009817803</v>
      </c>
      <c r="E40">
        <v>40.091180650179503</v>
      </c>
      <c r="F40">
        <v>40.356057390548798</v>
      </c>
      <c r="G40">
        <v>40.633811497523702</v>
      </c>
      <c r="H40">
        <v>41.034868650739099</v>
      </c>
      <c r="I40">
        <v>41.478744802308299</v>
      </c>
      <c r="J40">
        <v>41.728761143367798</v>
      </c>
      <c r="K40">
        <v>42.061153948112903</v>
      </c>
      <c r="L40">
        <v>42.3662507187721</v>
      </c>
      <c r="M40">
        <v>42.654857591721701</v>
      </c>
      <c r="N40">
        <v>42.943660320509402</v>
      </c>
      <c r="O40">
        <v>43.124616952336503</v>
      </c>
      <c r="P40">
        <v>43.448161911968697</v>
      </c>
      <c r="Q40">
        <v>43.591974325771801</v>
      </c>
      <c r="R40">
        <v>43.695518633075203</v>
      </c>
      <c r="S40">
        <v>43.978573819626199</v>
      </c>
      <c r="T40">
        <v>44.049787076905602</v>
      </c>
      <c r="U40">
        <v>44.3430510810934</v>
      </c>
      <c r="V40">
        <v>44.467948660673798</v>
      </c>
      <c r="W40">
        <v>44.788420769195397</v>
      </c>
      <c r="X40">
        <v>45.015329448255798</v>
      </c>
      <c r="Y40">
        <v>45.2181811903423</v>
      </c>
      <c r="Z40">
        <v>45.4276519381254</v>
      </c>
      <c r="AA40">
        <v>45.573878321323498</v>
      </c>
      <c r="AB40">
        <v>45.675776501884101</v>
      </c>
      <c r="AC40">
        <v>45.866519338139803</v>
      </c>
      <c r="AD40">
        <v>46.052561958046198</v>
      </c>
      <c r="AE40">
        <v>46.236199080883601</v>
      </c>
      <c r="AF40">
        <v>46.485380577762101</v>
      </c>
      <c r="AG40">
        <v>46.631598991829598</v>
      </c>
      <c r="AH40">
        <v>46.854196483506598</v>
      </c>
      <c r="AI40">
        <v>47.025932229949099</v>
      </c>
      <c r="AJ40">
        <v>47.231105648306396</v>
      </c>
      <c r="AK40">
        <v>47.401671254241101</v>
      </c>
      <c r="AL40">
        <v>47.58242202636</v>
      </c>
      <c r="AM40">
        <v>47.655712375834497</v>
      </c>
      <c r="AN40">
        <v>47.783024894335902</v>
      </c>
      <c r="AO40">
        <v>47.902106483429499</v>
      </c>
      <c r="AP40">
        <v>48.102694810807598</v>
      </c>
      <c r="AQ40">
        <v>48.218481643442601</v>
      </c>
      <c r="AR40">
        <v>48.2296329632061</v>
      </c>
      <c r="AS40">
        <v>48.2048099917589</v>
      </c>
      <c r="AT40">
        <v>48.220498366561102</v>
      </c>
      <c r="AU40">
        <v>48.264492488044702</v>
      </c>
      <c r="AV40">
        <v>48.377980465807902</v>
      </c>
      <c r="AW40">
        <v>48.451078168794602</v>
      </c>
      <c r="AX40">
        <v>48.496008015352203</v>
      </c>
      <c r="AY40">
        <v>48.461131430475</v>
      </c>
      <c r="AZ40">
        <v>48.460078106439603</v>
      </c>
      <c r="BA40">
        <v>48.441783732596299</v>
      </c>
      <c r="BB40">
        <v>48.486336630407699</v>
      </c>
      <c r="BC40">
        <v>48.499379831195803</v>
      </c>
      <c r="BD40">
        <v>48.511265428367501</v>
      </c>
      <c r="BE40">
        <v>48.502218556810398</v>
      </c>
      <c r="BF40">
        <v>48.621360326731399</v>
      </c>
      <c r="BG40">
        <v>48.7200097189167</v>
      </c>
      <c r="BH40">
        <v>48.849934888674902</v>
      </c>
      <c r="BI40">
        <v>48.963438431507797</v>
      </c>
      <c r="BJ40">
        <v>49.1203034191333</v>
      </c>
      <c r="BK40">
        <v>49.220797863034299</v>
      </c>
      <c r="BL40">
        <v>49.354973683188803</v>
      </c>
      <c r="BM40">
        <v>49.482841196797402</v>
      </c>
      <c r="BN40">
        <v>49.606982248719397</v>
      </c>
      <c r="BO40">
        <v>49.732005267146299</v>
      </c>
      <c r="BP40">
        <v>49.817156130712497</v>
      </c>
      <c r="BQ40">
        <v>49.950932365394699</v>
      </c>
      <c r="BR40">
        <v>50.052456085582897</v>
      </c>
      <c r="BS40">
        <v>50.177409014199903</v>
      </c>
      <c r="BT40">
        <v>50.286711798522603</v>
      </c>
      <c r="BU40">
        <v>50.400966046097999</v>
      </c>
      <c r="BV40">
        <v>50.508134339225798</v>
      </c>
      <c r="BW40">
        <v>50.620698147100498</v>
      </c>
      <c r="BX40">
        <v>50.7397116773951</v>
      </c>
      <c r="BY40">
        <v>50.838909766643397</v>
      </c>
      <c r="BZ40">
        <v>50.934189504466502</v>
      </c>
      <c r="CA40">
        <v>51.040491404782202</v>
      </c>
      <c r="CB40">
        <v>51.136378764265402</v>
      </c>
      <c r="CC40">
        <v>51.244559587700401</v>
      </c>
      <c r="CD40">
        <v>51.346955132655602</v>
      </c>
      <c r="CE40">
        <v>51.444800529533303</v>
      </c>
      <c r="CF40">
        <v>51.550952265875999</v>
      </c>
      <c r="CG40">
        <v>51.646339841214498</v>
      </c>
      <c r="CH40">
        <v>51.746317047166002</v>
      </c>
      <c r="CI40">
        <v>51.8458886949876</v>
      </c>
      <c r="CJ40">
        <v>51.945044264567102</v>
      </c>
      <c r="CK40">
        <v>52.043785111602801</v>
      </c>
      <c r="CL40">
        <v>52.142112656613001</v>
      </c>
      <c r="CM40">
        <v>52.240028383356801</v>
      </c>
      <c r="CN40">
        <v>52.337533837254597</v>
      </c>
      <c r="CO40">
        <v>52.434630623810399</v>
      </c>
      <c r="CP40">
        <v>52.531320407038002</v>
      </c>
      <c r="CQ40">
        <v>52.627604907889697</v>
      </c>
      <c r="CR40">
        <v>52.723485902691003</v>
      </c>
      <c r="CS40">
        <v>52.818965221578999</v>
      </c>
      <c r="CT40">
        <v>52.9140447469481</v>
      </c>
      <c r="CU40">
        <v>53.008726411902103</v>
      </c>
      <c r="CV40">
        <v>53.103012198713699</v>
      </c>
      <c r="CW40">
        <v>53.196904137292798</v>
      </c>
      <c r="CX40">
        <v>53.290404303662598</v>
      </c>
      <c r="CY40">
        <v>53.383514266888</v>
      </c>
      <c r="CZ40">
        <v>53.476234754529301</v>
      </c>
      <c r="DA40">
        <v>53.568565718589703</v>
      </c>
      <c r="DB40">
        <v>53.660506004686297</v>
      </c>
      <c r="DC40">
        <v>53.7520529148306</v>
      </c>
      <c r="DD40">
        <v>53.843201639065903</v>
      </c>
      <c r="DE40">
        <v>53.933944528900199</v>
      </c>
      <c r="DF40">
        <v>54.024270184118201</v>
      </c>
      <c r="DG40">
        <v>54.114162324536203</v>
      </c>
      <c r="DH40">
        <v>54.203598419964401</v>
      </c>
      <c r="DI40">
        <v>54.292548055423303</v>
      </c>
      <c r="DJ40">
        <v>54.380971014765599</v>
      </c>
      <c r="DK40">
        <v>54.468814181728099</v>
      </c>
      <c r="DL40">
        <v>54.556011997828499</v>
      </c>
      <c r="DM40">
        <v>54.642481199300498</v>
      </c>
      <c r="DN40">
        <v>54.7281162915151</v>
      </c>
      <c r="DO40">
        <v>54.812794596142403</v>
      </c>
      <c r="DP40">
        <v>54.896350359683602</v>
      </c>
      <c r="DQ40">
        <v>54.978597577073899</v>
      </c>
      <c r="DR40">
        <v>55.059325321597299</v>
      </c>
      <c r="DS40">
        <v>55.138327152983798</v>
      </c>
      <c r="DT40">
        <v>55.215405216638601</v>
      </c>
    </row>
    <row r="41" spans="1:124" ht="15" customHeight="1" x14ac:dyDescent="0.25">
      <c r="A41">
        <v>39</v>
      </c>
      <c r="B41">
        <v>38.515652072676303</v>
      </c>
      <c r="C41">
        <v>38.782701193791297</v>
      </c>
      <c r="D41">
        <v>38.969924002031902</v>
      </c>
      <c r="E41">
        <v>39.276619249118902</v>
      </c>
      <c r="F41">
        <v>39.566567134272297</v>
      </c>
      <c r="G41">
        <v>39.918804487968302</v>
      </c>
      <c r="H41">
        <v>40.320530724750903</v>
      </c>
      <c r="I41">
        <v>40.646003305746099</v>
      </c>
      <c r="J41">
        <v>40.860743275158796</v>
      </c>
      <c r="K41">
        <v>41.179774586586397</v>
      </c>
      <c r="L41">
        <v>41.48069007993</v>
      </c>
      <c r="M41">
        <v>41.772247623371797</v>
      </c>
      <c r="N41">
        <v>42.061214394667402</v>
      </c>
      <c r="O41">
        <v>42.229517918827298</v>
      </c>
      <c r="P41">
        <v>42.547213550348097</v>
      </c>
      <c r="Q41">
        <v>42.684908248322202</v>
      </c>
      <c r="R41">
        <v>42.796876621245602</v>
      </c>
      <c r="S41">
        <v>43.076184472845398</v>
      </c>
      <c r="T41">
        <v>43.1395973682895</v>
      </c>
      <c r="U41">
        <v>43.432585690731102</v>
      </c>
      <c r="V41">
        <v>43.544233272702101</v>
      </c>
      <c r="W41">
        <v>43.868994863868203</v>
      </c>
      <c r="X41">
        <v>44.093233827752897</v>
      </c>
      <c r="Y41">
        <v>44.300793854209502</v>
      </c>
      <c r="Z41">
        <v>44.501003573951003</v>
      </c>
      <c r="AA41">
        <v>44.6468808276217</v>
      </c>
      <c r="AB41">
        <v>44.755471386996597</v>
      </c>
      <c r="AC41">
        <v>44.950056542064097</v>
      </c>
      <c r="AD41">
        <v>45.129904646421899</v>
      </c>
      <c r="AE41">
        <v>45.306603830971802</v>
      </c>
      <c r="AF41">
        <v>45.551879491748203</v>
      </c>
      <c r="AG41">
        <v>45.701686950934103</v>
      </c>
      <c r="AH41">
        <v>45.924436656167401</v>
      </c>
      <c r="AI41">
        <v>46.096385965529002</v>
      </c>
      <c r="AJ41">
        <v>46.3005108058315</v>
      </c>
      <c r="AK41">
        <v>46.463663289783597</v>
      </c>
      <c r="AL41">
        <v>46.645408291837903</v>
      </c>
      <c r="AM41">
        <v>46.720824462698403</v>
      </c>
      <c r="AN41">
        <v>46.850072697456703</v>
      </c>
      <c r="AO41">
        <v>46.964762666302697</v>
      </c>
      <c r="AP41">
        <v>47.159575624375798</v>
      </c>
      <c r="AQ41">
        <v>47.274356798259902</v>
      </c>
      <c r="AR41">
        <v>47.286858549764098</v>
      </c>
      <c r="AS41">
        <v>47.260942261894101</v>
      </c>
      <c r="AT41">
        <v>47.281582062720197</v>
      </c>
      <c r="AU41">
        <v>47.323640113431502</v>
      </c>
      <c r="AV41">
        <v>47.435679676311103</v>
      </c>
      <c r="AW41">
        <v>47.5039824865108</v>
      </c>
      <c r="AX41">
        <v>47.5506021600739</v>
      </c>
      <c r="AY41">
        <v>47.508869675494701</v>
      </c>
      <c r="AZ41">
        <v>47.513019724567002</v>
      </c>
      <c r="BA41">
        <v>47.493819642839497</v>
      </c>
      <c r="BB41">
        <v>47.5387808265789</v>
      </c>
      <c r="BC41">
        <v>47.548921493479703</v>
      </c>
      <c r="BD41">
        <v>47.563212211458598</v>
      </c>
      <c r="BE41">
        <v>47.556254848446301</v>
      </c>
      <c r="BF41">
        <v>47.677122556094901</v>
      </c>
      <c r="BG41">
        <v>47.770918150613902</v>
      </c>
      <c r="BH41">
        <v>47.902233879321301</v>
      </c>
      <c r="BI41">
        <v>48.012540886805802</v>
      </c>
      <c r="BJ41">
        <v>48.166162175497902</v>
      </c>
      <c r="BK41">
        <v>48.266985872240497</v>
      </c>
      <c r="BL41">
        <v>48.401982657886698</v>
      </c>
      <c r="BM41">
        <v>48.5287546421767</v>
      </c>
      <c r="BN41">
        <v>48.652210209979202</v>
      </c>
      <c r="BO41">
        <v>48.772770466265598</v>
      </c>
      <c r="BP41">
        <v>48.860813336169301</v>
      </c>
      <c r="BQ41">
        <v>48.992778671445301</v>
      </c>
      <c r="BR41">
        <v>49.091528679485101</v>
      </c>
      <c r="BS41">
        <v>49.2172356574387</v>
      </c>
      <c r="BT41">
        <v>49.324652688185303</v>
      </c>
      <c r="BU41">
        <v>49.436832269842</v>
      </c>
      <c r="BV41">
        <v>49.5445805117822</v>
      </c>
      <c r="BW41">
        <v>49.653134087499403</v>
      </c>
      <c r="BX41">
        <v>49.774050044395501</v>
      </c>
      <c r="BY41">
        <v>49.870873447844197</v>
      </c>
      <c r="BZ41">
        <v>49.968179585359302</v>
      </c>
      <c r="CA41">
        <v>50.071170614828098</v>
      </c>
      <c r="CB41">
        <v>50.166875770211298</v>
      </c>
      <c r="CC41">
        <v>50.274084217116503</v>
      </c>
      <c r="CD41">
        <v>50.376509753113197</v>
      </c>
      <c r="CE41">
        <v>50.475282418408703</v>
      </c>
      <c r="CF41">
        <v>50.577614616204002</v>
      </c>
      <c r="CG41">
        <v>50.676481999947399</v>
      </c>
      <c r="CH41">
        <v>50.776153092399703</v>
      </c>
      <c r="CI41">
        <v>50.875409819588</v>
      </c>
      <c r="CJ41">
        <v>50.974253449051801</v>
      </c>
      <c r="CK41">
        <v>51.072685314789901</v>
      </c>
      <c r="CL41">
        <v>51.170706815680099</v>
      </c>
      <c r="CM41">
        <v>51.268319413899903</v>
      </c>
      <c r="CN41">
        <v>51.365524633347597</v>
      </c>
      <c r="CO41">
        <v>51.462324058065803</v>
      </c>
      <c r="CP41">
        <v>51.5587193306675</v>
      </c>
      <c r="CQ41">
        <v>51.654712150766201</v>
      </c>
      <c r="CR41">
        <v>51.7503042734103</v>
      </c>
      <c r="CS41">
        <v>51.845497507523099</v>
      </c>
      <c r="CT41">
        <v>51.940293714349103</v>
      </c>
      <c r="CU41">
        <v>52.034694805906497</v>
      </c>
      <c r="CV41">
        <v>52.128702743448102</v>
      </c>
      <c r="CW41">
        <v>52.222319535929799</v>
      </c>
      <c r="CX41">
        <v>52.315547238488101</v>
      </c>
      <c r="CY41">
        <v>52.4083873991096</v>
      </c>
      <c r="CZ41">
        <v>52.5008407239471</v>
      </c>
      <c r="DA41">
        <v>52.592907143324702</v>
      </c>
      <c r="DB41">
        <v>52.684585480782097</v>
      </c>
      <c r="DC41">
        <v>52.775873015692</v>
      </c>
      <c r="DD41">
        <v>52.866764914690599</v>
      </c>
      <c r="DE41">
        <v>52.957253504850101</v>
      </c>
      <c r="DF41">
        <v>53.047327360172702</v>
      </c>
      <c r="DG41">
        <v>53.136970172961703</v>
      </c>
      <c r="DH41">
        <v>53.226159383331797</v>
      </c>
      <c r="DI41">
        <v>53.314864543900903</v>
      </c>
      <c r="DJ41">
        <v>53.403045402817298</v>
      </c>
      <c r="DK41">
        <v>53.490648803790499</v>
      </c>
      <c r="DL41">
        <v>53.577609144471602</v>
      </c>
      <c r="DM41">
        <v>53.663843111590403</v>
      </c>
      <c r="DN41">
        <v>53.749245154010502</v>
      </c>
      <c r="DO41">
        <v>53.833692532325102</v>
      </c>
      <c r="DP41">
        <v>53.917019417901599</v>
      </c>
      <c r="DQ41">
        <v>53.999039726000497</v>
      </c>
      <c r="DR41">
        <v>54.079542444339602</v>
      </c>
      <c r="DS41">
        <v>54.158321052426402</v>
      </c>
      <c r="DT41">
        <v>54.235177622050898</v>
      </c>
    </row>
    <row r="42" spans="1:124" ht="15" customHeight="1" x14ac:dyDescent="0.25">
      <c r="A42">
        <v>40</v>
      </c>
      <c r="B42">
        <v>37.707530289791599</v>
      </c>
      <c r="C42">
        <v>37.978286323172</v>
      </c>
      <c r="D42">
        <v>38.162385356335797</v>
      </c>
      <c r="E42">
        <v>38.4872674551793</v>
      </c>
      <c r="F42">
        <v>38.859559696654202</v>
      </c>
      <c r="G42">
        <v>39.187528745101403</v>
      </c>
      <c r="H42">
        <v>39.495470914531097</v>
      </c>
      <c r="I42">
        <v>39.7689040007564</v>
      </c>
      <c r="J42">
        <v>39.983164364196199</v>
      </c>
      <c r="K42">
        <v>40.303204279531997</v>
      </c>
      <c r="L42">
        <v>40.596912147483103</v>
      </c>
      <c r="M42">
        <v>40.881328806104698</v>
      </c>
      <c r="N42">
        <v>41.167508208106298</v>
      </c>
      <c r="O42">
        <v>41.332299879631499</v>
      </c>
      <c r="P42">
        <v>41.652933106579397</v>
      </c>
      <c r="Q42">
        <v>41.779402713386602</v>
      </c>
      <c r="R42">
        <v>41.890772181627902</v>
      </c>
      <c r="S42">
        <v>42.168348104751701</v>
      </c>
      <c r="T42">
        <v>42.230656397071698</v>
      </c>
      <c r="U42">
        <v>42.515778205781103</v>
      </c>
      <c r="V42">
        <v>42.633260322006699</v>
      </c>
      <c r="W42">
        <v>42.942194962379801</v>
      </c>
      <c r="X42">
        <v>43.176568720872297</v>
      </c>
      <c r="Y42">
        <v>43.379513701790501</v>
      </c>
      <c r="Z42">
        <v>43.581717198140801</v>
      </c>
      <c r="AA42">
        <v>43.720596562090797</v>
      </c>
      <c r="AB42">
        <v>43.835274881783803</v>
      </c>
      <c r="AC42">
        <v>44.028872646648701</v>
      </c>
      <c r="AD42">
        <v>44.205277744699401</v>
      </c>
      <c r="AE42">
        <v>44.376925973973002</v>
      </c>
      <c r="AF42">
        <v>44.628326877478599</v>
      </c>
      <c r="AG42">
        <v>44.771722305340496</v>
      </c>
      <c r="AH42">
        <v>45.003476194316903</v>
      </c>
      <c r="AI42">
        <v>45.170051759016303</v>
      </c>
      <c r="AJ42">
        <v>45.3649969916017</v>
      </c>
      <c r="AK42">
        <v>45.526489447879896</v>
      </c>
      <c r="AL42">
        <v>45.710518430921503</v>
      </c>
      <c r="AM42">
        <v>45.7895006115751</v>
      </c>
      <c r="AN42">
        <v>45.913291284158198</v>
      </c>
      <c r="AO42">
        <v>46.021340709233598</v>
      </c>
      <c r="AP42">
        <v>46.222153047194602</v>
      </c>
      <c r="AQ42">
        <v>46.330333081720802</v>
      </c>
      <c r="AR42">
        <v>46.346338243719998</v>
      </c>
      <c r="AS42">
        <v>46.324349396362202</v>
      </c>
      <c r="AT42">
        <v>46.340261451208299</v>
      </c>
      <c r="AU42">
        <v>46.379394685604197</v>
      </c>
      <c r="AV42">
        <v>46.491907142447197</v>
      </c>
      <c r="AW42">
        <v>46.558696818125597</v>
      </c>
      <c r="AX42">
        <v>46.607019918370803</v>
      </c>
      <c r="AY42">
        <v>46.563370091249801</v>
      </c>
      <c r="AZ42">
        <v>46.5672268415045</v>
      </c>
      <c r="BA42">
        <v>46.5478923075529</v>
      </c>
      <c r="BB42">
        <v>46.592080686039402</v>
      </c>
      <c r="BC42">
        <v>46.6044813814813</v>
      </c>
      <c r="BD42">
        <v>46.617092635470897</v>
      </c>
      <c r="BE42">
        <v>46.615983504209701</v>
      </c>
      <c r="BF42">
        <v>46.733202662684498</v>
      </c>
      <c r="BG42">
        <v>46.823465661768502</v>
      </c>
      <c r="BH42">
        <v>46.952309083361598</v>
      </c>
      <c r="BI42">
        <v>47.064591436247099</v>
      </c>
      <c r="BJ42">
        <v>47.216585736743902</v>
      </c>
      <c r="BK42">
        <v>47.316974728721</v>
      </c>
      <c r="BL42">
        <v>47.4515852240553</v>
      </c>
      <c r="BM42">
        <v>47.577497775029002</v>
      </c>
      <c r="BN42">
        <v>47.698962485678102</v>
      </c>
      <c r="BO42">
        <v>47.816135819250398</v>
      </c>
      <c r="BP42">
        <v>47.906215106869801</v>
      </c>
      <c r="BQ42">
        <v>48.035070881816303</v>
      </c>
      <c r="BR42">
        <v>48.134080859194697</v>
      </c>
      <c r="BS42">
        <v>48.260522071879599</v>
      </c>
      <c r="BT42">
        <v>48.362883150742299</v>
      </c>
      <c r="BU42">
        <v>48.474198100349298</v>
      </c>
      <c r="BV42">
        <v>48.5818060474449</v>
      </c>
      <c r="BW42">
        <v>48.687780463108197</v>
      </c>
      <c r="BX42">
        <v>48.807842993271002</v>
      </c>
      <c r="BY42">
        <v>48.903018540743503</v>
      </c>
      <c r="BZ42">
        <v>49.002592586555103</v>
      </c>
      <c r="CA42">
        <v>49.103054348574602</v>
      </c>
      <c r="CB42">
        <v>49.200333015370603</v>
      </c>
      <c r="CC42">
        <v>49.3050589506392</v>
      </c>
      <c r="CD42">
        <v>49.408006881028101</v>
      </c>
      <c r="CE42">
        <v>49.5075334551493</v>
      </c>
      <c r="CF42">
        <v>49.608027805024498</v>
      </c>
      <c r="CG42">
        <v>49.707782299075198</v>
      </c>
      <c r="CH42">
        <v>49.8071243400939</v>
      </c>
      <c r="CI42">
        <v>49.906055105502702</v>
      </c>
      <c r="CJ42">
        <v>50.004575840811398</v>
      </c>
      <c r="CK42">
        <v>50.102687858040703</v>
      </c>
      <c r="CL42">
        <v>50.2003925341415</v>
      </c>
      <c r="CM42">
        <v>50.297691309416699</v>
      </c>
      <c r="CN42">
        <v>50.394585685943099</v>
      </c>
      <c r="CO42">
        <v>50.491077225995099</v>
      </c>
      <c r="CP42">
        <v>50.587167550471897</v>
      </c>
      <c r="CQ42">
        <v>50.682858337328703</v>
      </c>
      <c r="CR42">
        <v>50.778151320011297</v>
      </c>
      <c r="CS42">
        <v>50.873048285897497</v>
      </c>
      <c r="CT42">
        <v>50.967551074743902</v>
      </c>
      <c r="CU42">
        <v>51.061661577140001</v>
      </c>
      <c r="CV42">
        <v>51.155381732968799</v>
      </c>
      <c r="CW42">
        <v>51.248713529877499</v>
      </c>
      <c r="CX42">
        <v>51.341659001755801</v>
      </c>
      <c r="CY42">
        <v>51.434219675130997</v>
      </c>
      <c r="CZ42">
        <v>51.526396234339302</v>
      </c>
      <c r="DA42">
        <v>51.618188587591398</v>
      </c>
      <c r="DB42">
        <v>51.709595535882698</v>
      </c>
      <c r="DC42">
        <v>51.800614335439697</v>
      </c>
      <c r="DD42">
        <v>51.891240128928999</v>
      </c>
      <c r="DE42">
        <v>51.981465218356</v>
      </c>
      <c r="DF42">
        <v>52.071278151222103</v>
      </c>
      <c r="DG42">
        <v>52.160662591490002</v>
      </c>
      <c r="DH42">
        <v>52.249595948614598</v>
      </c>
      <c r="DI42">
        <v>52.338047741680597</v>
      </c>
      <c r="DJ42">
        <v>52.425977681800603</v>
      </c>
      <c r="DK42">
        <v>52.5133325710637</v>
      </c>
      <c r="DL42">
        <v>52.600046761429503</v>
      </c>
      <c r="DM42">
        <v>52.686036887962203</v>
      </c>
      <c r="DN42">
        <v>52.771197340439102</v>
      </c>
      <c r="DO42">
        <v>52.855405315522603</v>
      </c>
      <c r="DP42">
        <v>52.938494905764301</v>
      </c>
      <c r="DQ42">
        <v>53.020279942795597</v>
      </c>
      <c r="DR42">
        <v>53.100549324462897</v>
      </c>
      <c r="DS42">
        <v>53.179096446051602</v>
      </c>
      <c r="DT42">
        <v>53.255723302116998</v>
      </c>
    </row>
    <row r="43" spans="1:124" ht="15" customHeight="1" x14ac:dyDescent="0.25">
      <c r="A43">
        <v>41</v>
      </c>
      <c r="B43">
        <v>36.9122501224617</v>
      </c>
      <c r="C43">
        <v>37.174267864603699</v>
      </c>
      <c r="D43">
        <v>37.379510711735499</v>
      </c>
      <c r="E43">
        <v>37.775867496099899</v>
      </c>
      <c r="F43">
        <v>38.1246794967197</v>
      </c>
      <c r="G43">
        <v>38.362721895405897</v>
      </c>
      <c r="H43">
        <v>38.626505581724302</v>
      </c>
      <c r="I43">
        <v>38.893900848147602</v>
      </c>
      <c r="J43">
        <v>39.112737628980597</v>
      </c>
      <c r="K43">
        <v>39.426457253072201</v>
      </c>
      <c r="L43">
        <v>39.712845781872197</v>
      </c>
      <c r="M43">
        <v>39.993739426753301</v>
      </c>
      <c r="N43">
        <v>40.285459757725697</v>
      </c>
      <c r="O43">
        <v>40.441696091588199</v>
      </c>
      <c r="P43">
        <v>40.751606950404799</v>
      </c>
      <c r="Q43">
        <v>40.879250845677198</v>
      </c>
      <c r="R43">
        <v>40.993302131194099</v>
      </c>
      <c r="S43">
        <v>41.265076020815897</v>
      </c>
      <c r="T43">
        <v>41.323546493834499</v>
      </c>
      <c r="U43">
        <v>41.608205717330698</v>
      </c>
      <c r="V43">
        <v>41.714734760093698</v>
      </c>
      <c r="W43">
        <v>42.025971125497101</v>
      </c>
      <c r="X43">
        <v>42.268821067915802</v>
      </c>
      <c r="Y43">
        <v>42.458385297196102</v>
      </c>
      <c r="Z43">
        <v>42.665501436428897</v>
      </c>
      <c r="AA43">
        <v>42.799618365607998</v>
      </c>
      <c r="AB43">
        <v>42.918899682572501</v>
      </c>
      <c r="AC43">
        <v>43.105443805972001</v>
      </c>
      <c r="AD43">
        <v>43.283036417376699</v>
      </c>
      <c r="AE43">
        <v>43.462697196202797</v>
      </c>
      <c r="AF43">
        <v>43.703959852786703</v>
      </c>
      <c r="AG43">
        <v>43.846268382491502</v>
      </c>
      <c r="AH43">
        <v>44.082074391469099</v>
      </c>
      <c r="AI43">
        <v>44.249975214749803</v>
      </c>
      <c r="AJ43">
        <v>44.441397367125802</v>
      </c>
      <c r="AK43">
        <v>44.6014148587279</v>
      </c>
      <c r="AL43">
        <v>44.7812661001309</v>
      </c>
      <c r="AM43">
        <v>44.861350840327098</v>
      </c>
      <c r="AN43">
        <v>44.9832546384906</v>
      </c>
      <c r="AO43">
        <v>45.086622944020398</v>
      </c>
      <c r="AP43">
        <v>45.289365921533602</v>
      </c>
      <c r="AQ43">
        <v>45.397164374401797</v>
      </c>
      <c r="AR43">
        <v>45.4080104984426</v>
      </c>
      <c r="AS43">
        <v>45.390918097872898</v>
      </c>
      <c r="AT43">
        <v>45.403835693051803</v>
      </c>
      <c r="AU43">
        <v>45.439305715687901</v>
      </c>
      <c r="AV43">
        <v>45.552508764403498</v>
      </c>
      <c r="AW43">
        <v>45.613497243829698</v>
      </c>
      <c r="AX43">
        <v>45.664952056984902</v>
      </c>
      <c r="AY43">
        <v>45.622413307349902</v>
      </c>
      <c r="AZ43">
        <v>45.624089465891799</v>
      </c>
      <c r="BA43">
        <v>45.604211533673698</v>
      </c>
      <c r="BB43">
        <v>45.6495443520107</v>
      </c>
      <c r="BC43">
        <v>45.660384177439603</v>
      </c>
      <c r="BD43">
        <v>45.674740602164803</v>
      </c>
      <c r="BE43">
        <v>45.674619876577502</v>
      </c>
      <c r="BF43">
        <v>45.789619582879702</v>
      </c>
      <c r="BG43">
        <v>45.879050821416698</v>
      </c>
      <c r="BH43">
        <v>46.006413655047403</v>
      </c>
      <c r="BI43">
        <v>46.116640422628002</v>
      </c>
      <c r="BJ43">
        <v>46.270069610065804</v>
      </c>
      <c r="BK43">
        <v>46.371824894382897</v>
      </c>
      <c r="BL43">
        <v>46.502867420570801</v>
      </c>
      <c r="BM43">
        <v>46.627545121125301</v>
      </c>
      <c r="BN43">
        <v>46.744680969221598</v>
      </c>
      <c r="BO43">
        <v>46.861199566755801</v>
      </c>
      <c r="BP43">
        <v>46.950835622254303</v>
      </c>
      <c r="BQ43">
        <v>47.077664341069003</v>
      </c>
      <c r="BR43">
        <v>47.176025092566803</v>
      </c>
      <c r="BS43">
        <v>47.303200291307697</v>
      </c>
      <c r="BT43">
        <v>47.401805583053402</v>
      </c>
      <c r="BU43">
        <v>47.513805149878898</v>
      </c>
      <c r="BV43">
        <v>47.619093288417801</v>
      </c>
      <c r="BW43">
        <v>47.725591825041803</v>
      </c>
      <c r="BX43">
        <v>47.843980484267597</v>
      </c>
      <c r="BY43">
        <v>47.935241456914802</v>
      </c>
      <c r="BZ43">
        <v>48.037983916706203</v>
      </c>
      <c r="CA43">
        <v>48.137199470720802</v>
      </c>
      <c r="CB43">
        <v>48.235876101909298</v>
      </c>
      <c r="CC43">
        <v>48.340493413223101</v>
      </c>
      <c r="CD43">
        <v>48.441918340084399</v>
      </c>
      <c r="CE43">
        <v>48.542609247121803</v>
      </c>
      <c r="CF43">
        <v>48.642413932157403</v>
      </c>
      <c r="CG43">
        <v>48.741808432220701</v>
      </c>
      <c r="CH43">
        <v>48.840793831647098</v>
      </c>
      <c r="CI43">
        <v>48.939371284480998</v>
      </c>
      <c r="CJ43">
        <v>49.037542012899202</v>
      </c>
      <c r="CK43">
        <v>49.1353073056342</v>
      </c>
      <c r="CL43">
        <v>49.232668516394803</v>
      </c>
      <c r="CM43">
        <v>49.329627062288303</v>
      </c>
      <c r="CN43">
        <v>49.426184422243402</v>
      </c>
      <c r="CO43">
        <v>49.522342135434997</v>
      </c>
      <c r="CP43">
        <v>49.618101799711901</v>
      </c>
      <c r="CQ43">
        <v>49.7134650700294</v>
      </c>
      <c r="CR43">
        <v>49.808433656885001</v>
      </c>
      <c r="CS43">
        <v>49.903009324760198</v>
      </c>
      <c r="CT43">
        <v>49.997193890569299</v>
      </c>
      <c r="CU43">
        <v>50.090989222113599</v>
      </c>
      <c r="CV43">
        <v>50.184397236544299</v>
      </c>
      <c r="CW43">
        <v>50.277419898833699</v>
      </c>
      <c r="CX43">
        <v>50.370059220254397</v>
      </c>
      <c r="CY43">
        <v>50.462316704472002</v>
      </c>
      <c r="CZ43">
        <v>50.554193012554201</v>
      </c>
      <c r="DA43">
        <v>50.645688029103802</v>
      </c>
      <c r="DB43">
        <v>50.736800531021899</v>
      </c>
      <c r="DC43">
        <v>50.827527749761998</v>
      </c>
      <c r="DD43">
        <v>50.917864802296101</v>
      </c>
      <c r="DE43">
        <v>51.007803963708902</v>
      </c>
      <c r="DF43">
        <v>51.097333752980703</v>
      </c>
      <c r="DG43">
        <v>51.186437803504099</v>
      </c>
      <c r="DH43">
        <v>51.275093491583199</v>
      </c>
      <c r="DI43">
        <v>51.363270299956298</v>
      </c>
      <c r="DJ43">
        <v>51.4509278994963</v>
      </c>
      <c r="DK43">
        <v>51.5380130469607</v>
      </c>
      <c r="DL43">
        <v>51.624460044454501</v>
      </c>
      <c r="DM43">
        <v>51.710185470553498</v>
      </c>
      <c r="DN43">
        <v>51.795083650310097</v>
      </c>
      <c r="DO43">
        <v>51.879031710282298</v>
      </c>
      <c r="DP43">
        <v>51.961863656402898</v>
      </c>
      <c r="DQ43">
        <v>52.043393228340499</v>
      </c>
      <c r="DR43">
        <v>52.123409225049201</v>
      </c>
      <c r="DS43">
        <v>52.201704949180098</v>
      </c>
      <c r="DT43">
        <v>52.278082310395398</v>
      </c>
    </row>
    <row r="44" spans="1:124" ht="15" customHeight="1" x14ac:dyDescent="0.25">
      <c r="A44">
        <v>42</v>
      </c>
      <c r="B44">
        <v>36.105269709640702</v>
      </c>
      <c r="C44">
        <v>36.379057269621903</v>
      </c>
      <c r="D44">
        <v>36.665461774629399</v>
      </c>
      <c r="E44">
        <v>37.039583067146602</v>
      </c>
      <c r="F44">
        <v>37.288834192451702</v>
      </c>
      <c r="G44">
        <v>37.489149785893403</v>
      </c>
      <c r="H44">
        <v>37.752509347515002</v>
      </c>
      <c r="I44">
        <v>38.017001183931399</v>
      </c>
      <c r="J44">
        <v>38.248201340868199</v>
      </c>
      <c r="K44">
        <v>38.543548856091597</v>
      </c>
      <c r="L44">
        <v>38.835927900272203</v>
      </c>
      <c r="M44">
        <v>39.107849641570702</v>
      </c>
      <c r="N44">
        <v>39.394731427104503</v>
      </c>
      <c r="O44">
        <v>39.548987328641601</v>
      </c>
      <c r="P44">
        <v>39.855562880384603</v>
      </c>
      <c r="Q44">
        <v>39.977449137284303</v>
      </c>
      <c r="R44">
        <v>40.093731021741903</v>
      </c>
      <c r="S44">
        <v>40.353564842264198</v>
      </c>
      <c r="T44">
        <v>40.4153605629377</v>
      </c>
      <c r="U44">
        <v>40.698388990831603</v>
      </c>
      <c r="V44">
        <v>40.804282444433198</v>
      </c>
      <c r="W44">
        <v>41.1186558721243</v>
      </c>
      <c r="X44">
        <v>41.358062457074297</v>
      </c>
      <c r="Y44">
        <v>41.5464305227107</v>
      </c>
      <c r="Z44">
        <v>41.754658766426097</v>
      </c>
      <c r="AA44">
        <v>41.887954863543598</v>
      </c>
      <c r="AB44">
        <v>42.011063668605999</v>
      </c>
      <c r="AC44">
        <v>42.192878821798999</v>
      </c>
      <c r="AD44">
        <v>42.371652122313499</v>
      </c>
      <c r="AE44">
        <v>42.546206837467501</v>
      </c>
      <c r="AF44">
        <v>42.794315088376202</v>
      </c>
      <c r="AG44">
        <v>42.930306024649198</v>
      </c>
      <c r="AH44">
        <v>43.159701340452401</v>
      </c>
      <c r="AI44">
        <v>43.3258377398775</v>
      </c>
      <c r="AJ44">
        <v>43.520363425907597</v>
      </c>
      <c r="AK44">
        <v>43.672100466727798</v>
      </c>
      <c r="AL44">
        <v>43.850457779313402</v>
      </c>
      <c r="AM44">
        <v>43.929575982130501</v>
      </c>
      <c r="AN44">
        <v>44.058644822531797</v>
      </c>
      <c r="AO44">
        <v>44.159818642511397</v>
      </c>
      <c r="AP44">
        <v>44.357401024501897</v>
      </c>
      <c r="AQ44">
        <v>44.467274522546703</v>
      </c>
      <c r="AR44">
        <v>44.472287822478201</v>
      </c>
      <c r="AS44">
        <v>44.454095957201098</v>
      </c>
      <c r="AT44">
        <v>44.467653926806697</v>
      </c>
      <c r="AU44">
        <v>44.504660699434801</v>
      </c>
      <c r="AV44">
        <v>44.616260140438598</v>
      </c>
      <c r="AW44">
        <v>44.673486239570501</v>
      </c>
      <c r="AX44">
        <v>44.725623116100302</v>
      </c>
      <c r="AY44">
        <v>44.681805242503899</v>
      </c>
      <c r="AZ44">
        <v>44.684730690070801</v>
      </c>
      <c r="BA44">
        <v>44.665250073683701</v>
      </c>
      <c r="BB44">
        <v>44.710872695686902</v>
      </c>
      <c r="BC44">
        <v>44.719145048869201</v>
      </c>
      <c r="BD44">
        <v>44.737053166075398</v>
      </c>
      <c r="BE44">
        <v>44.734449620889301</v>
      </c>
      <c r="BF44">
        <v>44.846888890475803</v>
      </c>
      <c r="BG44">
        <v>44.939824366034699</v>
      </c>
      <c r="BH44">
        <v>45.0681754024355</v>
      </c>
      <c r="BI44">
        <v>45.172681900025999</v>
      </c>
      <c r="BJ44">
        <v>45.327241045115002</v>
      </c>
      <c r="BK44">
        <v>45.429045949485399</v>
      </c>
      <c r="BL44">
        <v>45.558173154127601</v>
      </c>
      <c r="BM44">
        <v>45.6784612416903</v>
      </c>
      <c r="BN44">
        <v>45.794985888495503</v>
      </c>
      <c r="BO44">
        <v>45.909260603606803</v>
      </c>
      <c r="BP44">
        <v>45.997970043934799</v>
      </c>
      <c r="BQ44">
        <v>46.124907601526303</v>
      </c>
      <c r="BR44">
        <v>46.222784677230301</v>
      </c>
      <c r="BS44">
        <v>46.345691652513501</v>
      </c>
      <c r="BT44">
        <v>46.443598575406</v>
      </c>
      <c r="BU44">
        <v>46.5545528577262</v>
      </c>
      <c r="BV44">
        <v>46.660665966654399</v>
      </c>
      <c r="BW44">
        <v>46.765793940683501</v>
      </c>
      <c r="BX44">
        <v>46.880646568218197</v>
      </c>
      <c r="BY44">
        <v>46.97251173363</v>
      </c>
      <c r="BZ44">
        <v>47.075485153662598</v>
      </c>
      <c r="CA44">
        <v>47.175812487734198</v>
      </c>
      <c r="CB44">
        <v>47.2740965052609</v>
      </c>
      <c r="CC44">
        <v>47.379287540766299</v>
      </c>
      <c r="CD44">
        <v>47.479815806054901</v>
      </c>
      <c r="CE44">
        <v>47.579642051160398</v>
      </c>
      <c r="CF44">
        <v>47.679060686976598</v>
      </c>
      <c r="CG44">
        <v>47.778072702244501</v>
      </c>
      <c r="CH44">
        <v>47.876679157020803</v>
      </c>
      <c r="CI44">
        <v>47.974881181106902</v>
      </c>
      <c r="CJ44">
        <v>48.072679972472699</v>
      </c>
      <c r="CK44">
        <v>48.170076795680799</v>
      </c>
      <c r="CL44">
        <v>48.267072980307802</v>
      </c>
      <c r="CM44">
        <v>48.363669919368199</v>
      </c>
      <c r="CN44">
        <v>48.459869067737401</v>
      </c>
      <c r="CO44">
        <v>48.5556719405783</v>
      </c>
      <c r="CP44">
        <v>48.65108011177</v>
      </c>
      <c r="CQ44">
        <v>48.746095212341302</v>
      </c>
      <c r="CR44">
        <v>48.840718928907599</v>
      </c>
      <c r="CS44">
        <v>48.934953002114497</v>
      </c>
      <c r="CT44">
        <v>49.028799225087397</v>
      </c>
      <c r="CU44">
        <v>49.122259441887302</v>
      </c>
      <c r="CV44">
        <v>49.215335545974597</v>
      </c>
      <c r="CW44">
        <v>49.308029478682101</v>
      </c>
      <c r="CX44">
        <v>49.4003432276957</v>
      </c>
      <c r="CY44">
        <v>49.492278272816897</v>
      </c>
      <c r="CZ44">
        <v>49.583835250796703</v>
      </c>
      <c r="DA44">
        <v>49.675014021541998</v>
      </c>
      <c r="DB44">
        <v>49.765813336717798</v>
      </c>
      <c r="DC44">
        <v>49.856230401793702</v>
      </c>
      <c r="DD44">
        <v>49.946260306745302</v>
      </c>
      <c r="DE44">
        <v>50.035895298317001</v>
      </c>
      <c r="DF44">
        <v>50.125123865399097</v>
      </c>
      <c r="DG44">
        <v>50.213929609055398</v>
      </c>
      <c r="DH44">
        <v>50.302289870444703</v>
      </c>
      <c r="DI44">
        <v>50.390174093675299</v>
      </c>
      <c r="DJ44">
        <v>50.477541906746602</v>
      </c>
      <c r="DK44">
        <v>50.564340017995498</v>
      </c>
      <c r="DL44">
        <v>50.650502676178</v>
      </c>
      <c r="DM44">
        <v>50.735946399298001</v>
      </c>
      <c r="DN44">
        <v>50.820565442869302</v>
      </c>
      <c r="DO44">
        <v>50.904236858052499</v>
      </c>
      <c r="DP44">
        <v>50.986794557415401</v>
      </c>
      <c r="DQ44">
        <v>51.068052181440699</v>
      </c>
      <c r="DR44">
        <v>51.147798422354398</v>
      </c>
      <c r="DS44">
        <v>51.225826482877999</v>
      </c>
      <c r="DT44">
        <v>51.301938181155997</v>
      </c>
    </row>
    <row r="45" spans="1:124" ht="15" customHeight="1" x14ac:dyDescent="0.25">
      <c r="A45">
        <v>43</v>
      </c>
      <c r="B45">
        <v>35.302469712818898</v>
      </c>
      <c r="C45">
        <v>35.653389186771101</v>
      </c>
      <c r="D45">
        <v>35.920331252736098</v>
      </c>
      <c r="E45">
        <v>36.207446218704703</v>
      </c>
      <c r="F45">
        <v>36.416750733744102</v>
      </c>
      <c r="G45">
        <v>36.615118498075802</v>
      </c>
      <c r="H45">
        <v>36.886727699957802</v>
      </c>
      <c r="I45">
        <v>37.142199138265298</v>
      </c>
      <c r="J45">
        <v>37.371852940719698</v>
      </c>
      <c r="K45">
        <v>37.668857214326202</v>
      </c>
      <c r="L45">
        <v>37.960848736969801</v>
      </c>
      <c r="M45">
        <v>38.222196287206799</v>
      </c>
      <c r="N45">
        <v>38.504685635912097</v>
      </c>
      <c r="O45">
        <v>38.6566289014918</v>
      </c>
      <c r="P45">
        <v>38.961556621469903</v>
      </c>
      <c r="Q45">
        <v>39.075279227534701</v>
      </c>
      <c r="R45">
        <v>39.194555191929403</v>
      </c>
      <c r="S45">
        <v>39.441195825906298</v>
      </c>
      <c r="T45">
        <v>39.511387893882997</v>
      </c>
      <c r="U45">
        <v>39.789483513054599</v>
      </c>
      <c r="V45">
        <v>39.901083440356302</v>
      </c>
      <c r="W45">
        <v>40.2111924124778</v>
      </c>
      <c r="X45">
        <v>40.449297491886199</v>
      </c>
      <c r="Y45">
        <v>40.638086178716897</v>
      </c>
      <c r="Z45">
        <v>40.8424701730737</v>
      </c>
      <c r="AA45">
        <v>40.980248416269802</v>
      </c>
      <c r="AB45">
        <v>41.099337462701897</v>
      </c>
      <c r="AC45">
        <v>41.286606179459604</v>
      </c>
      <c r="AD45">
        <v>41.461786038724703</v>
      </c>
      <c r="AE45">
        <v>41.6360831027256</v>
      </c>
      <c r="AF45">
        <v>41.881918513944498</v>
      </c>
      <c r="AG45">
        <v>42.014399506873801</v>
      </c>
      <c r="AH45">
        <v>42.243093115119997</v>
      </c>
      <c r="AI45">
        <v>42.408144913096201</v>
      </c>
      <c r="AJ45">
        <v>42.597899217463201</v>
      </c>
      <c r="AK45">
        <v>42.739799720876498</v>
      </c>
      <c r="AL45">
        <v>42.919539900109498</v>
      </c>
      <c r="AM45">
        <v>43.0063212420797</v>
      </c>
      <c r="AN45">
        <v>43.135676464816498</v>
      </c>
      <c r="AO45">
        <v>43.230428928457499</v>
      </c>
      <c r="AP45">
        <v>43.427977093804699</v>
      </c>
      <c r="AQ45">
        <v>43.536177198378397</v>
      </c>
      <c r="AR45">
        <v>43.540792120909799</v>
      </c>
      <c r="AS45">
        <v>43.5248150481519</v>
      </c>
      <c r="AT45">
        <v>43.532559845278598</v>
      </c>
      <c r="AU45">
        <v>43.573325953362499</v>
      </c>
      <c r="AV45">
        <v>43.683527186895297</v>
      </c>
      <c r="AW45">
        <v>43.7377150039082</v>
      </c>
      <c r="AX45">
        <v>43.785776831568903</v>
      </c>
      <c r="AY45">
        <v>43.742150516815002</v>
      </c>
      <c r="AZ45">
        <v>43.746371588056498</v>
      </c>
      <c r="BA45">
        <v>43.726980196474102</v>
      </c>
      <c r="BB45">
        <v>43.771754607931904</v>
      </c>
      <c r="BC45">
        <v>43.781513494066701</v>
      </c>
      <c r="BD45">
        <v>43.797054802441103</v>
      </c>
      <c r="BE45">
        <v>43.796305460055898</v>
      </c>
      <c r="BF45">
        <v>43.905763129941</v>
      </c>
      <c r="BG45">
        <v>44.002640109471699</v>
      </c>
      <c r="BH45">
        <v>44.130391368298802</v>
      </c>
      <c r="BI45">
        <v>44.233140182480497</v>
      </c>
      <c r="BJ45">
        <v>44.387530427538302</v>
      </c>
      <c r="BK45">
        <v>44.487508349833902</v>
      </c>
      <c r="BL45">
        <v>44.614168873593101</v>
      </c>
      <c r="BM45">
        <v>44.732892880916999</v>
      </c>
      <c r="BN45">
        <v>44.847075071997999</v>
      </c>
      <c r="BO45">
        <v>44.960977704303502</v>
      </c>
      <c r="BP45">
        <v>45.050633793868599</v>
      </c>
      <c r="BQ45">
        <v>45.173566323299703</v>
      </c>
      <c r="BR45">
        <v>45.273912001466002</v>
      </c>
      <c r="BS45">
        <v>45.389069769514201</v>
      </c>
      <c r="BT45">
        <v>45.488227693769197</v>
      </c>
      <c r="BU45">
        <v>45.595912899997998</v>
      </c>
      <c r="BV45">
        <v>45.7042673701512</v>
      </c>
      <c r="BW45">
        <v>45.805421944994002</v>
      </c>
      <c r="BX45">
        <v>45.917846508845699</v>
      </c>
      <c r="BY45">
        <v>46.013297666243197</v>
      </c>
      <c r="BZ45">
        <v>46.115591985414902</v>
      </c>
      <c r="CA45">
        <v>46.216804693290797</v>
      </c>
      <c r="CB45">
        <v>46.314659063159702</v>
      </c>
      <c r="CC45">
        <v>46.417613617416897</v>
      </c>
      <c r="CD45">
        <v>46.517454168536297</v>
      </c>
      <c r="CE45">
        <v>46.616889792650298</v>
      </c>
      <c r="CF45">
        <v>46.715921381856901</v>
      </c>
      <c r="CG45">
        <v>46.814549901161499</v>
      </c>
      <c r="CH45">
        <v>46.912776386908703</v>
      </c>
      <c r="CI45">
        <v>47.0106019452111</v>
      </c>
      <c r="CJ45">
        <v>47.108027750375101</v>
      </c>
      <c r="CK45">
        <v>47.205055043325103</v>
      </c>
      <c r="CL45">
        <v>47.301685130027003</v>
      </c>
      <c r="CM45">
        <v>47.397919379911997</v>
      </c>
      <c r="CN45">
        <v>47.493759224301598</v>
      </c>
      <c r="CO45">
        <v>47.589206154835203</v>
      </c>
      <c r="CP45">
        <v>47.6842617219001</v>
      </c>
      <c r="CQ45">
        <v>47.778927533065698</v>
      </c>
      <c r="CR45">
        <v>47.873205251523203</v>
      </c>
      <c r="CS45">
        <v>47.967096594529103</v>
      </c>
      <c r="CT45">
        <v>48.060603331856697</v>
      </c>
      <c r="CU45">
        <v>48.153727284254003</v>
      </c>
      <c r="CV45">
        <v>48.246470321908198</v>
      </c>
      <c r="CW45">
        <v>48.338834362920501</v>
      </c>
      <c r="CX45">
        <v>48.430821371788298</v>
      </c>
      <c r="CY45">
        <v>48.5224328048293</v>
      </c>
      <c r="CZ45">
        <v>48.613669274834997</v>
      </c>
      <c r="DA45">
        <v>48.704530617352503</v>
      </c>
      <c r="DB45">
        <v>48.795015559122398</v>
      </c>
      <c r="DC45">
        <v>48.885121279911601</v>
      </c>
      <c r="DD45">
        <v>48.974842842942401</v>
      </c>
      <c r="DE45">
        <v>49.064172466816203</v>
      </c>
      <c r="DF45">
        <v>49.153098610473201</v>
      </c>
      <c r="DG45">
        <v>49.241604842718402</v>
      </c>
      <c r="DH45">
        <v>49.329668469550001</v>
      </c>
      <c r="DI45">
        <v>49.417258896327397</v>
      </c>
      <c r="DJ45">
        <v>49.504335707934302</v>
      </c>
      <c r="DK45">
        <v>49.590845563886397</v>
      </c>
      <c r="DL45">
        <v>49.676722659048998</v>
      </c>
      <c r="DM45">
        <v>49.761883450108897</v>
      </c>
      <c r="DN45">
        <v>49.846222122047799</v>
      </c>
      <c r="DO45">
        <v>49.929615649469099</v>
      </c>
      <c r="DP45">
        <v>50.011897849925099</v>
      </c>
      <c r="DQ45">
        <v>50.092882262899202</v>
      </c>
      <c r="DR45">
        <v>50.172357471865702</v>
      </c>
      <c r="DS45">
        <v>50.250116577768203</v>
      </c>
      <c r="DT45">
        <v>50.325961305604103</v>
      </c>
    </row>
    <row r="46" spans="1:124" ht="15" customHeight="1" x14ac:dyDescent="0.25">
      <c r="A46">
        <v>44</v>
      </c>
      <c r="B46">
        <v>34.566485280495698</v>
      </c>
      <c r="C46">
        <v>34.909898491443101</v>
      </c>
      <c r="D46">
        <v>35.093636669680798</v>
      </c>
      <c r="E46">
        <v>35.340090393250101</v>
      </c>
      <c r="F46">
        <v>35.5518369668589</v>
      </c>
      <c r="G46">
        <v>35.756628117618902</v>
      </c>
      <c r="H46">
        <v>36.018962864490199</v>
      </c>
      <c r="I46">
        <v>36.270122394074299</v>
      </c>
      <c r="J46">
        <v>36.5003551742398</v>
      </c>
      <c r="K46">
        <v>36.795699889650898</v>
      </c>
      <c r="L46">
        <v>37.087480960325202</v>
      </c>
      <c r="M46">
        <v>37.3406374825272</v>
      </c>
      <c r="N46">
        <v>37.616748877612302</v>
      </c>
      <c r="O46">
        <v>37.770675514525102</v>
      </c>
      <c r="P46">
        <v>38.070131541759999</v>
      </c>
      <c r="Q46">
        <v>38.171726513459298</v>
      </c>
      <c r="R46">
        <v>38.296045647342801</v>
      </c>
      <c r="S46">
        <v>38.536288224019998</v>
      </c>
      <c r="T46">
        <v>38.614454481441598</v>
      </c>
      <c r="U46">
        <v>38.894351276151703</v>
      </c>
      <c r="V46">
        <v>39.002090285215601</v>
      </c>
      <c r="W46">
        <v>39.314191726474199</v>
      </c>
      <c r="X46">
        <v>39.546931911887398</v>
      </c>
      <c r="Y46">
        <v>39.733681405736903</v>
      </c>
      <c r="Z46">
        <v>39.938146828469797</v>
      </c>
      <c r="AA46">
        <v>40.076048466699703</v>
      </c>
      <c r="AB46">
        <v>40.199458129700901</v>
      </c>
      <c r="AC46">
        <v>40.3805906573809</v>
      </c>
      <c r="AD46">
        <v>40.556667998469202</v>
      </c>
      <c r="AE46">
        <v>40.736535302723098</v>
      </c>
      <c r="AF46">
        <v>40.967798324274099</v>
      </c>
      <c r="AG46">
        <v>41.106891626960497</v>
      </c>
      <c r="AH46">
        <v>41.3355515634168</v>
      </c>
      <c r="AI46">
        <v>41.494015040059097</v>
      </c>
      <c r="AJ46">
        <v>41.685279651864803</v>
      </c>
      <c r="AK46">
        <v>41.824200948734401</v>
      </c>
      <c r="AL46">
        <v>41.999950997065298</v>
      </c>
      <c r="AM46">
        <v>42.087657045500997</v>
      </c>
      <c r="AN46">
        <v>42.210784217037698</v>
      </c>
      <c r="AO46">
        <v>42.305331748068703</v>
      </c>
      <c r="AP46">
        <v>42.506024759119001</v>
      </c>
      <c r="AQ46">
        <v>42.6119113651825</v>
      </c>
      <c r="AR46">
        <v>42.611078384514599</v>
      </c>
      <c r="AS46">
        <v>42.595712639543301</v>
      </c>
      <c r="AT46">
        <v>42.603911629422498</v>
      </c>
      <c r="AU46">
        <v>42.645923696945196</v>
      </c>
      <c r="AV46">
        <v>42.750258704220101</v>
      </c>
      <c r="AW46">
        <v>42.8053694665454</v>
      </c>
      <c r="AX46">
        <v>42.853108407992501</v>
      </c>
      <c r="AY46">
        <v>42.808783281402299</v>
      </c>
      <c r="AZ46">
        <v>42.8164579068292</v>
      </c>
      <c r="BA46">
        <v>42.794612093775903</v>
      </c>
      <c r="BB46">
        <v>42.840047034991997</v>
      </c>
      <c r="BC46">
        <v>42.849138674160599</v>
      </c>
      <c r="BD46">
        <v>42.864150987148797</v>
      </c>
      <c r="BE46">
        <v>42.863938125464202</v>
      </c>
      <c r="BF46">
        <v>42.969884655066203</v>
      </c>
      <c r="BG46">
        <v>43.0688113596633</v>
      </c>
      <c r="BH46">
        <v>43.195692080770201</v>
      </c>
      <c r="BI46">
        <v>43.299860797212197</v>
      </c>
      <c r="BJ46">
        <v>43.450900278420697</v>
      </c>
      <c r="BK46">
        <v>43.550302452834302</v>
      </c>
      <c r="BL46">
        <v>43.671788137119101</v>
      </c>
      <c r="BM46">
        <v>43.790759117801301</v>
      </c>
      <c r="BN46">
        <v>43.901354404392499</v>
      </c>
      <c r="BO46">
        <v>44.016399865447902</v>
      </c>
      <c r="BP46">
        <v>44.105609648589898</v>
      </c>
      <c r="BQ46">
        <v>44.223618236092697</v>
      </c>
      <c r="BR46">
        <v>44.325684460680897</v>
      </c>
      <c r="BS46">
        <v>44.437929250093397</v>
      </c>
      <c r="BT46">
        <v>44.539283826221002</v>
      </c>
      <c r="BU46">
        <v>44.644565077871199</v>
      </c>
      <c r="BV46">
        <v>44.752795018764097</v>
      </c>
      <c r="BW46">
        <v>44.8508256074104</v>
      </c>
      <c r="BX46">
        <v>44.965607186933802</v>
      </c>
      <c r="BY46">
        <v>45.056544615938797</v>
      </c>
      <c r="BZ46">
        <v>45.159070950411603</v>
      </c>
      <c r="CA46">
        <v>45.260639509767799</v>
      </c>
      <c r="CB46">
        <v>45.360031861478902</v>
      </c>
      <c r="CC46">
        <v>45.459837978593399</v>
      </c>
      <c r="CD46">
        <v>45.559242330717801</v>
      </c>
      <c r="CE46">
        <v>45.658245709923399</v>
      </c>
      <c r="CF46">
        <v>45.7568489827608</v>
      </c>
      <c r="CG46">
        <v>45.855053088699101</v>
      </c>
      <c r="CH46">
        <v>45.952859038558501</v>
      </c>
      <c r="CI46">
        <v>46.050267912940903</v>
      </c>
      <c r="CJ46">
        <v>46.147280860656103</v>
      </c>
      <c r="CK46">
        <v>46.243899097148002</v>
      </c>
      <c r="CL46">
        <v>46.3401239029184</v>
      </c>
      <c r="CM46">
        <v>46.435956621953402</v>
      </c>
      <c r="CN46">
        <v>46.531398660148902</v>
      </c>
      <c r="CO46">
        <v>46.626451483740098</v>
      </c>
      <c r="CP46">
        <v>46.721116617732797</v>
      </c>
      <c r="CQ46">
        <v>46.815395644339802</v>
      </c>
      <c r="CR46">
        <v>46.909290201421399</v>
      </c>
      <c r="CS46">
        <v>47.002801980931302</v>
      </c>
      <c r="CT46">
        <v>47.0959327273696</v>
      </c>
      <c r="CU46">
        <v>47.188684236241997</v>
      </c>
      <c r="CV46">
        <v>47.281058352526998</v>
      </c>
      <c r="CW46">
        <v>47.373056969152003</v>
      </c>
      <c r="CX46">
        <v>47.464682025477202</v>
      </c>
      <c r="CY46">
        <v>47.555934952335903</v>
      </c>
      <c r="CZ46">
        <v>47.646816336484399</v>
      </c>
      <c r="DA46">
        <v>47.7373259869686</v>
      </c>
      <c r="DB46">
        <v>47.8274626033758</v>
      </c>
      <c r="DC46">
        <v>47.917223337425199</v>
      </c>
      <c r="DD46">
        <v>48.0066032230893</v>
      </c>
      <c r="DE46">
        <v>48.0955944481316</v>
      </c>
      <c r="DF46">
        <v>48.184185438594703</v>
      </c>
      <c r="DG46">
        <v>48.272359727755898</v>
      </c>
      <c r="DH46">
        <v>48.360094582784598</v>
      </c>
      <c r="DI46">
        <v>48.447359366131899</v>
      </c>
      <c r="DJ46">
        <v>48.534113614810103</v>
      </c>
      <c r="DK46">
        <v>48.620303933983003</v>
      </c>
      <c r="DL46">
        <v>48.7058644584055</v>
      </c>
      <c r="DM46">
        <v>48.790711576223103</v>
      </c>
      <c r="DN46">
        <v>48.874739393415602</v>
      </c>
      <c r="DO46">
        <v>48.957824798744397</v>
      </c>
      <c r="DP46">
        <v>49.039801502978399</v>
      </c>
      <c r="DQ46">
        <v>49.120482932024302</v>
      </c>
      <c r="DR46">
        <v>49.199657546980603</v>
      </c>
      <c r="DS46">
        <v>49.277118334315901</v>
      </c>
      <c r="DT46">
        <v>49.3526669143316</v>
      </c>
    </row>
    <row r="47" spans="1:124" ht="15" customHeight="1" x14ac:dyDescent="0.25">
      <c r="A47">
        <v>45</v>
      </c>
      <c r="B47">
        <v>33.828411056859601</v>
      </c>
      <c r="C47">
        <v>34.0736392469165</v>
      </c>
      <c r="D47">
        <v>34.229359004670997</v>
      </c>
      <c r="E47">
        <v>34.470635776604198</v>
      </c>
      <c r="F47">
        <v>34.686283757094799</v>
      </c>
      <c r="G47">
        <v>34.8937434798599</v>
      </c>
      <c r="H47">
        <v>35.153626612204498</v>
      </c>
      <c r="I47">
        <v>35.405666284297503</v>
      </c>
      <c r="J47">
        <v>35.634957892388996</v>
      </c>
      <c r="K47">
        <v>35.920841902427703</v>
      </c>
      <c r="L47">
        <v>36.205930999661099</v>
      </c>
      <c r="M47">
        <v>36.464950611433402</v>
      </c>
      <c r="N47">
        <v>36.7338866851237</v>
      </c>
      <c r="O47">
        <v>36.880911823492603</v>
      </c>
      <c r="P47">
        <v>37.173734311115503</v>
      </c>
      <c r="Q47">
        <v>37.2792462482819</v>
      </c>
      <c r="R47">
        <v>37.404870530636302</v>
      </c>
      <c r="S47">
        <v>37.637466923768699</v>
      </c>
      <c r="T47">
        <v>37.7253845473982</v>
      </c>
      <c r="U47">
        <v>37.995285915822997</v>
      </c>
      <c r="V47">
        <v>38.106791904861602</v>
      </c>
      <c r="W47">
        <v>38.417244590148897</v>
      </c>
      <c r="X47">
        <v>38.643263483319799</v>
      </c>
      <c r="Y47">
        <v>38.835954888446899</v>
      </c>
      <c r="Z47">
        <v>39.035958790517597</v>
      </c>
      <c r="AA47">
        <v>39.176071843818001</v>
      </c>
      <c r="AB47">
        <v>39.294248028504803</v>
      </c>
      <c r="AC47">
        <v>39.4806622550051</v>
      </c>
      <c r="AD47">
        <v>39.654484322278201</v>
      </c>
      <c r="AE47">
        <v>39.833497029582198</v>
      </c>
      <c r="AF47">
        <v>40.060235100067104</v>
      </c>
      <c r="AG47">
        <v>40.200430221668597</v>
      </c>
      <c r="AH47">
        <v>40.426061115593001</v>
      </c>
      <c r="AI47">
        <v>40.584464643585903</v>
      </c>
      <c r="AJ47">
        <v>40.767965925418899</v>
      </c>
      <c r="AK47">
        <v>40.909348736277302</v>
      </c>
      <c r="AL47">
        <v>41.082851591091199</v>
      </c>
      <c r="AM47">
        <v>41.164866771571603</v>
      </c>
      <c r="AN47">
        <v>41.285286851206699</v>
      </c>
      <c r="AO47">
        <v>41.382765649715303</v>
      </c>
      <c r="AP47">
        <v>41.582516560226502</v>
      </c>
      <c r="AQ47">
        <v>41.684680424525503</v>
      </c>
      <c r="AR47">
        <v>41.691957869724803</v>
      </c>
      <c r="AS47">
        <v>41.672357977313197</v>
      </c>
      <c r="AT47">
        <v>41.6779116994418</v>
      </c>
      <c r="AU47">
        <v>41.721641383302</v>
      </c>
      <c r="AV47">
        <v>41.821166316751402</v>
      </c>
      <c r="AW47">
        <v>41.873470761105303</v>
      </c>
      <c r="AX47">
        <v>41.924204086652203</v>
      </c>
      <c r="AY47">
        <v>41.8796333896059</v>
      </c>
      <c r="AZ47">
        <v>41.888094723784803</v>
      </c>
      <c r="BA47">
        <v>41.865953711519602</v>
      </c>
      <c r="BB47">
        <v>41.911118802673698</v>
      </c>
      <c r="BC47">
        <v>41.916614772037597</v>
      </c>
      <c r="BD47">
        <v>41.934384690818199</v>
      </c>
      <c r="BE47">
        <v>41.9311506562752</v>
      </c>
      <c r="BF47">
        <v>42.037620002818898</v>
      </c>
      <c r="BG47">
        <v>42.141509516652299</v>
      </c>
      <c r="BH47">
        <v>42.263284785417298</v>
      </c>
      <c r="BI47">
        <v>42.367816009145002</v>
      </c>
      <c r="BJ47">
        <v>42.513495133591199</v>
      </c>
      <c r="BK47">
        <v>42.610170648880498</v>
      </c>
      <c r="BL47">
        <v>42.733342366002297</v>
      </c>
      <c r="BM47">
        <v>42.854242435179401</v>
      </c>
      <c r="BN47">
        <v>42.961753468614802</v>
      </c>
      <c r="BO47">
        <v>43.075363608513797</v>
      </c>
      <c r="BP47">
        <v>43.163749474590801</v>
      </c>
      <c r="BQ47">
        <v>43.277420196443998</v>
      </c>
      <c r="BR47">
        <v>43.379149933928701</v>
      </c>
      <c r="BS47">
        <v>43.489842609910099</v>
      </c>
      <c r="BT47">
        <v>43.588951777006997</v>
      </c>
      <c r="BU47">
        <v>43.695861187478002</v>
      </c>
      <c r="BV47">
        <v>43.8011577841798</v>
      </c>
      <c r="BW47">
        <v>43.900163653470798</v>
      </c>
      <c r="BX47">
        <v>44.014580132569399</v>
      </c>
      <c r="BY47">
        <v>44.101940198624597</v>
      </c>
      <c r="BZ47">
        <v>44.203634925708599</v>
      </c>
      <c r="CA47">
        <v>44.304062323650101</v>
      </c>
      <c r="CB47">
        <v>44.4038166795373</v>
      </c>
      <c r="CC47">
        <v>44.5031726209249</v>
      </c>
      <c r="CD47">
        <v>44.602130838493999</v>
      </c>
      <c r="CE47">
        <v>44.700692098957703</v>
      </c>
      <c r="CF47">
        <v>44.798857243504401</v>
      </c>
      <c r="CG47">
        <v>44.896627186239101</v>
      </c>
      <c r="CH47">
        <v>44.994002912616502</v>
      </c>
      <c r="CI47">
        <v>45.090985477872898</v>
      </c>
      <c r="CJ47">
        <v>45.187576005453998</v>
      </c>
      <c r="CK47">
        <v>45.2837756854424</v>
      </c>
      <c r="CL47">
        <v>45.379585772983098</v>
      </c>
      <c r="CM47">
        <v>45.475007586710603</v>
      </c>
      <c r="CN47">
        <v>45.570042507177398</v>
      </c>
      <c r="CO47">
        <v>45.664691975283901</v>
      </c>
      <c r="CP47">
        <v>45.758957490712497</v>
      </c>
      <c r="CQ47">
        <v>45.852840610364701</v>
      </c>
      <c r="CR47">
        <v>45.946342946804599</v>
      </c>
      <c r="CS47">
        <v>46.039466166705502</v>
      </c>
      <c r="CT47">
        <v>46.132211989306001</v>
      </c>
      <c r="CU47">
        <v>46.2245821848703</v>
      </c>
      <c r="CV47">
        <v>46.316578573157699</v>
      </c>
      <c r="CW47">
        <v>46.408203021900597</v>
      </c>
      <c r="CX47">
        <v>46.499457445290801</v>
      </c>
      <c r="CY47">
        <v>46.590343248616797</v>
      </c>
      <c r="CZ47">
        <v>46.680860992499902</v>
      </c>
      <c r="DA47">
        <v>46.771010459351103</v>
      </c>
      <c r="DB47">
        <v>46.860790321426201</v>
      </c>
      <c r="DC47">
        <v>46.950197702164097</v>
      </c>
      <c r="DD47">
        <v>47.039227605983598</v>
      </c>
      <c r="DE47">
        <v>47.127872189418603</v>
      </c>
      <c r="DF47">
        <v>47.216119845109702</v>
      </c>
      <c r="DG47">
        <v>47.303954070163499</v>
      </c>
      <c r="DH47">
        <v>47.3913520921054</v>
      </c>
      <c r="DI47">
        <v>47.478283229452799</v>
      </c>
      <c r="DJ47">
        <v>47.564706970069402</v>
      </c>
      <c r="DK47">
        <v>47.650569863163803</v>
      </c>
      <c r="DL47">
        <v>47.735805981485797</v>
      </c>
      <c r="DM47">
        <v>47.820331642324703</v>
      </c>
      <c r="DN47">
        <v>47.904040869824698</v>
      </c>
      <c r="DO47">
        <v>47.986810463728503</v>
      </c>
      <c r="DP47">
        <v>48.068474023816698</v>
      </c>
      <c r="DQ47">
        <v>48.148844857874998</v>
      </c>
      <c r="DR47">
        <v>48.227711299645797</v>
      </c>
      <c r="DS47">
        <v>48.3048662165194</v>
      </c>
      <c r="DT47">
        <v>48.380111119966699</v>
      </c>
    </row>
    <row r="48" spans="1:124" ht="15" customHeight="1" x14ac:dyDescent="0.25">
      <c r="A48">
        <v>46</v>
      </c>
      <c r="B48">
        <v>33.001547052024399</v>
      </c>
      <c r="C48">
        <v>33.213652043854701</v>
      </c>
      <c r="D48">
        <v>33.375770082969602</v>
      </c>
      <c r="E48">
        <v>33.6250173551188</v>
      </c>
      <c r="F48">
        <v>33.822647636153199</v>
      </c>
      <c r="G48">
        <v>34.038945205503801</v>
      </c>
      <c r="H48">
        <v>34.294160225354702</v>
      </c>
      <c r="I48">
        <v>34.545075595014502</v>
      </c>
      <c r="J48">
        <v>34.761759178394499</v>
      </c>
      <c r="K48">
        <v>35.051600689764598</v>
      </c>
      <c r="L48">
        <v>35.337202673052502</v>
      </c>
      <c r="M48">
        <v>35.590074901115599</v>
      </c>
      <c r="N48">
        <v>35.849368629258798</v>
      </c>
      <c r="O48">
        <v>35.992835349509498</v>
      </c>
      <c r="P48">
        <v>36.283975886848403</v>
      </c>
      <c r="Q48">
        <v>36.381037912921599</v>
      </c>
      <c r="R48">
        <v>36.520225553460897</v>
      </c>
      <c r="S48">
        <v>36.745964418118703</v>
      </c>
      <c r="T48">
        <v>36.827662342215802</v>
      </c>
      <c r="U48">
        <v>37.107770758160697</v>
      </c>
      <c r="V48">
        <v>37.222335418247702</v>
      </c>
      <c r="W48">
        <v>37.527867657163597</v>
      </c>
      <c r="X48">
        <v>37.747257777216099</v>
      </c>
      <c r="Y48">
        <v>37.945254747694598</v>
      </c>
      <c r="Z48">
        <v>38.1466427754264</v>
      </c>
      <c r="AA48">
        <v>38.276658495956497</v>
      </c>
      <c r="AB48">
        <v>38.400329226304997</v>
      </c>
      <c r="AC48">
        <v>38.590271375943303</v>
      </c>
      <c r="AD48">
        <v>38.759660953973899</v>
      </c>
      <c r="AE48">
        <v>38.934212007048203</v>
      </c>
      <c r="AF48">
        <v>39.162695982125101</v>
      </c>
      <c r="AG48">
        <v>39.297932370353799</v>
      </c>
      <c r="AH48">
        <v>39.5201621874875</v>
      </c>
      <c r="AI48">
        <v>39.6762322529801</v>
      </c>
      <c r="AJ48">
        <v>39.856641516669299</v>
      </c>
      <c r="AK48">
        <v>39.995029255532799</v>
      </c>
      <c r="AL48">
        <v>40.170358717393398</v>
      </c>
      <c r="AM48">
        <v>40.2487278715735</v>
      </c>
      <c r="AN48">
        <v>40.369814376915201</v>
      </c>
      <c r="AO48">
        <v>40.469621928445498</v>
      </c>
      <c r="AP48">
        <v>40.664211947976703</v>
      </c>
      <c r="AQ48">
        <v>40.756056889387999</v>
      </c>
      <c r="AR48">
        <v>40.774518397108302</v>
      </c>
      <c r="AS48">
        <v>40.754437063182898</v>
      </c>
      <c r="AT48">
        <v>40.754055119002203</v>
      </c>
      <c r="AU48">
        <v>40.797484395729299</v>
      </c>
      <c r="AV48">
        <v>40.896255680976402</v>
      </c>
      <c r="AW48">
        <v>40.946078705075202</v>
      </c>
      <c r="AX48">
        <v>40.996944400546397</v>
      </c>
      <c r="AY48">
        <v>40.952842840244998</v>
      </c>
      <c r="AZ48">
        <v>40.962124218718898</v>
      </c>
      <c r="BA48">
        <v>40.940167602406603</v>
      </c>
      <c r="BB48">
        <v>40.983861001807902</v>
      </c>
      <c r="BC48">
        <v>40.987856918910303</v>
      </c>
      <c r="BD48">
        <v>41.008855932337497</v>
      </c>
      <c r="BE48">
        <v>41.006238155978799</v>
      </c>
      <c r="BF48">
        <v>41.111488602330503</v>
      </c>
      <c r="BG48">
        <v>41.2175547770563</v>
      </c>
      <c r="BH48">
        <v>41.332380619665699</v>
      </c>
      <c r="BI48">
        <v>41.441036501711999</v>
      </c>
      <c r="BJ48">
        <v>41.580330456830097</v>
      </c>
      <c r="BK48">
        <v>41.671649359541398</v>
      </c>
      <c r="BL48">
        <v>41.800911469256498</v>
      </c>
      <c r="BM48">
        <v>41.921232621884499</v>
      </c>
      <c r="BN48">
        <v>42.026307416008997</v>
      </c>
      <c r="BO48">
        <v>42.135075221029197</v>
      </c>
      <c r="BP48">
        <v>42.224616667300403</v>
      </c>
      <c r="BQ48">
        <v>42.332641593231102</v>
      </c>
      <c r="BR48">
        <v>42.4350307674435</v>
      </c>
      <c r="BS48">
        <v>42.5466103441819</v>
      </c>
      <c r="BT48">
        <v>42.642566370055398</v>
      </c>
      <c r="BU48">
        <v>42.752236079626897</v>
      </c>
      <c r="BV48">
        <v>42.852799648204098</v>
      </c>
      <c r="BW48">
        <v>42.9546523821733</v>
      </c>
      <c r="BX48">
        <v>43.061980929203003</v>
      </c>
      <c r="BY48">
        <v>43.1535812456492</v>
      </c>
      <c r="BZ48">
        <v>43.253535412905698</v>
      </c>
      <c r="CA48">
        <v>43.353181752408297</v>
      </c>
      <c r="CB48">
        <v>43.452433557154997</v>
      </c>
      <c r="CC48">
        <v>43.551291413115301</v>
      </c>
      <c r="CD48">
        <v>43.649755983815098</v>
      </c>
      <c r="CE48">
        <v>43.747828008790897</v>
      </c>
      <c r="CF48">
        <v>43.845508302035498</v>
      </c>
      <c r="CG48">
        <v>43.942797750439503</v>
      </c>
      <c r="CH48">
        <v>44.039697312226899</v>
      </c>
      <c r="CI48">
        <v>44.136208015388199</v>
      </c>
      <c r="CJ48">
        <v>44.2323309561095</v>
      </c>
      <c r="CK48">
        <v>44.328067297201798</v>
      </c>
      <c r="CL48">
        <v>44.423418266528998</v>
      </c>
      <c r="CM48">
        <v>44.518385155436199</v>
      </c>
      <c r="CN48">
        <v>44.612969317180003</v>
      </c>
      <c r="CO48">
        <v>44.7071721653613</v>
      </c>
      <c r="CP48">
        <v>44.800995172360601</v>
      </c>
      <c r="CQ48">
        <v>44.894439867777798</v>
      </c>
      <c r="CR48">
        <v>44.987507836877498</v>
      </c>
      <c r="CS48">
        <v>45.080200719038501</v>
      </c>
      <c r="CT48">
        <v>45.172520206211203</v>
      </c>
      <c r="CU48">
        <v>45.2644680413811</v>
      </c>
      <c r="CV48">
        <v>45.356046017040597</v>
      </c>
      <c r="CW48">
        <v>45.447255973668803</v>
      </c>
      <c r="CX48">
        <v>45.538099798220898</v>
      </c>
      <c r="CY48">
        <v>45.628578868308303</v>
      </c>
      <c r="CZ48">
        <v>45.718693716191602</v>
      </c>
      <c r="DA48">
        <v>45.808444095340299</v>
      </c>
      <c r="DB48">
        <v>45.897828648265801</v>
      </c>
      <c r="DC48">
        <v>45.986844467571103</v>
      </c>
      <c r="DD48">
        <v>46.075486525382402</v>
      </c>
      <c r="DE48">
        <v>46.163746944024602</v>
      </c>
      <c r="DF48">
        <v>46.251614079451301</v>
      </c>
      <c r="DG48">
        <v>46.339071388926698</v>
      </c>
      <c r="DH48">
        <v>46.426096056178501</v>
      </c>
      <c r="DI48">
        <v>46.512657351045497</v>
      </c>
      <c r="DJ48">
        <v>46.598714706780598</v>
      </c>
      <c r="DK48">
        <v>46.684214610243799</v>
      </c>
      <c r="DL48">
        <v>46.769091064957898</v>
      </c>
      <c r="DM48">
        <v>46.853260308926501</v>
      </c>
      <c r="DN48">
        <v>46.9366162745346</v>
      </c>
      <c r="DO48">
        <v>47.019035661601997</v>
      </c>
      <c r="DP48">
        <v>47.1003519450379</v>
      </c>
      <c r="DQ48">
        <v>47.180378299651501</v>
      </c>
      <c r="DR48">
        <v>47.258902915717101</v>
      </c>
      <c r="DS48">
        <v>47.335718526545698</v>
      </c>
      <c r="DT48">
        <v>47.410626521152999</v>
      </c>
    </row>
    <row r="49" spans="1:124" ht="15" customHeight="1" x14ac:dyDescent="0.25">
      <c r="A49">
        <v>47</v>
      </c>
      <c r="B49">
        <v>32.153319681905899</v>
      </c>
      <c r="C49">
        <v>32.363014444504898</v>
      </c>
      <c r="D49">
        <v>32.5214607678775</v>
      </c>
      <c r="E49">
        <v>32.781038865319402</v>
      </c>
      <c r="F49">
        <v>32.979667275676199</v>
      </c>
      <c r="G49">
        <v>33.185071043691401</v>
      </c>
      <c r="H49">
        <v>33.437887177551602</v>
      </c>
      <c r="I49">
        <v>33.690007034835098</v>
      </c>
      <c r="J49">
        <v>33.900599999994498</v>
      </c>
      <c r="K49">
        <v>34.191999210569797</v>
      </c>
      <c r="L49">
        <v>34.459315562311602</v>
      </c>
      <c r="M49">
        <v>34.720425696618797</v>
      </c>
      <c r="N49">
        <v>34.966905955595699</v>
      </c>
      <c r="O49">
        <v>35.114744620345</v>
      </c>
      <c r="P49">
        <v>35.398708158121799</v>
      </c>
      <c r="Q49">
        <v>35.485251200397897</v>
      </c>
      <c r="R49">
        <v>35.651092508341101</v>
      </c>
      <c r="S49">
        <v>35.875351543559098</v>
      </c>
      <c r="T49">
        <v>35.954706996097201</v>
      </c>
      <c r="U49">
        <v>36.224923263370798</v>
      </c>
      <c r="V49">
        <v>36.3370459794277</v>
      </c>
      <c r="W49">
        <v>36.642414864606103</v>
      </c>
      <c r="X49">
        <v>36.861359368728202</v>
      </c>
      <c r="Y49">
        <v>37.058154560302803</v>
      </c>
      <c r="Z49">
        <v>37.254128780063198</v>
      </c>
      <c r="AA49">
        <v>37.391583669225199</v>
      </c>
      <c r="AB49">
        <v>37.509911802030203</v>
      </c>
      <c r="AC49">
        <v>37.6932020554828</v>
      </c>
      <c r="AD49">
        <v>37.867665933576902</v>
      </c>
      <c r="AE49">
        <v>38.037411028573999</v>
      </c>
      <c r="AF49">
        <v>38.265047068454102</v>
      </c>
      <c r="AG49">
        <v>38.401160440678503</v>
      </c>
      <c r="AH49">
        <v>38.6170818608785</v>
      </c>
      <c r="AI49">
        <v>38.7718419505645</v>
      </c>
      <c r="AJ49">
        <v>38.951030403691902</v>
      </c>
      <c r="AK49">
        <v>39.089486731296297</v>
      </c>
      <c r="AL49">
        <v>39.262338324632502</v>
      </c>
      <c r="AM49">
        <v>39.334768867241699</v>
      </c>
      <c r="AN49">
        <v>39.454621564746702</v>
      </c>
      <c r="AO49">
        <v>39.555746684276997</v>
      </c>
      <c r="AP49">
        <v>39.7461705144989</v>
      </c>
      <c r="AQ49">
        <v>39.839888496641301</v>
      </c>
      <c r="AR49">
        <v>39.8574733891531</v>
      </c>
      <c r="AS49">
        <v>39.838195255813297</v>
      </c>
      <c r="AT49">
        <v>39.8351127813212</v>
      </c>
      <c r="AU49">
        <v>39.876776214015301</v>
      </c>
      <c r="AV49">
        <v>39.973352244032597</v>
      </c>
      <c r="AW49">
        <v>40.023878758181503</v>
      </c>
      <c r="AX49">
        <v>40.073836626838002</v>
      </c>
      <c r="AY49">
        <v>40.029850591473497</v>
      </c>
      <c r="AZ49">
        <v>40.0421841522951</v>
      </c>
      <c r="BA49">
        <v>40.018716382731803</v>
      </c>
      <c r="BB49">
        <v>40.061247731722503</v>
      </c>
      <c r="BC49">
        <v>40.063200507405703</v>
      </c>
      <c r="BD49">
        <v>40.086708032226099</v>
      </c>
      <c r="BE49">
        <v>40.086593088403902</v>
      </c>
      <c r="BF49">
        <v>40.187742358867901</v>
      </c>
      <c r="BG49">
        <v>40.293984376914402</v>
      </c>
      <c r="BH49">
        <v>40.405737865487097</v>
      </c>
      <c r="BI49">
        <v>40.515905997305502</v>
      </c>
      <c r="BJ49">
        <v>40.652689021956803</v>
      </c>
      <c r="BK49">
        <v>40.738894467525597</v>
      </c>
      <c r="BL49">
        <v>40.869092568084199</v>
      </c>
      <c r="BM49">
        <v>40.988910045827303</v>
      </c>
      <c r="BN49">
        <v>41.090586842830596</v>
      </c>
      <c r="BO49">
        <v>41.198730739397298</v>
      </c>
      <c r="BP49">
        <v>41.289254890099699</v>
      </c>
      <c r="BQ49">
        <v>41.391387987947098</v>
      </c>
      <c r="BR49">
        <v>41.4955651081208</v>
      </c>
      <c r="BS49">
        <v>41.603874841365403</v>
      </c>
      <c r="BT49">
        <v>41.7007597289128</v>
      </c>
      <c r="BU49">
        <v>41.807861342111899</v>
      </c>
      <c r="BV49">
        <v>41.910423202332801</v>
      </c>
      <c r="BW49">
        <v>42.0110437241322</v>
      </c>
      <c r="BX49">
        <v>42.111757887005801</v>
      </c>
      <c r="BY49">
        <v>42.208228953739599</v>
      </c>
      <c r="BZ49">
        <v>42.307713900283403</v>
      </c>
      <c r="CA49">
        <v>42.406808684354601</v>
      </c>
      <c r="CB49">
        <v>42.505513784327199</v>
      </c>
      <c r="CC49">
        <v>42.603829757628397</v>
      </c>
      <c r="CD49">
        <v>42.701757239200802</v>
      </c>
      <c r="CE49">
        <v>42.799296939957998</v>
      </c>
      <c r="CF49">
        <v>42.896449645232501</v>
      </c>
      <c r="CG49">
        <v>42.993216213218503</v>
      </c>
      <c r="CH49">
        <v>43.089597573409101</v>
      </c>
      <c r="CI49">
        <v>43.185594725031002</v>
      </c>
      <c r="CJ49">
        <v>43.281208735476298</v>
      </c>
      <c r="CK49">
        <v>43.376440738733102</v>
      </c>
      <c r="CL49">
        <v>43.471291933815998</v>
      </c>
      <c r="CM49">
        <v>43.5657635831964</v>
      </c>
      <c r="CN49">
        <v>43.6598570112358</v>
      </c>
      <c r="CO49">
        <v>43.753573602619603</v>
      </c>
      <c r="CP49">
        <v>43.846914800796199</v>
      </c>
      <c r="CQ49">
        <v>43.939882106418601</v>
      </c>
      <c r="CR49">
        <v>44.0324770757924</v>
      </c>
      <c r="CS49">
        <v>44.124701319328103</v>
      </c>
      <c r="CT49">
        <v>44.216556500000799</v>
      </c>
      <c r="CU49">
        <v>44.308044331817001</v>
      </c>
      <c r="CV49">
        <v>44.399166578288302</v>
      </c>
      <c r="CW49">
        <v>44.489925050915097</v>
      </c>
      <c r="CX49">
        <v>44.580321607677902</v>
      </c>
      <c r="CY49">
        <v>44.670357596707298</v>
      </c>
      <c r="CZ49">
        <v>44.760033520006601</v>
      </c>
      <c r="DA49">
        <v>44.849349100125202</v>
      </c>
      <c r="DB49">
        <v>44.938302947743999</v>
      </c>
      <c r="DC49">
        <v>45.0268921224039</v>
      </c>
      <c r="DD49">
        <v>45.115111561527797</v>
      </c>
      <c r="DE49">
        <v>45.202953350584998</v>
      </c>
      <c r="DF49">
        <v>45.290405805892703</v>
      </c>
      <c r="DG49">
        <v>45.377452341542401</v>
      </c>
      <c r="DH49">
        <v>45.464070093659799</v>
      </c>
      <c r="DI49">
        <v>45.550228279017901</v>
      </c>
      <c r="DJ49">
        <v>45.635886271168502</v>
      </c>
      <c r="DK49">
        <v>45.720990488616998</v>
      </c>
      <c r="DL49">
        <v>45.805474858839602</v>
      </c>
      <c r="DM49">
        <v>45.889255532550102</v>
      </c>
      <c r="DN49">
        <v>45.972226340904001</v>
      </c>
      <c r="DO49">
        <v>46.054263873365997</v>
      </c>
      <c r="DP49">
        <v>46.135201466621297</v>
      </c>
      <c r="DQ49">
        <v>46.214852148196002</v>
      </c>
      <c r="DR49">
        <v>46.293003949358003</v>
      </c>
      <c r="DS49">
        <v>46.369449454888603</v>
      </c>
      <c r="DT49">
        <v>46.443989918245599</v>
      </c>
    </row>
    <row r="50" spans="1:124" ht="15" customHeight="1" x14ac:dyDescent="0.25">
      <c r="A50">
        <v>48</v>
      </c>
      <c r="B50">
        <v>31.304326624720101</v>
      </c>
      <c r="C50">
        <v>31.516437211623</v>
      </c>
      <c r="D50">
        <v>31.676842741476101</v>
      </c>
      <c r="E50">
        <v>31.942081357176399</v>
      </c>
      <c r="F50">
        <v>32.1305181611351</v>
      </c>
      <c r="G50">
        <v>32.341363090639703</v>
      </c>
      <c r="H50">
        <v>32.592495315666397</v>
      </c>
      <c r="I50">
        <v>32.831700091925903</v>
      </c>
      <c r="J50">
        <v>33.050436248279297</v>
      </c>
      <c r="K50">
        <v>33.333558820675499</v>
      </c>
      <c r="L50">
        <v>33.593781436296403</v>
      </c>
      <c r="M50">
        <v>33.844133264638003</v>
      </c>
      <c r="N50">
        <v>34.095046006001901</v>
      </c>
      <c r="O50">
        <v>34.237123506458197</v>
      </c>
      <c r="P50">
        <v>34.524094416131497</v>
      </c>
      <c r="Q50">
        <v>34.606967055178202</v>
      </c>
      <c r="R50">
        <v>34.776500467502999</v>
      </c>
      <c r="S50">
        <v>34.996750430029799</v>
      </c>
      <c r="T50">
        <v>35.084162178101202</v>
      </c>
      <c r="U50">
        <v>35.349536251380599</v>
      </c>
      <c r="V50">
        <v>35.457864403824502</v>
      </c>
      <c r="W50">
        <v>35.766591674499601</v>
      </c>
      <c r="X50">
        <v>35.980358297494597</v>
      </c>
      <c r="Y50">
        <v>36.175920942448997</v>
      </c>
      <c r="Z50">
        <v>36.372748411703697</v>
      </c>
      <c r="AA50">
        <v>36.508976141546199</v>
      </c>
      <c r="AB50">
        <v>36.624477940955998</v>
      </c>
      <c r="AC50">
        <v>36.804855487958299</v>
      </c>
      <c r="AD50">
        <v>36.978375174027498</v>
      </c>
      <c r="AE50">
        <v>37.150232738135699</v>
      </c>
      <c r="AF50">
        <v>37.370188277445202</v>
      </c>
      <c r="AG50">
        <v>37.5028112611053</v>
      </c>
      <c r="AH50">
        <v>37.720512329648102</v>
      </c>
      <c r="AI50">
        <v>37.8712108001424</v>
      </c>
      <c r="AJ50">
        <v>38.045241588795399</v>
      </c>
      <c r="AK50">
        <v>38.187899926127997</v>
      </c>
      <c r="AL50">
        <v>38.357042361741001</v>
      </c>
      <c r="AM50">
        <v>38.428526635340297</v>
      </c>
      <c r="AN50">
        <v>38.549395063666402</v>
      </c>
      <c r="AO50">
        <v>38.645934057148999</v>
      </c>
      <c r="AP50">
        <v>38.829995017891697</v>
      </c>
      <c r="AQ50">
        <v>38.9255724514029</v>
      </c>
      <c r="AR50">
        <v>38.940378757287199</v>
      </c>
      <c r="AS50">
        <v>38.9244030077951</v>
      </c>
      <c r="AT50">
        <v>38.921805848621098</v>
      </c>
      <c r="AU50">
        <v>38.963077587087</v>
      </c>
      <c r="AV50">
        <v>39.0582547054291</v>
      </c>
      <c r="AW50">
        <v>39.107149680048302</v>
      </c>
      <c r="AX50">
        <v>39.157410083874197</v>
      </c>
      <c r="AY50">
        <v>39.109933724064</v>
      </c>
      <c r="AZ50">
        <v>39.124208934943901</v>
      </c>
      <c r="BA50">
        <v>39.100230948905597</v>
      </c>
      <c r="BB50">
        <v>39.146014263125103</v>
      </c>
      <c r="BC50">
        <v>39.144500191810302</v>
      </c>
      <c r="BD50">
        <v>39.166590784083098</v>
      </c>
      <c r="BE50">
        <v>39.170975891183197</v>
      </c>
      <c r="BF50">
        <v>39.269224884794497</v>
      </c>
      <c r="BG50">
        <v>39.374927305529702</v>
      </c>
      <c r="BH50">
        <v>39.4803817458208</v>
      </c>
      <c r="BI50">
        <v>39.593324871390998</v>
      </c>
      <c r="BJ50">
        <v>39.725593365881302</v>
      </c>
      <c r="BK50">
        <v>39.813282469141399</v>
      </c>
      <c r="BL50">
        <v>39.940470459066802</v>
      </c>
      <c r="BM50">
        <v>40.0588201781297</v>
      </c>
      <c r="BN50">
        <v>40.157976560746</v>
      </c>
      <c r="BO50">
        <v>40.266967435315898</v>
      </c>
      <c r="BP50">
        <v>40.356786925307603</v>
      </c>
      <c r="BQ50">
        <v>40.456422776656702</v>
      </c>
      <c r="BR50">
        <v>40.5619814968965</v>
      </c>
      <c r="BS50">
        <v>40.665275312334501</v>
      </c>
      <c r="BT50">
        <v>40.763738710514602</v>
      </c>
      <c r="BU50">
        <v>40.867935231809703</v>
      </c>
      <c r="BV50">
        <v>40.972534765591398</v>
      </c>
      <c r="BW50">
        <v>41.070703045391703</v>
      </c>
      <c r="BX50">
        <v>41.168634411481499</v>
      </c>
      <c r="BY50">
        <v>41.267900250331699</v>
      </c>
      <c r="BZ50">
        <v>41.366780817470698</v>
      </c>
      <c r="CA50">
        <v>41.4652764808773</v>
      </c>
      <c r="CB50">
        <v>41.563387689045101</v>
      </c>
      <c r="CC50">
        <v>41.661114969457003</v>
      </c>
      <c r="CD50">
        <v>41.758458927049197</v>
      </c>
      <c r="CE50">
        <v>41.855420242668401</v>
      </c>
      <c r="CF50">
        <v>41.9519996715212</v>
      </c>
      <c r="CG50">
        <v>42.048198041619003</v>
      </c>
      <c r="CH50">
        <v>42.1440162522169</v>
      </c>
      <c r="CI50">
        <v>42.239455272251298</v>
      </c>
      <c r="CJ50">
        <v>42.334516138773303</v>
      </c>
      <c r="CK50">
        <v>42.429199955382003</v>
      </c>
      <c r="CL50">
        <v>42.523507890657299</v>
      </c>
      <c r="CM50">
        <v>42.617441176592898</v>
      </c>
      <c r="CN50">
        <v>42.711001107031997</v>
      </c>
      <c r="CO50">
        <v>42.804189036104702</v>
      </c>
      <c r="CP50">
        <v>42.8970063766686</v>
      </c>
      <c r="CQ50">
        <v>42.989454598754499</v>
      </c>
      <c r="CR50">
        <v>43.081535228016598</v>
      </c>
      <c r="CS50">
        <v>43.173249844188298</v>
      </c>
      <c r="CT50">
        <v>43.264600079544799</v>
      </c>
      <c r="CU50">
        <v>43.355587617372898</v>
      </c>
      <c r="CV50">
        <v>43.446214190448202</v>
      </c>
      <c r="CW50">
        <v>43.536481579521798</v>
      </c>
      <c r="CX50">
        <v>43.626391611815002</v>
      </c>
      <c r="CY50">
        <v>43.715945604119703</v>
      </c>
      <c r="CZ50">
        <v>43.805144026219402</v>
      </c>
      <c r="DA50">
        <v>43.893986567689304</v>
      </c>
      <c r="DB50">
        <v>43.982471805206401</v>
      </c>
      <c r="DC50">
        <v>44.070596762919301</v>
      </c>
      <c r="DD50">
        <v>44.158356341013302</v>
      </c>
      <c r="DE50">
        <v>44.245742585304299</v>
      </c>
      <c r="DF50">
        <v>44.332743769340503</v>
      </c>
      <c r="DG50">
        <v>44.419343260484901</v>
      </c>
      <c r="DH50">
        <v>44.505518143179401</v>
      </c>
      <c r="DI50">
        <v>44.591237576405</v>
      </c>
      <c r="DJ50">
        <v>44.676460868504797</v>
      </c>
      <c r="DK50">
        <v>44.761134363109399</v>
      </c>
      <c r="DL50">
        <v>44.845191904226503</v>
      </c>
      <c r="DM50">
        <v>44.928549546546101</v>
      </c>
      <c r="DN50">
        <v>45.011101009636903</v>
      </c>
      <c r="DO50">
        <v>45.092722761186202</v>
      </c>
      <c r="DP50">
        <v>45.173247984999797</v>
      </c>
      <c r="DQ50">
        <v>45.252489545609798</v>
      </c>
      <c r="DR50">
        <v>45.330235298203</v>
      </c>
      <c r="DS50">
        <v>45.406277663160402</v>
      </c>
      <c r="DT50">
        <v>45.480417744003503</v>
      </c>
    </row>
    <row r="51" spans="1:124" ht="15" customHeight="1" x14ac:dyDescent="0.25">
      <c r="A51">
        <v>49</v>
      </c>
      <c r="B51">
        <v>30.474251367723401</v>
      </c>
      <c r="C51">
        <v>30.689194158064499</v>
      </c>
      <c r="D51">
        <v>30.844914171262399</v>
      </c>
      <c r="E51">
        <v>31.105704087235999</v>
      </c>
      <c r="F51">
        <v>31.288730673698101</v>
      </c>
      <c r="G51">
        <v>31.4946173075428</v>
      </c>
      <c r="H51">
        <v>31.743038060370299</v>
      </c>
      <c r="I51">
        <v>31.9892730662975</v>
      </c>
      <c r="J51">
        <v>32.195210640997601</v>
      </c>
      <c r="K51">
        <v>32.473597690065198</v>
      </c>
      <c r="L51">
        <v>32.721051283764503</v>
      </c>
      <c r="M51">
        <v>32.980297635120003</v>
      </c>
      <c r="N51">
        <v>33.225326943986502</v>
      </c>
      <c r="O51">
        <v>33.365949578655403</v>
      </c>
      <c r="P51">
        <v>33.651445155114899</v>
      </c>
      <c r="Q51">
        <v>33.730092698615202</v>
      </c>
      <c r="R51">
        <v>33.909354987108301</v>
      </c>
      <c r="S51">
        <v>34.117218349887501</v>
      </c>
      <c r="T51">
        <v>34.212320063776602</v>
      </c>
      <c r="U51">
        <v>34.474078946509103</v>
      </c>
      <c r="V51">
        <v>34.588921525723102</v>
      </c>
      <c r="W51">
        <v>34.897669243708997</v>
      </c>
      <c r="X51">
        <v>35.110300283228099</v>
      </c>
      <c r="Y51">
        <v>35.297704733953999</v>
      </c>
      <c r="Z51">
        <v>35.491159325885803</v>
      </c>
      <c r="AA51">
        <v>35.628235446755902</v>
      </c>
      <c r="AB51">
        <v>35.746847297432097</v>
      </c>
      <c r="AC51">
        <v>35.925798011961</v>
      </c>
      <c r="AD51">
        <v>36.099124491945702</v>
      </c>
      <c r="AE51">
        <v>36.266792258194101</v>
      </c>
      <c r="AF51">
        <v>36.478374980967402</v>
      </c>
      <c r="AG51">
        <v>36.615054415011997</v>
      </c>
      <c r="AH51">
        <v>36.829097691995003</v>
      </c>
      <c r="AI51">
        <v>36.976153844706097</v>
      </c>
      <c r="AJ51">
        <v>37.144248556700902</v>
      </c>
      <c r="AK51">
        <v>37.282086758325498</v>
      </c>
      <c r="AL51">
        <v>37.456490929969299</v>
      </c>
      <c r="AM51">
        <v>37.5252002277564</v>
      </c>
      <c r="AN51">
        <v>37.644204785199598</v>
      </c>
      <c r="AO51">
        <v>37.738108706115703</v>
      </c>
      <c r="AP51">
        <v>37.921757381058498</v>
      </c>
      <c r="AQ51">
        <v>38.012587972941802</v>
      </c>
      <c r="AR51">
        <v>38.026469218168899</v>
      </c>
      <c r="AS51">
        <v>38.0125510162975</v>
      </c>
      <c r="AT51">
        <v>38.012417320147698</v>
      </c>
      <c r="AU51">
        <v>38.053476860887997</v>
      </c>
      <c r="AV51">
        <v>38.147715024250203</v>
      </c>
      <c r="AW51">
        <v>38.192414380754798</v>
      </c>
      <c r="AX51">
        <v>38.241824317274997</v>
      </c>
      <c r="AY51">
        <v>38.191288248862101</v>
      </c>
      <c r="AZ51">
        <v>38.206588908908103</v>
      </c>
      <c r="BA51">
        <v>38.187160176446802</v>
      </c>
      <c r="BB51">
        <v>38.233515551811202</v>
      </c>
      <c r="BC51">
        <v>38.2324578682245</v>
      </c>
      <c r="BD51">
        <v>38.250910332593598</v>
      </c>
      <c r="BE51">
        <v>38.255833285340202</v>
      </c>
      <c r="BF51">
        <v>38.352354842528598</v>
      </c>
      <c r="BG51">
        <v>38.459737538928998</v>
      </c>
      <c r="BH51">
        <v>38.559865932592203</v>
      </c>
      <c r="BI51">
        <v>38.671989807763602</v>
      </c>
      <c r="BJ51">
        <v>38.803639736287899</v>
      </c>
      <c r="BK51">
        <v>38.893012377840698</v>
      </c>
      <c r="BL51">
        <v>39.014847372111802</v>
      </c>
      <c r="BM51">
        <v>39.131222335777103</v>
      </c>
      <c r="BN51">
        <v>39.231352686278399</v>
      </c>
      <c r="BO51">
        <v>39.338357191123301</v>
      </c>
      <c r="BP51">
        <v>39.426222802515397</v>
      </c>
      <c r="BQ51">
        <v>39.526346151187802</v>
      </c>
      <c r="BR51">
        <v>39.632420493482201</v>
      </c>
      <c r="BS51">
        <v>39.732361125653298</v>
      </c>
      <c r="BT51">
        <v>39.829106299719598</v>
      </c>
      <c r="BU51">
        <v>39.933159520484203</v>
      </c>
      <c r="BV51">
        <v>40.034045705062901</v>
      </c>
      <c r="BW51">
        <v>40.132466498041403</v>
      </c>
      <c r="BX51">
        <v>40.231479250088803</v>
      </c>
      <c r="BY51">
        <v>40.3301119222496</v>
      </c>
      <c r="BZ51">
        <v>40.428364770757902</v>
      </c>
      <c r="CA51">
        <v>40.5262381337904</v>
      </c>
      <c r="CB51">
        <v>40.623732429951197</v>
      </c>
      <c r="CC51">
        <v>40.720848156748197</v>
      </c>
      <c r="CD51">
        <v>40.817585889059004</v>
      </c>
      <c r="CE51">
        <v>40.913946277589503</v>
      </c>
      <c r="CF51">
        <v>41.009930047325497</v>
      </c>
      <c r="CG51">
        <v>41.105537995979802</v>
      </c>
      <c r="CH51">
        <v>41.200770992433597</v>
      </c>
      <c r="CI51">
        <v>41.2956299751758</v>
      </c>
      <c r="CJ51">
        <v>41.390115950739499</v>
      </c>
      <c r="CK51">
        <v>41.484229992137898</v>
      </c>
      <c r="CL51">
        <v>41.577973237299702</v>
      </c>
      <c r="CM51">
        <v>41.671346887505003</v>
      </c>
      <c r="CN51">
        <v>41.764352205823997</v>
      </c>
      <c r="CO51">
        <v>41.8569905155572</v>
      </c>
      <c r="CP51">
        <v>41.949263198679503</v>
      </c>
      <c r="CQ51">
        <v>42.041171694289098</v>
      </c>
      <c r="CR51">
        <v>42.132717497060298</v>
      </c>
      <c r="CS51">
        <v>42.223902155703698</v>
      </c>
      <c r="CT51">
        <v>42.314727271431103</v>
      </c>
      <c r="CU51">
        <v>42.4051944964298</v>
      </c>
      <c r="CV51">
        <v>42.495305532342499</v>
      </c>
      <c r="CW51">
        <v>42.585062128757897</v>
      </c>
      <c r="CX51">
        <v>42.6744660817089</v>
      </c>
      <c r="CY51">
        <v>42.763518676165504</v>
      </c>
      <c r="CZ51">
        <v>42.8522203491328</v>
      </c>
      <c r="DA51">
        <v>42.940570756588102</v>
      </c>
      <c r="DB51">
        <v>43.028568440495597</v>
      </c>
      <c r="DC51">
        <v>43.1162103887943</v>
      </c>
      <c r="DD51">
        <v>43.203491463475501</v>
      </c>
      <c r="DE51">
        <v>43.290403669568398</v>
      </c>
      <c r="DF51">
        <v>43.376935236492997</v>
      </c>
      <c r="DG51">
        <v>43.463069483243899</v>
      </c>
      <c r="DH51">
        <v>43.548783440591201</v>
      </c>
      <c r="DI51">
        <v>43.63404620731</v>
      </c>
      <c r="DJ51">
        <v>43.718817023606903</v>
      </c>
      <c r="DK51">
        <v>43.803042154645297</v>
      </c>
      <c r="DL51">
        <v>43.886655356779499</v>
      </c>
      <c r="DM51">
        <v>43.9695725836322</v>
      </c>
      <c r="DN51">
        <v>44.051687437081497</v>
      </c>
      <c r="DO51">
        <v>44.132876256234901</v>
      </c>
      <c r="DP51">
        <v>44.212972063109099</v>
      </c>
      <c r="DQ51">
        <v>44.2917875496425</v>
      </c>
      <c r="DR51">
        <v>44.369110384451098</v>
      </c>
      <c r="DS51">
        <v>44.444732813805899</v>
      </c>
      <c r="DT51">
        <v>44.518455782549999</v>
      </c>
    </row>
    <row r="52" spans="1:124" ht="15" customHeight="1" x14ac:dyDescent="0.25">
      <c r="A52">
        <v>50</v>
      </c>
      <c r="B52">
        <v>29.638778962077399</v>
      </c>
      <c r="C52">
        <v>29.863175151683699</v>
      </c>
      <c r="D52">
        <v>30.007059190861799</v>
      </c>
      <c r="E52">
        <v>30.270820309014201</v>
      </c>
      <c r="F52">
        <v>30.4512246028631</v>
      </c>
      <c r="G52">
        <v>30.656600473404101</v>
      </c>
      <c r="H52">
        <v>30.905183020304101</v>
      </c>
      <c r="I52">
        <v>31.144171284736299</v>
      </c>
      <c r="J52">
        <v>31.3364050976055</v>
      </c>
      <c r="K52">
        <v>31.6125164361681</v>
      </c>
      <c r="L52">
        <v>31.861565199862302</v>
      </c>
      <c r="M52">
        <v>32.112737963991798</v>
      </c>
      <c r="N52">
        <v>32.360977057279001</v>
      </c>
      <c r="O52">
        <v>32.500492586932403</v>
      </c>
      <c r="P52">
        <v>32.783915137361603</v>
      </c>
      <c r="Q52">
        <v>32.860900790615197</v>
      </c>
      <c r="R52">
        <v>33.0492216923437</v>
      </c>
      <c r="S52">
        <v>33.255074072399097</v>
      </c>
      <c r="T52">
        <v>33.3385038446132</v>
      </c>
      <c r="U52">
        <v>33.611342990703697</v>
      </c>
      <c r="V52">
        <v>33.730189517863302</v>
      </c>
      <c r="W52">
        <v>34.030993409262202</v>
      </c>
      <c r="X52">
        <v>34.245843819969799</v>
      </c>
      <c r="Y52">
        <v>34.4252167001261</v>
      </c>
      <c r="Z52">
        <v>34.6171949385202</v>
      </c>
      <c r="AA52">
        <v>34.755260149073003</v>
      </c>
      <c r="AB52">
        <v>34.872009996761797</v>
      </c>
      <c r="AC52">
        <v>35.045134167349602</v>
      </c>
      <c r="AD52">
        <v>35.216724327387503</v>
      </c>
      <c r="AE52">
        <v>35.387186514923897</v>
      </c>
      <c r="AF52">
        <v>35.593408067630399</v>
      </c>
      <c r="AG52">
        <v>35.727887925680299</v>
      </c>
      <c r="AH52">
        <v>35.934091064708902</v>
      </c>
      <c r="AI52">
        <v>36.0889522687905</v>
      </c>
      <c r="AJ52">
        <v>36.252240096700497</v>
      </c>
      <c r="AK52">
        <v>36.386294965066199</v>
      </c>
      <c r="AL52">
        <v>36.557445869327999</v>
      </c>
      <c r="AM52">
        <v>36.624587846283099</v>
      </c>
      <c r="AN52">
        <v>36.737206287683101</v>
      </c>
      <c r="AO52">
        <v>36.835461368863101</v>
      </c>
      <c r="AP52">
        <v>37.017496553749702</v>
      </c>
      <c r="AQ52">
        <v>37.1046119306219</v>
      </c>
      <c r="AR52">
        <v>37.115347907606697</v>
      </c>
      <c r="AS52">
        <v>37.1057859572865</v>
      </c>
      <c r="AT52">
        <v>37.108569922006097</v>
      </c>
      <c r="AU52">
        <v>37.1507366472363</v>
      </c>
      <c r="AV52">
        <v>37.240712271263803</v>
      </c>
      <c r="AW52">
        <v>37.281975368298802</v>
      </c>
      <c r="AX52">
        <v>37.331581882449903</v>
      </c>
      <c r="AY52">
        <v>37.279667429869299</v>
      </c>
      <c r="AZ52">
        <v>37.295362488578398</v>
      </c>
      <c r="BA52">
        <v>37.278983481815402</v>
      </c>
      <c r="BB52">
        <v>37.323482428232097</v>
      </c>
      <c r="BC52">
        <v>37.323159996412897</v>
      </c>
      <c r="BD52">
        <v>37.3400586272342</v>
      </c>
      <c r="BE52">
        <v>37.343571916891797</v>
      </c>
      <c r="BF52">
        <v>37.437706571108301</v>
      </c>
      <c r="BG52">
        <v>37.548539666578201</v>
      </c>
      <c r="BH52">
        <v>37.644123974084202</v>
      </c>
      <c r="BI52">
        <v>37.755320652964301</v>
      </c>
      <c r="BJ52">
        <v>37.886361323327101</v>
      </c>
      <c r="BK52">
        <v>37.972956747056102</v>
      </c>
      <c r="BL52">
        <v>38.090860977506502</v>
      </c>
      <c r="BM52">
        <v>38.205438656133502</v>
      </c>
      <c r="BN52">
        <v>38.303620956341803</v>
      </c>
      <c r="BO52">
        <v>38.410877788402601</v>
      </c>
      <c r="BP52">
        <v>38.496843654188801</v>
      </c>
      <c r="BQ52">
        <v>38.597237704731498</v>
      </c>
      <c r="BR52">
        <v>38.7042191895153</v>
      </c>
      <c r="BS52">
        <v>38.804951964830501</v>
      </c>
      <c r="BT52">
        <v>38.899975241485798</v>
      </c>
      <c r="BU52">
        <v>39.004101324998999</v>
      </c>
      <c r="BV52">
        <v>39.101930708286197</v>
      </c>
      <c r="BW52">
        <v>39.200634802354898</v>
      </c>
      <c r="BX52">
        <v>39.298964483792297</v>
      </c>
      <c r="BY52">
        <v>39.3969198950034</v>
      </c>
      <c r="BZ52">
        <v>39.494501261720998</v>
      </c>
      <c r="CA52">
        <v>39.591708891504098</v>
      </c>
      <c r="CB52">
        <v>39.688543172225998</v>
      </c>
      <c r="CC52">
        <v>39.785004570551003</v>
      </c>
      <c r="CD52">
        <v>39.8810936304031</v>
      </c>
      <c r="CE52">
        <v>39.976810971426097</v>
      </c>
      <c r="CF52">
        <v>40.072157287438202</v>
      </c>
      <c r="CG52">
        <v>40.167133344881101</v>
      </c>
      <c r="CH52">
        <v>40.261739981263801</v>
      </c>
      <c r="CI52">
        <v>40.355978103605104</v>
      </c>
      <c r="CJ52">
        <v>40.449848686872997</v>
      </c>
      <c r="CK52">
        <v>40.543352772422999</v>
      </c>
      <c r="CL52">
        <v>40.636491466437199</v>
      </c>
      <c r="CM52">
        <v>40.729265938363397</v>
      </c>
      <c r="CN52">
        <v>40.821677419356703</v>
      </c>
      <c r="CO52">
        <v>40.913727200723599</v>
      </c>
      <c r="CP52">
        <v>41.005416632369702</v>
      </c>
      <c r="CQ52">
        <v>41.096747121251603</v>
      </c>
      <c r="CR52">
        <v>41.187720129834098</v>
      </c>
      <c r="CS52">
        <v>41.278337174553599</v>
      </c>
      <c r="CT52">
        <v>41.368599824287699</v>
      </c>
      <c r="CU52">
        <v>41.458509698832202</v>
      </c>
      <c r="CV52">
        <v>41.548068467385797</v>
      </c>
      <c r="CW52">
        <v>41.6372778470447</v>
      </c>
      <c r="CX52">
        <v>41.726139601304503</v>
      </c>
      <c r="CY52">
        <v>41.814654981884402</v>
      </c>
      <c r="CZ52">
        <v>41.902824391471</v>
      </c>
      <c r="DA52">
        <v>41.990647450805398</v>
      </c>
      <c r="DB52">
        <v>42.078122665373499</v>
      </c>
      <c r="DC52">
        <v>42.165246984973599</v>
      </c>
      <c r="DD52">
        <v>42.252015231258099</v>
      </c>
      <c r="DE52">
        <v>42.338419366048903</v>
      </c>
      <c r="DF52">
        <v>42.424447571868498</v>
      </c>
      <c r="DG52">
        <v>42.510083116134297</v>
      </c>
      <c r="DH52">
        <v>42.595302972189899</v>
      </c>
      <c r="DI52">
        <v>42.6800761741817</v>
      </c>
      <c r="DJ52">
        <v>42.764361888949601</v>
      </c>
      <c r="DK52">
        <v>42.848106296911702</v>
      </c>
      <c r="DL52">
        <v>42.931243059559201</v>
      </c>
      <c r="DM52">
        <v>43.013688020883301</v>
      </c>
      <c r="DN52">
        <v>43.095334654831703</v>
      </c>
      <c r="DO52">
        <v>43.176059160592899</v>
      </c>
      <c r="DP52">
        <v>43.255694383722499</v>
      </c>
      <c r="DQ52">
        <v>43.334052827803497</v>
      </c>
      <c r="DR52">
        <v>43.410921957714102</v>
      </c>
      <c r="DS52">
        <v>43.486093829688599</v>
      </c>
      <c r="DT52">
        <v>43.559369215500801</v>
      </c>
    </row>
    <row r="53" spans="1:124" ht="15" customHeight="1" x14ac:dyDescent="0.25">
      <c r="A53">
        <v>51</v>
      </c>
      <c r="B53">
        <v>28.824609009369802</v>
      </c>
      <c r="C53">
        <v>29.038783217914201</v>
      </c>
      <c r="D53">
        <v>29.1875296838097</v>
      </c>
      <c r="E53">
        <v>29.442209516285399</v>
      </c>
      <c r="F53">
        <v>29.620471532403698</v>
      </c>
      <c r="G53">
        <v>29.825056160374899</v>
      </c>
      <c r="H53">
        <v>30.061627994005399</v>
      </c>
      <c r="I53">
        <v>30.3000193828133</v>
      </c>
      <c r="J53">
        <v>30.491984861610799</v>
      </c>
      <c r="K53">
        <v>30.756044191093601</v>
      </c>
      <c r="L53">
        <v>31.0035200612583</v>
      </c>
      <c r="M53">
        <v>31.250822290131602</v>
      </c>
      <c r="N53">
        <v>31.507378807946498</v>
      </c>
      <c r="O53">
        <v>31.6412713554693</v>
      </c>
      <c r="P53">
        <v>31.927829846219201</v>
      </c>
      <c r="Q53">
        <v>31.998793170035601</v>
      </c>
      <c r="R53">
        <v>32.1900504295944</v>
      </c>
      <c r="S53">
        <v>32.397057773750603</v>
      </c>
      <c r="T53">
        <v>32.481511679254403</v>
      </c>
      <c r="U53">
        <v>32.7665982045242</v>
      </c>
      <c r="V53">
        <v>32.867027698454699</v>
      </c>
      <c r="W53">
        <v>33.166129252079998</v>
      </c>
      <c r="X53">
        <v>33.382798089848997</v>
      </c>
      <c r="Y53">
        <v>33.547173676234401</v>
      </c>
      <c r="Z53">
        <v>33.747334810801199</v>
      </c>
      <c r="AA53">
        <v>33.889900268409001</v>
      </c>
      <c r="AB53">
        <v>34.003833211311203</v>
      </c>
      <c r="AC53">
        <v>34.175646275582999</v>
      </c>
      <c r="AD53">
        <v>34.342110630338198</v>
      </c>
      <c r="AE53">
        <v>34.509947059404801</v>
      </c>
      <c r="AF53">
        <v>34.709276782422798</v>
      </c>
      <c r="AG53">
        <v>34.8440016529267</v>
      </c>
      <c r="AH53">
        <v>35.047219852424398</v>
      </c>
      <c r="AI53">
        <v>35.196734182051401</v>
      </c>
      <c r="AJ53">
        <v>35.362116583123097</v>
      </c>
      <c r="AK53">
        <v>35.497174727188899</v>
      </c>
      <c r="AL53">
        <v>35.667000886266898</v>
      </c>
      <c r="AM53">
        <v>35.7307422403263</v>
      </c>
      <c r="AN53">
        <v>35.836811497977898</v>
      </c>
      <c r="AO53">
        <v>35.937087585589801</v>
      </c>
      <c r="AP53">
        <v>36.111682634692798</v>
      </c>
      <c r="AQ53">
        <v>36.195725481978101</v>
      </c>
      <c r="AR53">
        <v>36.20706055022</v>
      </c>
      <c r="AS53">
        <v>36.201294758778801</v>
      </c>
      <c r="AT53">
        <v>36.202367474600599</v>
      </c>
      <c r="AU53">
        <v>36.248993066938503</v>
      </c>
      <c r="AV53">
        <v>36.336384395422101</v>
      </c>
      <c r="AW53">
        <v>36.374091686649599</v>
      </c>
      <c r="AX53">
        <v>36.422346646805899</v>
      </c>
      <c r="AY53">
        <v>36.372394888978498</v>
      </c>
      <c r="AZ53">
        <v>36.385486611340497</v>
      </c>
      <c r="BA53">
        <v>36.372908621088001</v>
      </c>
      <c r="BB53">
        <v>36.419423798840697</v>
      </c>
      <c r="BC53">
        <v>36.417746150125097</v>
      </c>
      <c r="BD53">
        <v>36.4318821913064</v>
      </c>
      <c r="BE53">
        <v>36.437760577993302</v>
      </c>
      <c r="BF53">
        <v>36.528510631666897</v>
      </c>
      <c r="BG53">
        <v>36.635981871090301</v>
      </c>
      <c r="BH53">
        <v>36.734478157572703</v>
      </c>
      <c r="BI53">
        <v>36.842944861509501</v>
      </c>
      <c r="BJ53">
        <v>36.971955538141401</v>
      </c>
      <c r="BK53">
        <v>37.054915160918704</v>
      </c>
      <c r="BL53">
        <v>37.173945621449398</v>
      </c>
      <c r="BM53">
        <v>37.2861535486675</v>
      </c>
      <c r="BN53">
        <v>37.3854103419512</v>
      </c>
      <c r="BO53">
        <v>37.489091583314298</v>
      </c>
      <c r="BP53">
        <v>37.5747792797305</v>
      </c>
      <c r="BQ53">
        <v>37.675075826266202</v>
      </c>
      <c r="BR53">
        <v>37.780921881028803</v>
      </c>
      <c r="BS53">
        <v>37.880837699750401</v>
      </c>
      <c r="BT53">
        <v>37.977309013056697</v>
      </c>
      <c r="BU53">
        <v>38.077543135497699</v>
      </c>
      <c r="BV53">
        <v>38.1758786059887</v>
      </c>
      <c r="BW53">
        <v>38.273845830097699</v>
      </c>
      <c r="BX53">
        <v>38.371444834446699</v>
      </c>
      <c r="BY53">
        <v>38.468675730324797</v>
      </c>
      <c r="BZ53">
        <v>38.565538712201501</v>
      </c>
      <c r="CA53">
        <v>38.662034056227</v>
      </c>
      <c r="CB53">
        <v>38.758162118721799</v>
      </c>
      <c r="CC53">
        <v>38.853923334655398</v>
      </c>
      <c r="CD53">
        <v>38.949318216117298</v>
      </c>
      <c r="CE53">
        <v>39.044347350779901</v>
      </c>
      <c r="CF53">
        <v>39.139011400355002</v>
      </c>
      <c r="CG53">
        <v>39.2333110990458</v>
      </c>
      <c r="CH53">
        <v>39.327247251994599</v>
      </c>
      <c r="CI53">
        <v>39.420820733726899</v>
      </c>
      <c r="CJ53">
        <v>39.514032486595198</v>
      </c>
      <c r="CK53">
        <v>39.606883519220197</v>
      </c>
      <c r="CL53">
        <v>39.6993749049334</v>
      </c>
      <c r="CM53">
        <v>39.791507780220201</v>
      </c>
      <c r="CN53">
        <v>39.883283343164898</v>
      </c>
      <c r="CO53">
        <v>39.974702851898897</v>
      </c>
      <c r="CP53">
        <v>40.065767623052103</v>
      </c>
      <c r="CQ53">
        <v>40.156479030209198</v>
      </c>
      <c r="CR53">
        <v>40.246838502371098</v>
      </c>
      <c r="CS53">
        <v>40.336847522422197</v>
      </c>
      <c r="CT53">
        <v>40.426507625604401</v>
      </c>
      <c r="CU53">
        <v>40.515820397998702</v>
      </c>
      <c r="CV53">
        <v>40.604787475014597</v>
      </c>
      <c r="CW53">
        <v>40.693410539888099</v>
      </c>
      <c r="CX53">
        <v>40.781691322189602</v>
      </c>
      <c r="CY53">
        <v>40.869631038910903</v>
      </c>
      <c r="CZ53">
        <v>40.957230056818801</v>
      </c>
      <c r="DA53">
        <v>41.044487959708299</v>
      </c>
      <c r="DB53">
        <v>41.131403214735698</v>
      </c>
      <c r="DC53">
        <v>41.217972731523297</v>
      </c>
      <c r="DD53">
        <v>41.3041912891116</v>
      </c>
      <c r="DE53">
        <v>41.3900508035372</v>
      </c>
      <c r="DF53">
        <v>41.475539407459401</v>
      </c>
      <c r="DG53">
        <v>41.560640313264997</v>
      </c>
      <c r="DH53">
        <v>41.645330432813097</v>
      </c>
      <c r="DI53">
        <v>41.729578730822197</v>
      </c>
      <c r="DJ53">
        <v>41.813344295071303</v>
      </c>
      <c r="DK53">
        <v>41.896573214377398</v>
      </c>
      <c r="DL53">
        <v>41.9791990474804</v>
      </c>
      <c r="DM53">
        <v>42.061137519349899</v>
      </c>
      <c r="DN53">
        <v>42.142281964757103</v>
      </c>
      <c r="DO53">
        <v>42.222508430506899</v>
      </c>
      <c r="DP53">
        <v>42.3016495695354</v>
      </c>
      <c r="DQ53">
        <v>42.379517679706197</v>
      </c>
      <c r="DR53">
        <v>42.455900003238199</v>
      </c>
      <c r="DS53">
        <v>42.530588388783102</v>
      </c>
      <c r="DT53">
        <v>42.603383419202601</v>
      </c>
    </row>
    <row r="54" spans="1:124" ht="15" customHeight="1" x14ac:dyDescent="0.25">
      <c r="A54">
        <v>52</v>
      </c>
      <c r="B54">
        <v>28.0063369071529</v>
      </c>
      <c r="C54">
        <v>28.221018077616701</v>
      </c>
      <c r="D54">
        <v>28.366153441304501</v>
      </c>
      <c r="E54">
        <v>28.612400610253001</v>
      </c>
      <c r="F54">
        <v>28.794362870402399</v>
      </c>
      <c r="G54">
        <v>28.987591766190199</v>
      </c>
      <c r="H54">
        <v>29.213732591139401</v>
      </c>
      <c r="I54">
        <v>29.449617723341401</v>
      </c>
      <c r="J54">
        <v>29.6502737990558</v>
      </c>
      <c r="K54">
        <v>29.898186109340902</v>
      </c>
      <c r="L54">
        <v>30.152275554524401</v>
      </c>
      <c r="M54">
        <v>30.404106659160998</v>
      </c>
      <c r="N54">
        <v>30.6578713264533</v>
      </c>
      <c r="O54">
        <v>30.789080973990401</v>
      </c>
      <c r="P54">
        <v>31.075698843905201</v>
      </c>
      <c r="Q54">
        <v>31.135299487323401</v>
      </c>
      <c r="R54">
        <v>31.334515460755298</v>
      </c>
      <c r="S54">
        <v>31.5383468835069</v>
      </c>
      <c r="T54">
        <v>31.6377654950916</v>
      </c>
      <c r="U54">
        <v>31.910728715120399</v>
      </c>
      <c r="V54">
        <v>32.011737441808201</v>
      </c>
      <c r="W54">
        <v>32.301665734896602</v>
      </c>
      <c r="X54">
        <v>32.521024096717802</v>
      </c>
      <c r="Y54">
        <v>32.683724703388798</v>
      </c>
      <c r="Z54">
        <v>32.885069789016498</v>
      </c>
      <c r="AA54">
        <v>33.017175420209703</v>
      </c>
      <c r="AB54">
        <v>33.129843677004601</v>
      </c>
      <c r="AC54">
        <v>33.305184343652499</v>
      </c>
      <c r="AD54">
        <v>33.469823967915403</v>
      </c>
      <c r="AE54">
        <v>33.629495088433998</v>
      </c>
      <c r="AF54">
        <v>33.830161257104102</v>
      </c>
      <c r="AG54">
        <v>33.963483464352002</v>
      </c>
      <c r="AH54">
        <v>34.162443751582899</v>
      </c>
      <c r="AI54">
        <v>34.314950714428299</v>
      </c>
      <c r="AJ54">
        <v>34.477649646024297</v>
      </c>
      <c r="AK54">
        <v>34.606053161669699</v>
      </c>
      <c r="AL54">
        <v>34.777999018535397</v>
      </c>
      <c r="AM54">
        <v>34.837122925524703</v>
      </c>
      <c r="AN54">
        <v>34.9394782407932</v>
      </c>
      <c r="AO54">
        <v>35.039681488883602</v>
      </c>
      <c r="AP54">
        <v>35.208590730824902</v>
      </c>
      <c r="AQ54">
        <v>35.291278147820499</v>
      </c>
      <c r="AR54">
        <v>35.308526788865898</v>
      </c>
      <c r="AS54">
        <v>35.301434961597103</v>
      </c>
      <c r="AT54">
        <v>35.300112124004201</v>
      </c>
      <c r="AU54">
        <v>35.351835028319002</v>
      </c>
      <c r="AV54">
        <v>35.434923130930301</v>
      </c>
      <c r="AW54">
        <v>35.471783138987703</v>
      </c>
      <c r="AX54">
        <v>35.516771682097897</v>
      </c>
      <c r="AY54">
        <v>35.463777635047997</v>
      </c>
      <c r="AZ54">
        <v>35.476718488719598</v>
      </c>
      <c r="BA54">
        <v>35.470000170872403</v>
      </c>
      <c r="BB54">
        <v>35.514618055787501</v>
      </c>
      <c r="BC54">
        <v>35.515521437744397</v>
      </c>
      <c r="BD54">
        <v>35.5259130446995</v>
      </c>
      <c r="BE54">
        <v>35.534234132478502</v>
      </c>
      <c r="BF54">
        <v>35.625262704781903</v>
      </c>
      <c r="BG54">
        <v>35.731670418432998</v>
      </c>
      <c r="BH54">
        <v>35.829953115430101</v>
      </c>
      <c r="BI54">
        <v>35.935931422998998</v>
      </c>
      <c r="BJ54">
        <v>36.062396088812299</v>
      </c>
      <c r="BK54">
        <v>36.141436636594598</v>
      </c>
      <c r="BL54">
        <v>36.2606222259977</v>
      </c>
      <c r="BM54">
        <v>36.367116588707901</v>
      </c>
      <c r="BN54">
        <v>36.467863164184799</v>
      </c>
      <c r="BO54">
        <v>36.570363453879601</v>
      </c>
      <c r="BP54">
        <v>36.655497453941599</v>
      </c>
      <c r="BQ54">
        <v>36.758470205186299</v>
      </c>
      <c r="BR54">
        <v>36.862801279764398</v>
      </c>
      <c r="BS54">
        <v>36.961035475407797</v>
      </c>
      <c r="BT54">
        <v>37.059352672238198</v>
      </c>
      <c r="BU54">
        <v>37.157259895571499</v>
      </c>
      <c r="BV54">
        <v>37.254805520335502</v>
      </c>
      <c r="BW54">
        <v>37.351989455766898</v>
      </c>
      <c r="BX54">
        <v>37.448811697059199</v>
      </c>
      <c r="BY54">
        <v>37.5452723238921</v>
      </c>
      <c r="BZ54">
        <v>37.641371498945901</v>
      </c>
      <c r="CA54">
        <v>37.737109466403702</v>
      </c>
      <c r="CB54">
        <v>37.832486550442702</v>
      </c>
      <c r="CC54">
        <v>37.927503153715897</v>
      </c>
      <c r="CD54">
        <v>38.022159755824802</v>
      </c>
      <c r="CE54">
        <v>38.116456911785399</v>
      </c>
      <c r="CF54">
        <v>38.210395250487601</v>
      </c>
      <c r="CG54">
        <v>38.303975473150302</v>
      </c>
      <c r="CH54">
        <v>38.397198351772097</v>
      </c>
      <c r="CI54">
        <v>38.490064727579401</v>
      </c>
      <c r="CJ54">
        <v>38.582575509473202</v>
      </c>
      <c r="CK54">
        <v>38.6747316724745</v>
      </c>
      <c r="CL54">
        <v>38.766534256170701</v>
      </c>
      <c r="CM54">
        <v>38.8579843631627</v>
      </c>
      <c r="CN54">
        <v>38.949083157514302</v>
      </c>
      <c r="CO54">
        <v>39.039831863204498</v>
      </c>
      <c r="CP54">
        <v>39.1302317625833</v>
      </c>
      <c r="CQ54">
        <v>39.220284194832999</v>
      </c>
      <c r="CR54">
        <v>39.309990554433497</v>
      </c>
      <c r="CS54">
        <v>39.399352289634798</v>
      </c>
      <c r="CT54">
        <v>39.488370900935998</v>
      </c>
      <c r="CU54">
        <v>39.577047939571202</v>
      </c>
      <c r="CV54">
        <v>39.665385006004001</v>
      </c>
      <c r="CW54">
        <v>39.753383748431197</v>
      </c>
      <c r="CX54">
        <v>39.841045861294504</v>
      </c>
      <c r="CY54">
        <v>39.9283725255628</v>
      </c>
      <c r="CZ54">
        <v>40.015364070657597</v>
      </c>
      <c r="DA54">
        <v>40.102020041888103</v>
      </c>
      <c r="DB54">
        <v>40.188338866394197</v>
      </c>
      <c r="DC54">
        <v>40.274317411743297</v>
      </c>
      <c r="DD54">
        <v>40.359950412239002</v>
      </c>
      <c r="DE54">
        <v>40.445229735690198</v>
      </c>
      <c r="DF54">
        <v>40.530143462048997</v>
      </c>
      <c r="DG54">
        <v>40.614674745322397</v>
      </c>
      <c r="DH54">
        <v>40.698800431909497</v>
      </c>
      <c r="DI54">
        <v>40.782489412358601</v>
      </c>
      <c r="DJ54">
        <v>40.8657006897187</v>
      </c>
      <c r="DK54">
        <v>40.948380254336499</v>
      </c>
      <c r="DL54">
        <v>41.030461554262402</v>
      </c>
      <c r="DM54">
        <v>41.111860185954797</v>
      </c>
      <c r="DN54">
        <v>41.192469333599803</v>
      </c>
      <c r="DO54">
        <v>41.272164878950697</v>
      </c>
      <c r="DP54">
        <v>41.3507792658394</v>
      </c>
      <c r="DQ54">
        <v>41.428124568680097</v>
      </c>
      <c r="DR54">
        <v>41.5039877876942</v>
      </c>
      <c r="DS54">
        <v>41.578160546034397</v>
      </c>
      <c r="DT54">
        <v>41.650443221494697</v>
      </c>
    </row>
    <row r="55" spans="1:124" ht="15" customHeight="1" x14ac:dyDescent="0.25">
      <c r="A55">
        <v>53</v>
      </c>
      <c r="B55">
        <v>27.2120154860906</v>
      </c>
      <c r="C55">
        <v>27.4089007977874</v>
      </c>
      <c r="D55">
        <v>27.546068973771199</v>
      </c>
      <c r="E55">
        <v>27.7857925183907</v>
      </c>
      <c r="F55">
        <v>27.963263878256001</v>
      </c>
      <c r="G55">
        <v>28.153754890801999</v>
      </c>
      <c r="H55">
        <v>28.369744691451999</v>
      </c>
      <c r="I55">
        <v>28.616396442162099</v>
      </c>
      <c r="J55">
        <v>28.798789362333501</v>
      </c>
      <c r="K55">
        <v>29.054202745635099</v>
      </c>
      <c r="L55">
        <v>29.302060711661198</v>
      </c>
      <c r="M55">
        <v>29.564712352548302</v>
      </c>
      <c r="N55">
        <v>29.811886019317502</v>
      </c>
      <c r="O55">
        <v>29.938442410900699</v>
      </c>
      <c r="P55">
        <v>30.232125361997699</v>
      </c>
      <c r="Q55">
        <v>30.2851307185305</v>
      </c>
      <c r="R55">
        <v>30.483141590967101</v>
      </c>
      <c r="S55">
        <v>30.696575916555702</v>
      </c>
      <c r="T55">
        <v>30.7923182549528</v>
      </c>
      <c r="U55">
        <v>31.062322550329601</v>
      </c>
      <c r="V55">
        <v>31.1660460843773</v>
      </c>
      <c r="W55">
        <v>31.443173995697499</v>
      </c>
      <c r="X55">
        <v>31.667062560743599</v>
      </c>
      <c r="Y55">
        <v>31.825277034286302</v>
      </c>
      <c r="Z55">
        <v>32.023072865671502</v>
      </c>
      <c r="AA55">
        <v>32.1479098709505</v>
      </c>
      <c r="AB55">
        <v>32.263203918115998</v>
      </c>
      <c r="AC55">
        <v>32.440567027532502</v>
      </c>
      <c r="AD55">
        <v>32.597063280500997</v>
      </c>
      <c r="AE55">
        <v>32.755201412011402</v>
      </c>
      <c r="AF55">
        <v>32.959213380578497</v>
      </c>
      <c r="AG55">
        <v>33.095912599834001</v>
      </c>
      <c r="AH55">
        <v>33.285187829913497</v>
      </c>
      <c r="AI55">
        <v>33.428784891798102</v>
      </c>
      <c r="AJ55">
        <v>33.592296853681098</v>
      </c>
      <c r="AK55">
        <v>33.724157647854</v>
      </c>
      <c r="AL55">
        <v>33.890157015682398</v>
      </c>
      <c r="AM55">
        <v>33.9466287469318</v>
      </c>
      <c r="AN55">
        <v>34.049664423617799</v>
      </c>
      <c r="AO55">
        <v>34.147320797843001</v>
      </c>
      <c r="AP55">
        <v>34.310336534810503</v>
      </c>
      <c r="AQ55">
        <v>34.395020756209803</v>
      </c>
      <c r="AR55">
        <v>34.415674019643198</v>
      </c>
      <c r="AS55">
        <v>34.4060798452619</v>
      </c>
      <c r="AT55">
        <v>34.405600220997798</v>
      </c>
      <c r="AU55">
        <v>34.4571760867872</v>
      </c>
      <c r="AV55">
        <v>34.534655780184103</v>
      </c>
      <c r="AW55">
        <v>34.573517606642497</v>
      </c>
      <c r="AX55">
        <v>34.616424928977402</v>
      </c>
      <c r="AY55">
        <v>34.563317829089399</v>
      </c>
      <c r="AZ55">
        <v>34.5771827392715</v>
      </c>
      <c r="BA55">
        <v>34.572009362720003</v>
      </c>
      <c r="BB55">
        <v>34.610410828665799</v>
      </c>
      <c r="BC55">
        <v>34.613097961877003</v>
      </c>
      <c r="BD55">
        <v>34.624218363390703</v>
      </c>
      <c r="BE55">
        <v>34.630328636487199</v>
      </c>
      <c r="BF55">
        <v>34.724707835889099</v>
      </c>
      <c r="BG55">
        <v>34.827641603273698</v>
      </c>
      <c r="BH55">
        <v>34.923847754990902</v>
      </c>
      <c r="BI55">
        <v>35.029838832137898</v>
      </c>
      <c r="BJ55">
        <v>35.149387333296303</v>
      </c>
      <c r="BK55">
        <v>35.228781815862</v>
      </c>
      <c r="BL55">
        <v>35.348570062614499</v>
      </c>
      <c r="BM55">
        <v>35.450325602309697</v>
      </c>
      <c r="BN55">
        <v>35.551069416894101</v>
      </c>
      <c r="BO55">
        <v>35.655584325775202</v>
      </c>
      <c r="BP55">
        <v>35.741702963636101</v>
      </c>
      <c r="BQ55">
        <v>35.845467053516003</v>
      </c>
      <c r="BR55">
        <v>35.947602168146403</v>
      </c>
      <c r="BS55">
        <v>36.0451322918546</v>
      </c>
      <c r="BT55">
        <v>36.142574469980197</v>
      </c>
      <c r="BU55">
        <v>36.239661975896603</v>
      </c>
      <c r="BV55">
        <v>36.3363946010791</v>
      </c>
      <c r="BW55">
        <v>36.432772224203298</v>
      </c>
      <c r="BX55">
        <v>36.528794809689401</v>
      </c>
      <c r="BY55">
        <v>36.624462406232503</v>
      </c>
      <c r="BZ55">
        <v>36.719775145318998</v>
      </c>
      <c r="CA55">
        <v>36.814733239730401</v>
      </c>
      <c r="CB55">
        <v>36.909336982037303</v>
      </c>
      <c r="CC55">
        <v>37.003586743083197</v>
      </c>
      <c r="CD55">
        <v>37.097482970459602</v>
      </c>
      <c r="CE55">
        <v>37.191026186975797</v>
      </c>
      <c r="CF55">
        <v>37.284216989120502</v>
      </c>
      <c r="CG55">
        <v>37.377056045520703</v>
      </c>
      <c r="CH55">
        <v>37.469544095396003</v>
      </c>
      <c r="CI55">
        <v>37.561681947010101</v>
      </c>
      <c r="CJ55">
        <v>37.653470476121903</v>
      </c>
      <c r="CK55">
        <v>37.744910624434603</v>
      </c>
      <c r="CL55">
        <v>37.836003398046799</v>
      </c>
      <c r="CM55">
        <v>37.926749865903297</v>
      </c>
      <c r="CN55">
        <v>38.017151158249703</v>
      </c>
      <c r="CO55">
        <v>38.107208465088704</v>
      </c>
      <c r="CP55">
        <v>38.1969230346415</v>
      </c>
      <c r="CQ55">
        <v>38.286296171812999</v>
      </c>
      <c r="CR55">
        <v>38.375329236662999</v>
      </c>
      <c r="CS55">
        <v>38.464023642883099</v>
      </c>
      <c r="CT55">
        <v>38.552380856281196</v>
      </c>
      <c r="CU55">
        <v>38.640402393272502</v>
      </c>
      <c r="CV55">
        <v>38.728089819379797</v>
      </c>
      <c r="CW55">
        <v>38.815444747741402</v>
      </c>
      <c r="CX55">
        <v>38.902468837630003</v>
      </c>
      <c r="CY55">
        <v>38.989163233878003</v>
      </c>
      <c r="CZ55">
        <v>39.075528228350997</v>
      </c>
      <c r="DA55">
        <v>39.161563327575202</v>
      </c>
      <c r="DB55">
        <v>39.2472669182659</v>
      </c>
      <c r="DC55">
        <v>39.332635825388103</v>
      </c>
      <c r="DD55">
        <v>39.417664737779099</v>
      </c>
      <c r="DE55">
        <v>39.502345474063198</v>
      </c>
      <c r="DF55">
        <v>39.586666060238599</v>
      </c>
      <c r="DG55">
        <v>39.670609590324702</v>
      </c>
      <c r="DH55">
        <v>39.754152843206803</v>
      </c>
      <c r="DI55">
        <v>39.837264632663498</v>
      </c>
      <c r="DJ55">
        <v>39.919903873757697</v>
      </c>
      <c r="DK55">
        <v>40.002016454259703</v>
      </c>
      <c r="DL55">
        <v>40.083535706668698</v>
      </c>
      <c r="DM55">
        <v>40.164377092973801</v>
      </c>
      <c r="DN55">
        <v>40.244433639464901</v>
      </c>
      <c r="DO55">
        <v>40.323581054644102</v>
      </c>
      <c r="DP55">
        <v>40.4016515623522</v>
      </c>
      <c r="DQ55">
        <v>40.478457001789799</v>
      </c>
      <c r="DR55">
        <v>40.553784118285101</v>
      </c>
      <c r="DS55">
        <v>40.627424297594999</v>
      </c>
      <c r="DT55">
        <v>40.699177701785501</v>
      </c>
    </row>
    <row r="56" spans="1:124" ht="15" customHeight="1" x14ac:dyDescent="0.25">
      <c r="A56">
        <v>54</v>
      </c>
      <c r="B56">
        <v>26.399152892765599</v>
      </c>
      <c r="C56">
        <v>26.592452161179398</v>
      </c>
      <c r="D56">
        <v>26.736287203601201</v>
      </c>
      <c r="E56">
        <v>26.9675452654119</v>
      </c>
      <c r="F56">
        <v>27.138019072853599</v>
      </c>
      <c r="G56">
        <v>27.324010008041199</v>
      </c>
      <c r="H56">
        <v>27.533488296592399</v>
      </c>
      <c r="I56">
        <v>27.775388954251898</v>
      </c>
      <c r="J56">
        <v>27.963278649649801</v>
      </c>
      <c r="K56">
        <v>28.223845778804701</v>
      </c>
      <c r="L56">
        <v>28.458145113824798</v>
      </c>
      <c r="M56">
        <v>28.7283619511126</v>
      </c>
      <c r="N56">
        <v>28.966674460257199</v>
      </c>
      <c r="O56">
        <v>29.095535513405899</v>
      </c>
      <c r="P56">
        <v>29.391957659603602</v>
      </c>
      <c r="Q56">
        <v>29.423647281798001</v>
      </c>
      <c r="R56">
        <v>29.6550252348055</v>
      </c>
      <c r="S56">
        <v>29.858904981491701</v>
      </c>
      <c r="T56">
        <v>29.9494373516875</v>
      </c>
      <c r="U56">
        <v>30.210469856919399</v>
      </c>
      <c r="V56">
        <v>30.314324614421899</v>
      </c>
      <c r="W56">
        <v>30.596979657081501</v>
      </c>
      <c r="X56">
        <v>30.814239849217099</v>
      </c>
      <c r="Y56">
        <v>30.971488711962699</v>
      </c>
      <c r="Z56">
        <v>31.158912586699699</v>
      </c>
      <c r="AA56">
        <v>31.285553285416398</v>
      </c>
      <c r="AB56">
        <v>31.4027977458646</v>
      </c>
      <c r="AC56">
        <v>31.574142809936099</v>
      </c>
      <c r="AD56">
        <v>31.729302683166701</v>
      </c>
      <c r="AE56">
        <v>31.884190205108698</v>
      </c>
      <c r="AF56">
        <v>32.095077746997198</v>
      </c>
      <c r="AG56">
        <v>32.214083279812897</v>
      </c>
      <c r="AH56">
        <v>32.414538924663802</v>
      </c>
      <c r="AI56">
        <v>32.549325589184299</v>
      </c>
      <c r="AJ56">
        <v>32.710930699349397</v>
      </c>
      <c r="AK56">
        <v>32.8454658221616</v>
      </c>
      <c r="AL56">
        <v>33.0019414686574</v>
      </c>
      <c r="AM56">
        <v>33.0567298269169</v>
      </c>
      <c r="AN56">
        <v>33.163275582907097</v>
      </c>
      <c r="AO56">
        <v>33.258161697582501</v>
      </c>
      <c r="AP56">
        <v>33.415855712985703</v>
      </c>
      <c r="AQ56">
        <v>33.497635737485801</v>
      </c>
      <c r="AR56">
        <v>33.5241116674339</v>
      </c>
      <c r="AS56">
        <v>33.514192794128903</v>
      </c>
      <c r="AT56">
        <v>33.5169211931129</v>
      </c>
      <c r="AU56">
        <v>33.562435754989203</v>
      </c>
      <c r="AV56">
        <v>33.636670734893301</v>
      </c>
      <c r="AW56">
        <v>33.674528559080798</v>
      </c>
      <c r="AX56">
        <v>33.718990478280404</v>
      </c>
      <c r="AY56">
        <v>33.668225069045498</v>
      </c>
      <c r="AZ56">
        <v>33.681629657415101</v>
      </c>
      <c r="BA56">
        <v>33.674232419857901</v>
      </c>
      <c r="BB56">
        <v>33.707799900607</v>
      </c>
      <c r="BC56">
        <v>33.714396702179101</v>
      </c>
      <c r="BD56">
        <v>33.722219954544798</v>
      </c>
      <c r="BE56">
        <v>33.7301735009586</v>
      </c>
      <c r="BF56">
        <v>33.826161528694698</v>
      </c>
      <c r="BG56">
        <v>33.924232965071603</v>
      </c>
      <c r="BH56">
        <v>34.021528172194699</v>
      </c>
      <c r="BI56">
        <v>34.126300233536703</v>
      </c>
      <c r="BJ56">
        <v>34.238777311833097</v>
      </c>
      <c r="BK56">
        <v>34.321188756919902</v>
      </c>
      <c r="BL56">
        <v>34.436554274918599</v>
      </c>
      <c r="BM56">
        <v>34.538686633019203</v>
      </c>
      <c r="BN56">
        <v>34.640188203042101</v>
      </c>
      <c r="BO56">
        <v>34.742689080614198</v>
      </c>
      <c r="BP56">
        <v>34.833954901486003</v>
      </c>
      <c r="BQ56">
        <v>34.935920685906197</v>
      </c>
      <c r="BR56">
        <v>35.035098389291299</v>
      </c>
      <c r="BS56">
        <v>35.1320372876501</v>
      </c>
      <c r="BT56">
        <v>35.228628718133201</v>
      </c>
      <c r="BU56">
        <v>35.324872354314202</v>
      </c>
      <c r="BV56">
        <v>35.4207679581584</v>
      </c>
      <c r="BW56">
        <v>35.516315378585098</v>
      </c>
      <c r="BX56">
        <v>35.611514550013801</v>
      </c>
      <c r="BY56">
        <v>35.706365490894797</v>
      </c>
      <c r="BZ56">
        <v>35.800868302228402</v>
      </c>
      <c r="CA56">
        <v>35.895023166070601</v>
      </c>
      <c r="CB56">
        <v>35.988830344028898</v>
      </c>
      <c r="CC56">
        <v>36.082290175749399</v>
      </c>
      <c r="CD56">
        <v>36.175403077394897</v>
      </c>
      <c r="CE56">
        <v>36.268169540116901</v>
      </c>
      <c r="CF56">
        <v>36.3605901285217</v>
      </c>
      <c r="CG56">
        <v>36.4526654791323</v>
      </c>
      <c r="CH56">
        <v>36.544396298846301</v>
      </c>
      <c r="CI56">
        <v>36.635783363392299</v>
      </c>
      <c r="CJ56">
        <v>36.726827515784102</v>
      </c>
      <c r="CK56">
        <v>36.817529664775101</v>
      </c>
      <c r="CL56">
        <v>36.907890783313398</v>
      </c>
      <c r="CM56">
        <v>36.997911906997501</v>
      </c>
      <c r="CN56">
        <v>37.087594132535699</v>
      </c>
      <c r="CO56">
        <v>37.1769386162076</v>
      </c>
      <c r="CP56">
        <v>37.265946572330499</v>
      </c>
      <c r="CQ56">
        <v>37.354619271729398</v>
      </c>
      <c r="CR56">
        <v>37.442958040214599</v>
      </c>
      <c r="CS56">
        <v>37.530964257063097</v>
      </c>
      <c r="CT56">
        <v>37.618639353509003</v>
      </c>
      <c r="CU56">
        <v>37.705984811240398</v>
      </c>
      <c r="CV56">
        <v>37.793002160904699</v>
      </c>
      <c r="CW56">
        <v>37.879692980623702</v>
      </c>
      <c r="CX56">
        <v>37.966058894516202</v>
      </c>
      <c r="CY56">
        <v>38.052101011217403</v>
      </c>
      <c r="CZ56">
        <v>38.137819584869099</v>
      </c>
      <c r="DA56">
        <v>38.223214082953398</v>
      </c>
      <c r="DB56">
        <v>38.308282851381001</v>
      </c>
      <c r="DC56">
        <v>38.393022671981299</v>
      </c>
      <c r="DD56">
        <v>38.477428187398502</v>
      </c>
      <c r="DE56">
        <v>38.561491166097497</v>
      </c>
      <c r="DF56">
        <v>38.645199578835701</v>
      </c>
      <c r="DG56">
        <v>38.728536457968197</v>
      </c>
      <c r="DH56">
        <v>38.811478512707197</v>
      </c>
      <c r="DI56">
        <v>38.893994477314003</v>
      </c>
      <c r="DJ56">
        <v>38.976043175408897</v>
      </c>
      <c r="DK56">
        <v>39.057570387811502</v>
      </c>
      <c r="DL56">
        <v>39.138509326279802</v>
      </c>
      <c r="DM56">
        <v>39.218775311960499</v>
      </c>
      <c r="DN56">
        <v>39.2982612054142</v>
      </c>
      <c r="DO56">
        <v>39.376842533099499</v>
      </c>
      <c r="DP56">
        <v>39.454351287174397</v>
      </c>
      <c r="DQ56">
        <v>39.530599058987903</v>
      </c>
      <c r="DR56">
        <v>39.6053723251161</v>
      </c>
      <c r="DS56">
        <v>39.678462221140997</v>
      </c>
      <c r="DT56">
        <v>39.749668681956301</v>
      </c>
    </row>
    <row r="57" spans="1:124" ht="15" customHeight="1" x14ac:dyDescent="0.25">
      <c r="A57">
        <v>55</v>
      </c>
      <c r="B57">
        <v>25.580910759851001</v>
      </c>
      <c r="C57">
        <v>25.791187245568601</v>
      </c>
      <c r="D57">
        <v>25.9184157618635</v>
      </c>
      <c r="E57">
        <v>26.144840030978099</v>
      </c>
      <c r="F57">
        <v>26.3080626140143</v>
      </c>
      <c r="G57">
        <v>26.497006827793701</v>
      </c>
      <c r="H57">
        <v>26.695984302801701</v>
      </c>
      <c r="I57">
        <v>26.943480270911198</v>
      </c>
      <c r="J57">
        <v>27.129136355189999</v>
      </c>
      <c r="K57">
        <v>27.3912490556366</v>
      </c>
      <c r="L57">
        <v>27.618250431783299</v>
      </c>
      <c r="M57">
        <v>27.886531705777202</v>
      </c>
      <c r="N57">
        <v>28.128943310943601</v>
      </c>
      <c r="O57">
        <v>28.257758026432999</v>
      </c>
      <c r="P57">
        <v>28.556972204754398</v>
      </c>
      <c r="Q57">
        <v>28.589808266616899</v>
      </c>
      <c r="R57">
        <v>28.817945055478798</v>
      </c>
      <c r="S57">
        <v>29.025903491640399</v>
      </c>
      <c r="T57">
        <v>29.111352225657399</v>
      </c>
      <c r="U57">
        <v>29.368684277537501</v>
      </c>
      <c r="V57">
        <v>29.471706042852901</v>
      </c>
      <c r="W57">
        <v>29.755440088657</v>
      </c>
      <c r="X57">
        <v>29.9616459095101</v>
      </c>
      <c r="Y57">
        <v>30.109204443096498</v>
      </c>
      <c r="Z57">
        <v>30.304735283058399</v>
      </c>
      <c r="AA57">
        <v>30.426799614097401</v>
      </c>
      <c r="AB57">
        <v>30.547547146949999</v>
      </c>
      <c r="AC57">
        <v>30.714171633207801</v>
      </c>
      <c r="AD57">
        <v>30.858300887497599</v>
      </c>
      <c r="AE57">
        <v>31.025243089101298</v>
      </c>
      <c r="AF57">
        <v>31.2215032815227</v>
      </c>
      <c r="AG57">
        <v>31.3420796077374</v>
      </c>
      <c r="AH57">
        <v>31.5476371641276</v>
      </c>
      <c r="AI57">
        <v>31.670999083121298</v>
      </c>
      <c r="AJ57">
        <v>31.832182559243801</v>
      </c>
      <c r="AK57">
        <v>31.963990767409499</v>
      </c>
      <c r="AL57">
        <v>32.115859067971797</v>
      </c>
      <c r="AM57">
        <v>32.173366948841199</v>
      </c>
      <c r="AN57">
        <v>32.279481170306198</v>
      </c>
      <c r="AO57">
        <v>32.377125435741803</v>
      </c>
      <c r="AP57">
        <v>32.5251865629496</v>
      </c>
      <c r="AQ57">
        <v>32.600549079404701</v>
      </c>
      <c r="AR57">
        <v>32.636680786000198</v>
      </c>
      <c r="AS57">
        <v>32.625985207322302</v>
      </c>
      <c r="AT57">
        <v>32.6285774360788</v>
      </c>
      <c r="AU57">
        <v>32.670310802347501</v>
      </c>
      <c r="AV57">
        <v>32.742833700736298</v>
      </c>
      <c r="AW57">
        <v>32.778252224047399</v>
      </c>
      <c r="AX57">
        <v>32.824548105711699</v>
      </c>
      <c r="AY57">
        <v>32.775621823830001</v>
      </c>
      <c r="AZ57">
        <v>32.786830863363399</v>
      </c>
      <c r="BA57">
        <v>32.7783774171928</v>
      </c>
      <c r="BB57">
        <v>32.8105384034493</v>
      </c>
      <c r="BC57">
        <v>32.818150494671499</v>
      </c>
      <c r="BD57">
        <v>32.824233199953802</v>
      </c>
      <c r="BE57">
        <v>32.831941833288703</v>
      </c>
      <c r="BF57">
        <v>32.932804605742298</v>
      </c>
      <c r="BG57">
        <v>33.024601192960503</v>
      </c>
      <c r="BH57">
        <v>33.122728898478101</v>
      </c>
      <c r="BI57">
        <v>33.224152425922902</v>
      </c>
      <c r="BJ57">
        <v>33.336347241996499</v>
      </c>
      <c r="BK57">
        <v>33.420250406189801</v>
      </c>
      <c r="BL57">
        <v>33.530680600927901</v>
      </c>
      <c r="BM57">
        <v>33.632000456886402</v>
      </c>
      <c r="BN57">
        <v>33.734296501220001</v>
      </c>
      <c r="BO57">
        <v>33.832372020752999</v>
      </c>
      <c r="BP57">
        <v>33.929222176389899</v>
      </c>
      <c r="BQ57">
        <v>34.028188276041803</v>
      </c>
      <c r="BR57">
        <v>34.1245967670909</v>
      </c>
      <c r="BS57">
        <v>34.220665170074703</v>
      </c>
      <c r="BT57">
        <v>34.316393041210503</v>
      </c>
      <c r="BU57">
        <v>34.411780026248103</v>
      </c>
      <c r="BV57">
        <v>34.506825859050103</v>
      </c>
      <c r="BW57">
        <v>34.601530360154896</v>
      </c>
      <c r="BX57">
        <v>34.695893435323804</v>
      </c>
      <c r="BY57">
        <v>34.789915074074401</v>
      </c>
      <c r="BZ57">
        <v>34.883595348200302</v>
      </c>
      <c r="CA57">
        <v>34.976934410280101</v>
      </c>
      <c r="CB57">
        <v>35.069932492175397</v>
      </c>
      <c r="CC57">
        <v>35.162589903520399</v>
      </c>
      <c r="CD57">
        <v>35.254907030203697</v>
      </c>
      <c r="CE57">
        <v>35.346884332843203</v>
      </c>
      <c r="CF57">
        <v>35.438522345255898</v>
      </c>
      <c r="CG57">
        <v>35.529821672923902</v>
      </c>
      <c r="CH57">
        <v>35.620782991455997</v>
      </c>
      <c r="CI57">
        <v>35.711407045048396</v>
      </c>
      <c r="CJ57">
        <v>35.801694644943801</v>
      </c>
      <c r="CK57">
        <v>35.891646667890001</v>
      </c>
      <c r="CL57">
        <v>35.981264054599599</v>
      </c>
      <c r="CM57">
        <v>36.070547808211799</v>
      </c>
      <c r="CN57">
        <v>36.159498992755701</v>
      </c>
      <c r="CO57">
        <v>36.248118731618</v>
      </c>
      <c r="CP57">
        <v>36.336408206014099</v>
      </c>
      <c r="CQ57">
        <v>36.424368653464697</v>
      </c>
      <c r="CR57">
        <v>36.512001366277801</v>
      </c>
      <c r="CS57">
        <v>36.5993076900372</v>
      </c>
      <c r="CT57">
        <v>36.686289022097803</v>
      </c>
      <c r="CU57">
        <v>36.772946810089103</v>
      </c>
      <c r="CV57">
        <v>36.8592825504263</v>
      </c>
      <c r="CW57">
        <v>36.945297786831297</v>
      </c>
      <c r="CX57">
        <v>37.030994108862501</v>
      </c>
      <c r="CY57">
        <v>37.116372589480598</v>
      </c>
      <c r="CZ57">
        <v>37.201433445535798</v>
      </c>
      <c r="DA57">
        <v>37.2861761058155</v>
      </c>
      <c r="DB57">
        <v>37.370598875672897</v>
      </c>
      <c r="DC57">
        <v>37.454698493918499</v>
      </c>
      <c r="DD57">
        <v>37.5384695569551</v>
      </c>
      <c r="DE57">
        <v>37.621903782831303</v>
      </c>
      <c r="DF57">
        <v>37.704989086545403</v>
      </c>
      <c r="DG57">
        <v>37.787708437943799</v>
      </c>
      <c r="DH57">
        <v>37.870038475319603</v>
      </c>
      <c r="DI57">
        <v>37.951947851681602</v>
      </c>
      <c r="DJ57">
        <v>38.033395296883398</v>
      </c>
      <c r="DK57">
        <v>38.114326481710499</v>
      </c>
      <c r="DL57">
        <v>38.194674493420003</v>
      </c>
      <c r="DM57">
        <v>38.274354507579197</v>
      </c>
      <c r="DN57">
        <v>38.353259213075397</v>
      </c>
      <c r="DO57">
        <v>38.431263947587603</v>
      </c>
      <c r="DP57">
        <v>38.508200462463101</v>
      </c>
      <c r="DQ57">
        <v>38.583880091291</v>
      </c>
      <c r="DR57">
        <v>38.658089030980904</v>
      </c>
      <c r="DS57">
        <v>38.730618156914701</v>
      </c>
      <c r="DT57">
        <v>38.801267167889101</v>
      </c>
    </row>
    <row r="58" spans="1:124" ht="15" customHeight="1" x14ac:dyDescent="0.25">
      <c r="A58">
        <v>56</v>
      </c>
      <c r="B58">
        <v>24.7771626506708</v>
      </c>
      <c r="C58">
        <v>24.984050540055801</v>
      </c>
      <c r="D58">
        <v>25.103116645342901</v>
      </c>
      <c r="E58">
        <v>25.3215368073508</v>
      </c>
      <c r="F58">
        <v>25.488003550598702</v>
      </c>
      <c r="G58">
        <v>25.661694695904401</v>
      </c>
      <c r="H58">
        <v>25.864187821100298</v>
      </c>
      <c r="I58">
        <v>26.125813844115701</v>
      </c>
      <c r="J58">
        <v>26.3008763709752</v>
      </c>
      <c r="K58">
        <v>26.5692292378757</v>
      </c>
      <c r="L58">
        <v>26.7879542190717</v>
      </c>
      <c r="M58">
        <v>27.054975269600298</v>
      </c>
      <c r="N58">
        <v>27.294683005706698</v>
      </c>
      <c r="O58">
        <v>27.4242142676827</v>
      </c>
      <c r="P58">
        <v>27.727579696439701</v>
      </c>
      <c r="Q58">
        <v>27.747656169290899</v>
      </c>
      <c r="R58">
        <v>27.976817218742202</v>
      </c>
      <c r="S58">
        <v>28.197485758993398</v>
      </c>
      <c r="T58">
        <v>28.276963651471601</v>
      </c>
      <c r="U58">
        <v>28.522561900735202</v>
      </c>
      <c r="V58">
        <v>28.6344696767238</v>
      </c>
      <c r="W58">
        <v>28.915389224314001</v>
      </c>
      <c r="X58">
        <v>29.113644883706801</v>
      </c>
      <c r="Y58">
        <v>29.258864841984501</v>
      </c>
      <c r="Z58">
        <v>29.448869991405399</v>
      </c>
      <c r="AA58">
        <v>29.571602742544702</v>
      </c>
      <c r="AB58">
        <v>29.690469461328899</v>
      </c>
      <c r="AC58">
        <v>29.854747310113201</v>
      </c>
      <c r="AD58">
        <v>29.994790736676698</v>
      </c>
      <c r="AE58">
        <v>30.159857236516</v>
      </c>
      <c r="AF58">
        <v>30.355860239249999</v>
      </c>
      <c r="AG58">
        <v>30.468865469862699</v>
      </c>
      <c r="AH58">
        <v>30.6806820649462</v>
      </c>
      <c r="AI58">
        <v>30.7929707347188</v>
      </c>
      <c r="AJ58">
        <v>30.955693241214799</v>
      </c>
      <c r="AK58">
        <v>31.082660644476899</v>
      </c>
      <c r="AL58">
        <v>31.2320459491884</v>
      </c>
      <c r="AM58">
        <v>31.298399787480701</v>
      </c>
      <c r="AN58">
        <v>31.396570067722699</v>
      </c>
      <c r="AO58">
        <v>31.493730895539802</v>
      </c>
      <c r="AP58">
        <v>31.638186970205201</v>
      </c>
      <c r="AQ58">
        <v>31.708839169048002</v>
      </c>
      <c r="AR58">
        <v>31.751584221985102</v>
      </c>
      <c r="AS58">
        <v>31.739323823202898</v>
      </c>
      <c r="AT58">
        <v>31.743953452230301</v>
      </c>
      <c r="AU58">
        <v>31.7809117725253</v>
      </c>
      <c r="AV58">
        <v>31.856464741616598</v>
      </c>
      <c r="AW58">
        <v>31.889780321237598</v>
      </c>
      <c r="AX58">
        <v>31.931459312889601</v>
      </c>
      <c r="AY58">
        <v>31.8847082302212</v>
      </c>
      <c r="AZ58">
        <v>31.8916886354131</v>
      </c>
      <c r="BA58">
        <v>31.883746285994601</v>
      </c>
      <c r="BB58">
        <v>31.916836202982399</v>
      </c>
      <c r="BC58">
        <v>31.930092085457598</v>
      </c>
      <c r="BD58">
        <v>31.932377797661498</v>
      </c>
      <c r="BE58">
        <v>31.939094932193498</v>
      </c>
      <c r="BF58">
        <v>32.040609834632697</v>
      </c>
      <c r="BG58">
        <v>32.129912299128598</v>
      </c>
      <c r="BH58">
        <v>32.225331031611397</v>
      </c>
      <c r="BI58">
        <v>32.327342673021299</v>
      </c>
      <c r="BJ58">
        <v>32.4347802698572</v>
      </c>
      <c r="BK58">
        <v>32.520455055940602</v>
      </c>
      <c r="BL58">
        <v>32.633420845273001</v>
      </c>
      <c r="BM58">
        <v>32.729454790910097</v>
      </c>
      <c r="BN58">
        <v>32.8345237357453</v>
      </c>
      <c r="BO58">
        <v>32.928427112156399</v>
      </c>
      <c r="BP58">
        <v>33.026046527355803</v>
      </c>
      <c r="BQ58">
        <v>33.121882246723303</v>
      </c>
      <c r="BR58">
        <v>33.217385541392296</v>
      </c>
      <c r="BS58">
        <v>33.312555850582903</v>
      </c>
      <c r="BT58">
        <v>33.407392704129897</v>
      </c>
      <c r="BU58">
        <v>33.501895721081603</v>
      </c>
      <c r="BV58">
        <v>33.596064608280997</v>
      </c>
      <c r="BW58">
        <v>33.689899158929798</v>
      </c>
      <c r="BX58">
        <v>33.7833992511367</v>
      </c>
      <c r="BY58">
        <v>33.876564846452702</v>
      </c>
      <c r="BZ58">
        <v>33.969395988393202</v>
      </c>
      <c r="CA58">
        <v>34.061892800948797</v>
      </c>
      <c r="CB58">
        <v>34.154055487086701</v>
      </c>
      <c r="CC58">
        <v>34.245884327242997</v>
      </c>
      <c r="CD58">
        <v>34.337379677807903</v>
      </c>
      <c r="CE58">
        <v>34.428541969604403</v>
      </c>
      <c r="CF58">
        <v>34.519371706361703</v>
      </c>
      <c r="CG58">
        <v>34.609869463185497</v>
      </c>
      <c r="CH58">
        <v>34.700035885024199</v>
      </c>
      <c r="CI58">
        <v>34.789871685133903</v>
      </c>
      <c r="CJ58">
        <v>34.879377643542199</v>
      </c>
      <c r="CK58">
        <v>34.968554605512303</v>
      </c>
      <c r="CL58">
        <v>35.057403480007899</v>
      </c>
      <c r="CM58">
        <v>35.145925238159698</v>
      </c>
      <c r="CN58">
        <v>35.234120911734998</v>
      </c>
      <c r="CO58">
        <v>35.321991591610796</v>
      </c>
      <c r="CP58">
        <v>35.409538426251203</v>
      </c>
      <c r="CQ58">
        <v>35.496762620189202</v>
      </c>
      <c r="CR58">
        <v>35.583665432515801</v>
      </c>
      <c r="CS58">
        <v>35.6702481753737</v>
      </c>
      <c r="CT58">
        <v>35.756512212460201</v>
      </c>
      <c r="CU58">
        <v>35.842458957535897</v>
      </c>
      <c r="CV58">
        <v>35.928089872943502</v>
      </c>
      <c r="CW58">
        <v>36.013406468134598</v>
      </c>
      <c r="CX58">
        <v>36.098410298206502</v>
      </c>
      <c r="CY58">
        <v>36.183102400452498</v>
      </c>
      <c r="CZ58">
        <v>36.267482954311397</v>
      </c>
      <c r="DA58">
        <v>36.351551349644701</v>
      </c>
      <c r="DB58">
        <v>36.4353058508743</v>
      </c>
      <c r="DC58">
        <v>36.5187431532365</v>
      </c>
      <c r="DD58">
        <v>36.6018578061054</v>
      </c>
      <c r="DE58">
        <v>36.684641476031203</v>
      </c>
      <c r="DF58">
        <v>36.767082020798803</v>
      </c>
      <c r="DG58">
        <v>36.849162345826798</v>
      </c>
      <c r="DH58">
        <v>36.9308590159958</v>
      </c>
      <c r="DI58">
        <v>37.012140599867898</v>
      </c>
      <c r="DJ58">
        <v>37.092965729490601</v>
      </c>
      <c r="DK58">
        <v>37.173279960483903</v>
      </c>
      <c r="DL58">
        <v>37.253016249501599</v>
      </c>
      <c r="DM58">
        <v>37.332089619020202</v>
      </c>
      <c r="DN58">
        <v>37.410392577004302</v>
      </c>
      <c r="DO58">
        <v>37.487800261962903</v>
      </c>
      <c r="DP58">
        <v>37.564144170589799</v>
      </c>
      <c r="DQ58">
        <v>37.639235363746799</v>
      </c>
      <c r="DR58">
        <v>37.712859742257599</v>
      </c>
      <c r="DS58">
        <v>37.784807906172702</v>
      </c>
      <c r="DT58">
        <v>37.8548793046523</v>
      </c>
    </row>
    <row r="59" spans="1:124" ht="15" customHeight="1" x14ac:dyDescent="0.25">
      <c r="A59">
        <v>57</v>
      </c>
      <c r="B59">
        <v>23.968506370488001</v>
      </c>
      <c r="C59">
        <v>24.1797112911722</v>
      </c>
      <c r="D59">
        <v>24.2858128720226</v>
      </c>
      <c r="E59">
        <v>24.5015227697703</v>
      </c>
      <c r="F59">
        <v>24.660047958539099</v>
      </c>
      <c r="G59">
        <v>24.839961323817398</v>
      </c>
      <c r="H59">
        <v>25.051711834251901</v>
      </c>
      <c r="I59">
        <v>25.302509428683301</v>
      </c>
      <c r="J59">
        <v>25.474463711962301</v>
      </c>
      <c r="K59">
        <v>25.737173384711198</v>
      </c>
      <c r="L59">
        <v>25.960423257866498</v>
      </c>
      <c r="M59">
        <v>26.238885322850798</v>
      </c>
      <c r="N59">
        <v>26.468522099157799</v>
      </c>
      <c r="O59">
        <v>26.604786354375499</v>
      </c>
      <c r="P59">
        <v>26.897912518567601</v>
      </c>
      <c r="Q59">
        <v>26.917755927062402</v>
      </c>
      <c r="R59">
        <v>27.150295170642799</v>
      </c>
      <c r="S59">
        <v>27.3577514028138</v>
      </c>
      <c r="T59">
        <v>27.449158416475498</v>
      </c>
      <c r="U59">
        <v>27.6914303118322</v>
      </c>
      <c r="V59">
        <v>27.7933683368821</v>
      </c>
      <c r="W59">
        <v>28.064371227028701</v>
      </c>
      <c r="X59">
        <v>28.2708428480931</v>
      </c>
      <c r="Y59">
        <v>28.408109312485401</v>
      </c>
      <c r="Z59">
        <v>28.599139868195699</v>
      </c>
      <c r="AA59">
        <v>28.7120516503856</v>
      </c>
      <c r="AB59">
        <v>28.836171187099499</v>
      </c>
      <c r="AC59">
        <v>29.000250437703201</v>
      </c>
      <c r="AD59">
        <v>29.137272738899199</v>
      </c>
      <c r="AE59">
        <v>29.299814839334001</v>
      </c>
      <c r="AF59">
        <v>29.489196171652999</v>
      </c>
      <c r="AG59">
        <v>29.603130579644802</v>
      </c>
      <c r="AH59">
        <v>29.810612867768899</v>
      </c>
      <c r="AI59">
        <v>29.918337569677199</v>
      </c>
      <c r="AJ59">
        <v>30.082313909501401</v>
      </c>
      <c r="AK59">
        <v>30.2058561070804</v>
      </c>
      <c r="AL59">
        <v>30.356426353805599</v>
      </c>
      <c r="AM59">
        <v>30.423264319378202</v>
      </c>
      <c r="AN59">
        <v>30.519595630828601</v>
      </c>
      <c r="AO59">
        <v>30.615825258693899</v>
      </c>
      <c r="AP59">
        <v>30.759145285552901</v>
      </c>
      <c r="AQ59">
        <v>30.825988993137798</v>
      </c>
      <c r="AR59">
        <v>30.866538371165301</v>
      </c>
      <c r="AS59">
        <v>30.853119263717499</v>
      </c>
      <c r="AT59">
        <v>30.860499808194898</v>
      </c>
      <c r="AU59">
        <v>30.895567201090302</v>
      </c>
      <c r="AV59">
        <v>30.972972426835099</v>
      </c>
      <c r="AW59">
        <v>31.002191661802001</v>
      </c>
      <c r="AX59">
        <v>31.038739450830398</v>
      </c>
      <c r="AY59">
        <v>30.996754443794099</v>
      </c>
      <c r="AZ59">
        <v>30.999179005379201</v>
      </c>
      <c r="BA59">
        <v>30.990287338104899</v>
      </c>
      <c r="BB59">
        <v>31.0251411285237</v>
      </c>
      <c r="BC59">
        <v>31.044517672599898</v>
      </c>
      <c r="BD59">
        <v>31.0393093997798</v>
      </c>
      <c r="BE59">
        <v>31.050561052157899</v>
      </c>
      <c r="BF59">
        <v>31.146408314463098</v>
      </c>
      <c r="BG59">
        <v>31.2367113854534</v>
      </c>
      <c r="BH59">
        <v>31.330018596504601</v>
      </c>
      <c r="BI59">
        <v>31.436464288205499</v>
      </c>
      <c r="BJ59">
        <v>31.538379177349601</v>
      </c>
      <c r="BK59">
        <v>31.629615751222001</v>
      </c>
      <c r="BL59">
        <v>31.736333292155301</v>
      </c>
      <c r="BM59">
        <v>31.831712620516999</v>
      </c>
      <c r="BN59">
        <v>31.934412681474701</v>
      </c>
      <c r="BO59">
        <v>32.028615787739596</v>
      </c>
      <c r="BP59">
        <v>32.123837850940099</v>
      </c>
      <c r="BQ59">
        <v>32.218735408364601</v>
      </c>
      <c r="BR59">
        <v>32.313307783008298</v>
      </c>
      <c r="BS59">
        <v>32.407554389501797</v>
      </c>
      <c r="BT59">
        <v>32.501474732729299</v>
      </c>
      <c r="BU59">
        <v>32.595068406428098</v>
      </c>
      <c r="BV59">
        <v>32.688335091770298</v>
      </c>
      <c r="BW59">
        <v>32.7812745559281</v>
      </c>
      <c r="BX59">
        <v>32.873886650623902</v>
      </c>
      <c r="BY59">
        <v>32.966171310666901</v>
      </c>
      <c r="BZ59">
        <v>33.058128552478003</v>
      </c>
      <c r="CA59">
        <v>33.149758472602898</v>
      </c>
      <c r="CB59">
        <v>33.241061246216802</v>
      </c>
      <c r="CC59">
        <v>33.332037125619799</v>
      </c>
      <c r="CD59">
        <v>33.422686438725698</v>
      </c>
      <c r="CE59">
        <v>33.513009587544701</v>
      </c>
      <c r="CF59">
        <v>33.603007046661098</v>
      </c>
      <c r="CG59">
        <v>33.692679361707903</v>
      </c>
      <c r="CH59">
        <v>33.782027147837503</v>
      </c>
      <c r="CI59">
        <v>33.871051088192303</v>
      </c>
      <c r="CJ59">
        <v>33.959751932373102</v>
      </c>
      <c r="CK59">
        <v>34.048130494909003</v>
      </c>
      <c r="CL59">
        <v>34.136187653727497</v>
      </c>
      <c r="CM59">
        <v>34.223924348627399</v>
      </c>
      <c r="CN59">
        <v>34.311341579753801</v>
      </c>
      <c r="CO59">
        <v>34.398440406078002</v>
      </c>
      <c r="CP59">
        <v>34.485221943880298</v>
      </c>
      <c r="CQ59">
        <v>34.571687365239299</v>
      </c>
      <c r="CR59">
        <v>34.6578378965268</v>
      </c>
      <c r="CS59">
        <v>34.7436748169089</v>
      </c>
      <c r="CT59">
        <v>34.8291994568551</v>
      </c>
      <c r="CU59">
        <v>34.9144131966545</v>
      </c>
      <c r="CV59">
        <v>34.9993174649412</v>
      </c>
      <c r="CW59">
        <v>35.083913737228499</v>
      </c>
      <c r="CX59">
        <v>35.1682035344528</v>
      </c>
      <c r="CY59">
        <v>35.2521878584433</v>
      </c>
      <c r="CZ59">
        <v>35.335866851299002</v>
      </c>
      <c r="DA59">
        <v>35.419239863911002</v>
      </c>
      <c r="DB59">
        <v>35.502305119577699</v>
      </c>
      <c r="DC59">
        <v>35.585059269581102</v>
      </c>
      <c r="DD59">
        <v>35.667496815645499</v>
      </c>
      <c r="DE59">
        <v>35.749609371897598</v>
      </c>
      <c r="DF59">
        <v>35.831384737599699</v>
      </c>
      <c r="DG59">
        <v>35.912805751953798</v>
      </c>
      <c r="DH59">
        <v>35.993848904047098</v>
      </c>
      <c r="DI59">
        <v>36.074482674891399</v>
      </c>
      <c r="DJ59">
        <v>36.154665594754903</v>
      </c>
      <c r="DK59">
        <v>36.234343098993698</v>
      </c>
      <c r="DL59">
        <v>36.313448007559501</v>
      </c>
      <c r="DM59">
        <v>36.391895182290497</v>
      </c>
      <c r="DN59">
        <v>36.469576940890803</v>
      </c>
      <c r="DO59">
        <v>36.546368212189101</v>
      </c>
      <c r="DP59">
        <v>36.622100224162502</v>
      </c>
      <c r="DQ59">
        <v>36.696583749726003</v>
      </c>
      <c r="DR59">
        <v>36.769604376906003</v>
      </c>
      <c r="DS59">
        <v>36.8409524150359</v>
      </c>
      <c r="DT59">
        <v>36.910427049893698</v>
      </c>
    </row>
    <row r="60" spans="1:124" ht="15" customHeight="1" x14ac:dyDescent="0.25">
      <c r="A60">
        <v>58</v>
      </c>
      <c r="B60">
        <v>23.166738976152299</v>
      </c>
      <c r="C60">
        <v>23.368270629142401</v>
      </c>
      <c r="D60">
        <v>23.484306996727501</v>
      </c>
      <c r="E60">
        <v>23.6831868695343</v>
      </c>
      <c r="F60">
        <v>23.849094326893098</v>
      </c>
      <c r="G60">
        <v>24.031750549614301</v>
      </c>
      <c r="H60">
        <v>24.235720861742401</v>
      </c>
      <c r="I60">
        <v>24.492552800175801</v>
      </c>
      <c r="J60">
        <v>24.663669341742899</v>
      </c>
      <c r="K60">
        <v>24.9230668495149</v>
      </c>
      <c r="L60">
        <v>25.1443186670278</v>
      </c>
      <c r="M60">
        <v>25.417117338789701</v>
      </c>
      <c r="N60">
        <v>25.657114897569301</v>
      </c>
      <c r="O60">
        <v>25.784890423557702</v>
      </c>
      <c r="P60">
        <v>26.0804939313823</v>
      </c>
      <c r="Q60">
        <v>26.0806688464221</v>
      </c>
      <c r="R60">
        <v>26.327193685807</v>
      </c>
      <c r="S60">
        <v>26.5399737861588</v>
      </c>
      <c r="T60">
        <v>26.633617987323799</v>
      </c>
      <c r="U60">
        <v>26.854293277583899</v>
      </c>
      <c r="V60">
        <v>26.9569950794452</v>
      </c>
      <c r="W60">
        <v>27.227069889650899</v>
      </c>
      <c r="X60">
        <v>27.426638698501101</v>
      </c>
      <c r="Y60">
        <v>27.5656443984698</v>
      </c>
      <c r="Z60">
        <v>27.7469136920826</v>
      </c>
      <c r="AA60">
        <v>27.863022284367499</v>
      </c>
      <c r="AB60">
        <v>27.991503910298501</v>
      </c>
      <c r="AC60">
        <v>28.1457124799052</v>
      </c>
      <c r="AD60">
        <v>28.276953152819999</v>
      </c>
      <c r="AE60">
        <v>28.443693309815298</v>
      </c>
      <c r="AF60">
        <v>28.628130068694901</v>
      </c>
      <c r="AG60">
        <v>28.740427750605701</v>
      </c>
      <c r="AH60">
        <v>28.9451916983347</v>
      </c>
      <c r="AI60">
        <v>29.045666384853199</v>
      </c>
      <c r="AJ60">
        <v>29.209828587120299</v>
      </c>
      <c r="AK60">
        <v>29.334236606138901</v>
      </c>
      <c r="AL60">
        <v>29.486486065287998</v>
      </c>
      <c r="AM60">
        <v>29.5454254322879</v>
      </c>
      <c r="AN60">
        <v>29.642055227072401</v>
      </c>
      <c r="AO60">
        <v>29.738011469191001</v>
      </c>
      <c r="AP60">
        <v>29.882377346389202</v>
      </c>
      <c r="AQ60">
        <v>29.949499411557301</v>
      </c>
      <c r="AR60">
        <v>29.985889070520599</v>
      </c>
      <c r="AS60">
        <v>29.974736835843199</v>
      </c>
      <c r="AT60">
        <v>29.9831608001872</v>
      </c>
      <c r="AU60">
        <v>30.017796742267599</v>
      </c>
      <c r="AV60">
        <v>30.089682200696</v>
      </c>
      <c r="AW60">
        <v>30.116055041386701</v>
      </c>
      <c r="AX60">
        <v>30.154463995647699</v>
      </c>
      <c r="AY60">
        <v>30.1139205466283</v>
      </c>
      <c r="AZ60">
        <v>30.1155530626401</v>
      </c>
      <c r="BA60">
        <v>30.1073278860563</v>
      </c>
      <c r="BB60">
        <v>30.137129729999199</v>
      </c>
      <c r="BC60">
        <v>30.1612583190552</v>
      </c>
      <c r="BD60">
        <v>30.153358463121201</v>
      </c>
      <c r="BE60">
        <v>30.165861239773101</v>
      </c>
      <c r="BF60">
        <v>30.2582687210381</v>
      </c>
      <c r="BG60">
        <v>30.3466148644331</v>
      </c>
      <c r="BH60">
        <v>30.442507055677801</v>
      </c>
      <c r="BI60">
        <v>30.550635906277499</v>
      </c>
      <c r="BJ60">
        <v>30.650149942790399</v>
      </c>
      <c r="BK60">
        <v>30.742954848586599</v>
      </c>
      <c r="BL60">
        <v>30.843820663420299</v>
      </c>
      <c r="BM60">
        <v>30.9416507438354</v>
      </c>
      <c r="BN60">
        <v>31.037953317493201</v>
      </c>
      <c r="BO60">
        <v>31.132502175955999</v>
      </c>
      <c r="BP60">
        <v>31.2267348287331</v>
      </c>
      <c r="BQ60">
        <v>31.320650483273798</v>
      </c>
      <c r="BR60">
        <v>31.414248439611399</v>
      </c>
      <c r="BS60">
        <v>31.507528089001902</v>
      </c>
      <c r="BT60">
        <v>31.600488912542801</v>
      </c>
      <c r="BU60">
        <v>31.693130479773401</v>
      </c>
      <c r="BV60">
        <v>31.785452447256201</v>
      </c>
      <c r="BW60">
        <v>31.877454557144201</v>
      </c>
      <c r="BX60">
        <v>31.9691366357325</v>
      </c>
      <c r="BY60">
        <v>32.060498591996897</v>
      </c>
      <c r="BZ60">
        <v>32.151540416121698</v>
      </c>
      <c r="CA60">
        <v>32.242262178015203</v>
      </c>
      <c r="CB60">
        <v>32.332664025817699</v>
      </c>
      <c r="CC60">
        <v>32.422746184401099</v>
      </c>
      <c r="CD60">
        <v>32.512508953860802</v>
      </c>
      <c r="CE60">
        <v>32.601952708003601</v>
      </c>
      <c r="CF60">
        <v>32.691077892829</v>
      </c>
      <c r="CG60">
        <v>32.779885025009399</v>
      </c>
      <c r="CH60">
        <v>32.868374690365997</v>
      </c>
      <c r="CI60">
        <v>32.956547542344097</v>
      </c>
      <c r="CJ60">
        <v>33.044404300488097</v>
      </c>
      <c r="CK60">
        <v>33.1319457489165</v>
      </c>
      <c r="CL60">
        <v>33.219172734798804</v>
      </c>
      <c r="CM60">
        <v>33.306086166834298</v>
      </c>
      <c r="CN60">
        <v>33.392687013734097</v>
      </c>
      <c r="CO60">
        <v>33.478976302706798</v>
      </c>
      <c r="CP60">
        <v>33.564955117949701</v>
      </c>
      <c r="CQ60">
        <v>33.650624599143697</v>
      </c>
      <c r="CR60">
        <v>33.735985939956301</v>
      </c>
      <c r="CS60">
        <v>33.821040386549903</v>
      </c>
      <c r="CT60">
        <v>33.905789236097903</v>
      </c>
      <c r="CU60">
        <v>33.990233835309198</v>
      </c>
      <c r="CV60">
        <v>34.074375578960797</v>
      </c>
      <c r="CW60">
        <v>34.158215908440198</v>
      </c>
      <c r="CX60">
        <v>34.241756310296601</v>
      </c>
      <c r="CY60">
        <v>34.324997750539197</v>
      </c>
      <c r="CZ60">
        <v>34.407940333394102</v>
      </c>
      <c r="DA60">
        <v>34.490583370092601</v>
      </c>
      <c r="DB60">
        <v>34.572925041919603</v>
      </c>
      <c r="DC60">
        <v>34.654961955055199</v>
      </c>
      <c r="DD60">
        <v>34.7366885620985</v>
      </c>
      <c r="DE60">
        <v>34.818096422856797</v>
      </c>
      <c r="DF60">
        <v>34.899173275643697</v>
      </c>
      <c r="DG60">
        <v>34.979901890355499</v>
      </c>
      <c r="DH60">
        <v>35.060258676376002</v>
      </c>
      <c r="DI60">
        <v>35.140212022254403</v>
      </c>
      <c r="DJ60">
        <v>35.2197203503585</v>
      </c>
      <c r="DK60">
        <v>35.298728968095098</v>
      </c>
      <c r="DL60">
        <v>35.377170549638599</v>
      </c>
      <c r="DM60">
        <v>35.454959785095298</v>
      </c>
      <c r="DN60">
        <v>35.531988788324703</v>
      </c>
      <c r="DO60">
        <v>35.608132263256699</v>
      </c>
      <c r="DP60">
        <v>35.683221148982597</v>
      </c>
      <c r="DQ60">
        <v>35.757065908691303</v>
      </c>
      <c r="DR60">
        <v>35.829451793753101</v>
      </c>
      <c r="DS60">
        <v>35.900168800778602</v>
      </c>
      <c r="DT60">
        <v>35.9690158324468</v>
      </c>
    </row>
    <row r="61" spans="1:124" ht="15" customHeight="1" x14ac:dyDescent="0.25">
      <c r="A61">
        <v>59</v>
      </c>
      <c r="B61">
        <v>22.364563176757599</v>
      </c>
      <c r="C61">
        <v>22.5628519107131</v>
      </c>
      <c r="D61">
        <v>22.6741028994742</v>
      </c>
      <c r="E61">
        <v>22.8778778361538</v>
      </c>
      <c r="F61">
        <v>23.0443713428104</v>
      </c>
      <c r="G61">
        <v>23.224847079998401</v>
      </c>
      <c r="H61">
        <v>23.427668619407299</v>
      </c>
      <c r="I61">
        <v>23.680410408640601</v>
      </c>
      <c r="J61">
        <v>23.848474261386801</v>
      </c>
      <c r="K61">
        <v>24.114295309776502</v>
      </c>
      <c r="L61">
        <v>24.334301070214899</v>
      </c>
      <c r="M61">
        <v>24.611277738261901</v>
      </c>
      <c r="N61">
        <v>24.841831507426999</v>
      </c>
      <c r="O61">
        <v>24.9689802125339</v>
      </c>
      <c r="P61">
        <v>25.262142800267</v>
      </c>
      <c r="Q61">
        <v>25.249819410127198</v>
      </c>
      <c r="R61">
        <v>25.510018103053401</v>
      </c>
      <c r="S61">
        <v>25.7137986576682</v>
      </c>
      <c r="T61">
        <v>25.8089022079293</v>
      </c>
      <c r="U61">
        <v>26.0304113795567</v>
      </c>
      <c r="V61">
        <v>26.130041016413099</v>
      </c>
      <c r="W61">
        <v>26.389253702984899</v>
      </c>
      <c r="X61">
        <v>26.586127273179901</v>
      </c>
      <c r="Y61">
        <v>26.7220283505395</v>
      </c>
      <c r="Z61">
        <v>26.9103547870413</v>
      </c>
      <c r="AA61">
        <v>27.016086550906</v>
      </c>
      <c r="AB61">
        <v>27.148203492165301</v>
      </c>
      <c r="AC61">
        <v>27.2966282919744</v>
      </c>
      <c r="AD61">
        <v>27.421787148122402</v>
      </c>
      <c r="AE61">
        <v>27.584907062457599</v>
      </c>
      <c r="AF61">
        <v>27.774363431356701</v>
      </c>
      <c r="AG61">
        <v>27.881045552324299</v>
      </c>
      <c r="AH61">
        <v>28.086883601109399</v>
      </c>
      <c r="AI61">
        <v>28.179824351826099</v>
      </c>
      <c r="AJ61">
        <v>28.343084615307699</v>
      </c>
      <c r="AK61">
        <v>28.466992059299098</v>
      </c>
      <c r="AL61">
        <v>28.6164594600329</v>
      </c>
      <c r="AM61">
        <v>28.672887322004499</v>
      </c>
      <c r="AN61">
        <v>28.770528466996499</v>
      </c>
      <c r="AO61">
        <v>28.862117897546199</v>
      </c>
      <c r="AP61">
        <v>29.009543254437201</v>
      </c>
      <c r="AQ61">
        <v>29.068682057184699</v>
      </c>
      <c r="AR61">
        <v>29.1082880237052</v>
      </c>
      <c r="AS61">
        <v>29.0957549965845</v>
      </c>
      <c r="AT61">
        <v>29.1050994896049</v>
      </c>
      <c r="AU61">
        <v>29.140590398322502</v>
      </c>
      <c r="AV61">
        <v>29.204603520861799</v>
      </c>
      <c r="AW61">
        <v>29.2277050270831</v>
      </c>
      <c r="AX61">
        <v>29.270621522387</v>
      </c>
      <c r="AY61">
        <v>29.230981396596299</v>
      </c>
      <c r="AZ61">
        <v>29.231526949764799</v>
      </c>
      <c r="BA61">
        <v>29.2275730661372</v>
      </c>
      <c r="BB61">
        <v>29.254097981610698</v>
      </c>
      <c r="BC61">
        <v>29.277284699953601</v>
      </c>
      <c r="BD61">
        <v>29.269039486191101</v>
      </c>
      <c r="BE61">
        <v>29.278945643257401</v>
      </c>
      <c r="BF61">
        <v>29.370414611307901</v>
      </c>
      <c r="BG61">
        <v>29.461646738025902</v>
      </c>
      <c r="BH61">
        <v>29.557366778294298</v>
      </c>
      <c r="BI61">
        <v>29.664983654243802</v>
      </c>
      <c r="BJ61">
        <v>29.763149303320699</v>
      </c>
      <c r="BK61">
        <v>29.857101381287102</v>
      </c>
      <c r="BL61">
        <v>29.956440818914299</v>
      </c>
      <c r="BM61">
        <v>30.051521852377402</v>
      </c>
      <c r="BN61">
        <v>30.145363183953201</v>
      </c>
      <c r="BO61">
        <v>30.238896781393802</v>
      </c>
      <c r="BP61">
        <v>30.3321217382593</v>
      </c>
      <c r="BQ61">
        <v>30.4250372415787</v>
      </c>
      <c r="BR61">
        <v>30.517642570509398</v>
      </c>
      <c r="BS61">
        <v>30.609937094976001</v>
      </c>
      <c r="BT61">
        <v>30.7019202742886</v>
      </c>
      <c r="BU61">
        <v>30.793591655743398</v>
      </c>
      <c r="BV61">
        <v>30.884950873205401</v>
      </c>
      <c r="BW61">
        <v>30.9759976456765</v>
      </c>
      <c r="BX61">
        <v>31.066731775849</v>
      </c>
      <c r="BY61">
        <v>31.157153148646898</v>
      </c>
      <c r="BZ61">
        <v>31.2472617297556</v>
      </c>
      <c r="CA61">
        <v>31.337057564140999</v>
      </c>
      <c r="CB61">
        <v>31.426540774561001</v>
      </c>
      <c r="CC61">
        <v>31.5157115600685</v>
      </c>
      <c r="CD61">
        <v>31.604570194508199</v>
      </c>
      <c r="CE61">
        <v>31.693117025007901</v>
      </c>
      <c r="CF61">
        <v>31.7813524704661</v>
      </c>
      <c r="CG61">
        <v>31.8692770200363</v>
      </c>
      <c r="CH61">
        <v>31.9568912316089</v>
      </c>
      <c r="CI61">
        <v>32.044195730292103</v>
      </c>
      <c r="CJ61">
        <v>32.131191206892801</v>
      </c>
      <c r="CK61">
        <v>32.2178784163983</v>
      </c>
      <c r="CL61">
        <v>32.3042581764593</v>
      </c>
      <c r="CM61">
        <v>32.390331365875603</v>
      </c>
      <c r="CN61">
        <v>32.476098923085203</v>
      </c>
      <c r="CO61">
        <v>32.561561844657</v>
      </c>
      <c r="CP61">
        <v>32.646721183788998</v>
      </c>
      <c r="CQ61">
        <v>32.731578048811798</v>
      </c>
      <c r="CR61">
        <v>32.816133601697899</v>
      </c>
      <c r="CS61">
        <v>32.900389056578597</v>
      </c>
      <c r="CT61">
        <v>32.984345678268099</v>
      </c>
      <c r="CU61">
        <v>33.068004780795597</v>
      </c>
      <c r="CV61">
        <v>33.1513677259465</v>
      </c>
      <c r="CW61">
        <v>33.234435921812697</v>
      </c>
      <c r="CX61">
        <v>33.317210821352703</v>
      </c>
      <c r="CY61">
        <v>33.399693355451703</v>
      </c>
      <c r="CZ61">
        <v>33.481883591024101</v>
      </c>
      <c r="DA61">
        <v>33.563780800082803</v>
      </c>
      <c r="DB61">
        <v>33.645383122189699</v>
      </c>
      <c r="DC61">
        <v>33.726687118521902</v>
      </c>
      <c r="DD61">
        <v>33.8076871924074</v>
      </c>
      <c r="DE61">
        <v>33.8883748488797</v>
      </c>
      <c r="DF61">
        <v>33.9687377644603</v>
      </c>
      <c r="DG61">
        <v>34.048758638411798</v>
      </c>
      <c r="DH61">
        <v>34.128413798488502</v>
      </c>
      <c r="DI61">
        <v>34.207671538122398</v>
      </c>
      <c r="DJ61">
        <v>34.286490168249202</v>
      </c>
      <c r="DK61">
        <v>34.364814863662097</v>
      </c>
      <c r="DL61">
        <v>34.442578147087197</v>
      </c>
      <c r="DM61">
        <v>34.519694529769801</v>
      </c>
      <c r="DN61">
        <v>34.596055912796601</v>
      </c>
      <c r="DO61">
        <v>34.6715367650921</v>
      </c>
      <c r="DP61">
        <v>34.745967723183703</v>
      </c>
      <c r="DQ61">
        <v>34.819158925698297</v>
      </c>
      <c r="DR61">
        <v>34.890895271017897</v>
      </c>
      <c r="DS61">
        <v>34.960966428037999</v>
      </c>
      <c r="DT61">
        <v>35.029171002999703</v>
      </c>
    </row>
    <row r="62" spans="1:124" ht="15" customHeight="1" x14ac:dyDescent="0.25">
      <c r="A62">
        <v>60</v>
      </c>
      <c r="B62">
        <v>21.579618662530599</v>
      </c>
      <c r="C62">
        <v>21.7738296249203</v>
      </c>
      <c r="D62">
        <v>21.8779210039785</v>
      </c>
      <c r="E62">
        <v>22.093669978114701</v>
      </c>
      <c r="F62">
        <v>22.2437659387958</v>
      </c>
      <c r="G62">
        <v>22.429261445787599</v>
      </c>
      <c r="H62">
        <v>22.628936625926102</v>
      </c>
      <c r="I62">
        <v>22.886468583328298</v>
      </c>
      <c r="J62">
        <v>23.0485901807427</v>
      </c>
      <c r="K62">
        <v>23.310613820728399</v>
      </c>
      <c r="L62">
        <v>23.538823379527901</v>
      </c>
      <c r="M62">
        <v>23.793185108353299</v>
      </c>
      <c r="N62">
        <v>24.0229086650094</v>
      </c>
      <c r="O62">
        <v>24.154927677074401</v>
      </c>
      <c r="P62">
        <v>24.4399898680158</v>
      </c>
      <c r="Q62">
        <v>24.4348358924492</v>
      </c>
      <c r="R62">
        <v>24.699658351876099</v>
      </c>
      <c r="S62">
        <v>24.8870394464629</v>
      </c>
      <c r="T62">
        <v>24.989196164064701</v>
      </c>
      <c r="U62">
        <v>25.212437275818498</v>
      </c>
      <c r="V62">
        <v>25.305243170830501</v>
      </c>
      <c r="W62">
        <v>25.5633947068075</v>
      </c>
      <c r="X62">
        <v>25.746096173277</v>
      </c>
      <c r="Y62">
        <v>25.888058277954102</v>
      </c>
      <c r="Z62">
        <v>26.067367972869899</v>
      </c>
      <c r="AA62">
        <v>26.1750753827822</v>
      </c>
      <c r="AB62">
        <v>26.310442062304599</v>
      </c>
      <c r="AC62">
        <v>26.446797976403499</v>
      </c>
      <c r="AD62">
        <v>26.572697333669701</v>
      </c>
      <c r="AE62">
        <v>26.730040349848501</v>
      </c>
      <c r="AF62">
        <v>26.921508761609999</v>
      </c>
      <c r="AG62">
        <v>27.024556836591699</v>
      </c>
      <c r="AH62">
        <v>27.2292596373027</v>
      </c>
      <c r="AI62">
        <v>27.318070997034201</v>
      </c>
      <c r="AJ62">
        <v>27.480401137634999</v>
      </c>
      <c r="AK62">
        <v>27.599792677459199</v>
      </c>
      <c r="AL62">
        <v>27.750104940717701</v>
      </c>
      <c r="AM62">
        <v>27.802787407291699</v>
      </c>
      <c r="AN62">
        <v>27.903967917953899</v>
      </c>
      <c r="AO62">
        <v>27.995871520570098</v>
      </c>
      <c r="AP62">
        <v>28.137940953502401</v>
      </c>
      <c r="AQ62">
        <v>28.191926790645901</v>
      </c>
      <c r="AR62">
        <v>28.2324243698306</v>
      </c>
      <c r="AS62">
        <v>28.219579216142701</v>
      </c>
      <c r="AT62">
        <v>28.233367588759801</v>
      </c>
      <c r="AU62">
        <v>28.2714888481547</v>
      </c>
      <c r="AV62">
        <v>28.325544830188601</v>
      </c>
      <c r="AW62">
        <v>28.3471158571544</v>
      </c>
      <c r="AX62">
        <v>28.387273937841801</v>
      </c>
      <c r="AY62">
        <v>28.349318149621801</v>
      </c>
      <c r="AZ62">
        <v>28.3517594920175</v>
      </c>
      <c r="BA62">
        <v>28.346940476779</v>
      </c>
      <c r="BB62">
        <v>28.372137049863799</v>
      </c>
      <c r="BC62">
        <v>28.399002866126398</v>
      </c>
      <c r="BD62">
        <v>28.3876645685847</v>
      </c>
      <c r="BE62">
        <v>28.397746801647699</v>
      </c>
      <c r="BF62">
        <v>28.490911401259599</v>
      </c>
      <c r="BG62">
        <v>28.5867798343785</v>
      </c>
      <c r="BH62">
        <v>28.6804469287652</v>
      </c>
      <c r="BI62">
        <v>28.784439143595201</v>
      </c>
      <c r="BJ62">
        <v>28.883619079802902</v>
      </c>
      <c r="BK62">
        <v>28.979362658390102</v>
      </c>
      <c r="BL62">
        <v>29.074738747206901</v>
      </c>
      <c r="BM62">
        <v>29.167788425159799</v>
      </c>
      <c r="BN62">
        <v>29.260539359088401</v>
      </c>
      <c r="BO62">
        <v>29.352990529816399</v>
      </c>
      <c r="BP62">
        <v>29.4451410124319</v>
      </c>
      <c r="BQ62">
        <v>29.536989974969</v>
      </c>
      <c r="BR62">
        <v>29.628536677065799</v>
      </c>
      <c r="BS62">
        <v>29.719780468602501</v>
      </c>
      <c r="BT62">
        <v>29.8107207883196</v>
      </c>
      <c r="BU62">
        <v>29.901357162418599</v>
      </c>
      <c r="BV62">
        <v>29.9916892031458</v>
      </c>
      <c r="BW62">
        <v>30.081716607362001</v>
      </c>
      <c r="BX62">
        <v>30.171439155097701</v>
      </c>
      <c r="BY62">
        <v>30.260856708096998</v>
      </c>
      <c r="BZ62">
        <v>30.3499692083501</v>
      </c>
      <c r="CA62">
        <v>30.4387766766163</v>
      </c>
      <c r="CB62">
        <v>30.527279210938602</v>
      </c>
      <c r="CC62">
        <v>30.615476985151499</v>
      </c>
      <c r="CD62">
        <v>30.7033702473822</v>
      </c>
      <c r="CE62">
        <v>30.790959318546999</v>
      </c>
      <c r="CF62">
        <v>30.878244590844599</v>
      </c>
      <c r="CG62">
        <v>30.965226526245502</v>
      </c>
      <c r="CH62">
        <v>31.051905654980398</v>
      </c>
      <c r="CI62">
        <v>31.138282574027802</v>
      </c>
      <c r="CJ62">
        <v>31.2243579456009</v>
      </c>
      <c r="CK62">
        <v>31.310132495636999</v>
      </c>
      <c r="CL62">
        <v>31.395607012287002</v>
      </c>
      <c r="CM62">
        <v>31.4807823444091</v>
      </c>
      <c r="CN62">
        <v>31.565659400065702</v>
      </c>
      <c r="CO62">
        <v>31.650239145023601</v>
      </c>
      <c r="CP62">
        <v>31.734522601260899</v>
      </c>
      <c r="CQ62">
        <v>31.818510845477899</v>
      </c>
      <c r="CR62">
        <v>31.902205007616399</v>
      </c>
      <c r="CS62">
        <v>31.985606269383801</v>
      </c>
      <c r="CT62">
        <v>32.068715862786902</v>
      </c>
      <c r="CU62">
        <v>32.151535068672601</v>
      </c>
      <c r="CV62">
        <v>32.234065215278399</v>
      </c>
      <c r="CW62">
        <v>32.316307676791801</v>
      </c>
      <c r="CX62">
        <v>32.398263871919497</v>
      </c>
      <c r="CY62">
        <v>32.479934695578102</v>
      </c>
      <c r="CZ62">
        <v>32.561320176271799</v>
      </c>
      <c r="DA62">
        <v>32.642419545472798</v>
      </c>
      <c r="DB62">
        <v>32.723230899411398</v>
      </c>
      <c r="DC62">
        <v>32.803750752283101</v>
      </c>
      <c r="DD62">
        <v>32.883973455692498</v>
      </c>
      <c r="DE62">
        <v>32.963890456841</v>
      </c>
      <c r="DF62">
        <v>33.043489366633899</v>
      </c>
      <c r="DG62">
        <v>33.1227528089156</v>
      </c>
      <c r="DH62">
        <v>33.201657023839303</v>
      </c>
      <c r="DI62">
        <v>33.280170202294997</v>
      </c>
      <c r="DJ62">
        <v>33.358250534610498</v>
      </c>
      <c r="DK62">
        <v>33.435843051521502</v>
      </c>
      <c r="DL62">
        <v>33.512880110846702</v>
      </c>
      <c r="DM62">
        <v>33.589276028585601</v>
      </c>
      <c r="DN62">
        <v>33.6649224730524</v>
      </c>
      <c r="DO62">
        <v>33.739693655799798</v>
      </c>
      <c r="DP62">
        <v>33.813419881238097</v>
      </c>
      <c r="DQ62">
        <v>33.885910931545901</v>
      </c>
      <c r="DR62">
        <v>33.956951317217097</v>
      </c>
      <c r="DS62">
        <v>34.026330347229496</v>
      </c>
      <c r="DT62">
        <v>34.093846302514997</v>
      </c>
    </row>
    <row r="63" spans="1:124" ht="15" customHeight="1" x14ac:dyDescent="0.25">
      <c r="A63">
        <v>61</v>
      </c>
      <c r="B63">
        <v>20.786889101713999</v>
      </c>
      <c r="C63">
        <v>20.9882175716325</v>
      </c>
      <c r="D63">
        <v>21.101081779846101</v>
      </c>
      <c r="E63">
        <v>21.2980484806695</v>
      </c>
      <c r="F63">
        <v>21.460050475933301</v>
      </c>
      <c r="G63">
        <v>21.641062853039799</v>
      </c>
      <c r="H63">
        <v>21.834706274836101</v>
      </c>
      <c r="I63">
        <v>22.096206572736399</v>
      </c>
      <c r="J63">
        <v>22.249467983032901</v>
      </c>
      <c r="K63">
        <v>22.531346243122499</v>
      </c>
      <c r="L63">
        <v>22.7372696624452</v>
      </c>
      <c r="M63">
        <v>22.995030918978198</v>
      </c>
      <c r="N63">
        <v>23.2228448009921</v>
      </c>
      <c r="O63">
        <v>23.342784979931299</v>
      </c>
      <c r="P63">
        <v>23.635219659844299</v>
      </c>
      <c r="Q63">
        <v>23.622479899375499</v>
      </c>
      <c r="R63">
        <v>23.8730175777544</v>
      </c>
      <c r="S63">
        <v>24.065846061662199</v>
      </c>
      <c r="T63">
        <v>24.159250364155302</v>
      </c>
      <c r="U63">
        <v>24.396177563120499</v>
      </c>
      <c r="V63">
        <v>24.481663440504299</v>
      </c>
      <c r="W63">
        <v>24.737192885351298</v>
      </c>
      <c r="X63">
        <v>24.9134227912797</v>
      </c>
      <c r="Y63">
        <v>25.057421445125598</v>
      </c>
      <c r="Z63">
        <v>25.227687140617299</v>
      </c>
      <c r="AA63">
        <v>25.3422644636839</v>
      </c>
      <c r="AB63">
        <v>25.473185990938099</v>
      </c>
      <c r="AC63">
        <v>25.601129794308601</v>
      </c>
      <c r="AD63">
        <v>25.722835284469198</v>
      </c>
      <c r="AE63">
        <v>25.878431484096801</v>
      </c>
      <c r="AF63">
        <v>26.069747438327902</v>
      </c>
      <c r="AG63">
        <v>26.168242528793201</v>
      </c>
      <c r="AH63">
        <v>26.371565563228</v>
      </c>
      <c r="AI63">
        <v>26.460833208651099</v>
      </c>
      <c r="AJ63">
        <v>26.6270088475938</v>
      </c>
      <c r="AK63">
        <v>26.7421599116789</v>
      </c>
      <c r="AL63">
        <v>26.890078929187801</v>
      </c>
      <c r="AM63">
        <v>26.938125814094299</v>
      </c>
      <c r="AN63">
        <v>27.0446212647499</v>
      </c>
      <c r="AO63">
        <v>27.132009590347199</v>
      </c>
      <c r="AP63">
        <v>27.2720218255952</v>
      </c>
      <c r="AQ63">
        <v>27.324229253897101</v>
      </c>
      <c r="AR63">
        <v>27.361019233227399</v>
      </c>
      <c r="AS63">
        <v>27.349627991904899</v>
      </c>
      <c r="AT63">
        <v>27.365187026715201</v>
      </c>
      <c r="AU63">
        <v>27.401934454662499</v>
      </c>
      <c r="AV63">
        <v>27.451026888127</v>
      </c>
      <c r="AW63">
        <v>27.474257063679602</v>
      </c>
      <c r="AX63">
        <v>27.505006521361899</v>
      </c>
      <c r="AY63">
        <v>27.4734448211181</v>
      </c>
      <c r="AZ63">
        <v>27.475110987040299</v>
      </c>
      <c r="BA63">
        <v>27.470008855614601</v>
      </c>
      <c r="BB63">
        <v>27.493830436256399</v>
      </c>
      <c r="BC63">
        <v>27.5212484992187</v>
      </c>
      <c r="BD63">
        <v>27.5087774061106</v>
      </c>
      <c r="BE63">
        <v>27.523335156874499</v>
      </c>
      <c r="BF63">
        <v>27.616791104252101</v>
      </c>
      <c r="BG63">
        <v>27.714350751548299</v>
      </c>
      <c r="BH63">
        <v>27.810037035767401</v>
      </c>
      <c r="BI63">
        <v>27.910999147951699</v>
      </c>
      <c r="BJ63">
        <v>28.010813976125402</v>
      </c>
      <c r="BK63">
        <v>28.104580313155399</v>
      </c>
      <c r="BL63">
        <v>28.196784099826701</v>
      </c>
      <c r="BM63">
        <v>28.288698406736</v>
      </c>
      <c r="BN63">
        <v>28.380322104157599</v>
      </c>
      <c r="BO63">
        <v>28.471654157349199</v>
      </c>
      <c r="BP63">
        <v>28.5626936252539</v>
      </c>
      <c r="BQ63">
        <v>28.6534396591796</v>
      </c>
      <c r="BR63">
        <v>28.7438915014557</v>
      </c>
      <c r="BS63">
        <v>28.8340484840699</v>
      </c>
      <c r="BT63">
        <v>28.923910027286301</v>
      </c>
      <c r="BU63">
        <v>29.013475638246401</v>
      </c>
      <c r="BV63">
        <v>29.102744909554101</v>
      </c>
      <c r="BW63">
        <v>29.191717517846801</v>
      </c>
      <c r="BX63">
        <v>29.280393222352298</v>
      </c>
      <c r="BY63">
        <v>29.368771863436098</v>
      </c>
      <c r="BZ63">
        <v>29.4568533611363</v>
      </c>
      <c r="CA63">
        <v>29.544637713690701</v>
      </c>
      <c r="CB63">
        <v>29.632124996055101</v>
      </c>
      <c r="CC63">
        <v>29.7193153584161</v>
      </c>
      <c r="CD63">
        <v>29.806209024696798</v>
      </c>
      <c r="CE63">
        <v>29.892806291059301</v>
      </c>
      <c r="CF63">
        <v>29.979107524402899</v>
      </c>
      <c r="CG63">
        <v>30.065113160860399</v>
      </c>
      <c r="CH63">
        <v>30.150823704292801</v>
      </c>
      <c r="CI63">
        <v>30.236239724783498</v>
      </c>
      <c r="CJ63">
        <v>30.3213618571328</v>
      </c>
      <c r="CK63">
        <v>30.406190799354501</v>
      </c>
      <c r="CL63">
        <v>30.4907273111736</v>
      </c>
      <c r="CM63">
        <v>30.574972212527399</v>
      </c>
      <c r="CN63">
        <v>30.658926382071201</v>
      </c>
      <c r="CO63">
        <v>30.742590755686901</v>
      </c>
      <c r="CP63">
        <v>30.8259663249986</v>
      </c>
      <c r="CQ63">
        <v>30.909054135892699</v>
      </c>
      <c r="CR63">
        <v>30.991855287046</v>
      </c>
      <c r="CS63">
        <v>31.074370928459199</v>
      </c>
      <c r="CT63">
        <v>31.1566022600007</v>
      </c>
      <c r="CU63">
        <v>31.2385505299561</v>
      </c>
      <c r="CV63">
        <v>31.320217033589302</v>
      </c>
      <c r="CW63">
        <v>31.401603111711001</v>
      </c>
      <c r="CX63">
        <v>31.4827101492588</v>
      </c>
      <c r="CY63">
        <v>31.563539005514901</v>
      </c>
      <c r="CZ63">
        <v>31.644089670706801</v>
      </c>
      <c r="DA63">
        <v>31.724361335722101</v>
      </c>
      <c r="DB63">
        <v>31.804352053188001</v>
      </c>
      <c r="DC63">
        <v>31.8840582897577</v>
      </c>
      <c r="DD63">
        <v>31.9634743443807</v>
      </c>
      <c r="DE63">
        <v>32.042591605023198</v>
      </c>
      <c r="DF63">
        <v>32.121397614976402</v>
      </c>
      <c r="DG63">
        <v>32.199874919925001</v>
      </c>
      <c r="DH63">
        <v>32.277999668760302</v>
      </c>
      <c r="DI63">
        <v>32.355739945048803</v>
      </c>
      <c r="DJ63">
        <v>32.433053812376997</v>
      </c>
      <c r="DK63">
        <v>32.509886149542602</v>
      </c>
      <c r="DL63">
        <v>32.586169140024502</v>
      </c>
      <c r="DM63">
        <v>32.661816892892801</v>
      </c>
      <c r="DN63">
        <v>32.736720829226002</v>
      </c>
      <c r="DO63">
        <v>32.810754886922901</v>
      </c>
      <c r="DP63">
        <v>32.883749016471903</v>
      </c>
      <c r="DQ63">
        <v>32.955512620011099</v>
      </c>
      <c r="DR63">
        <v>33.025829794243499</v>
      </c>
      <c r="DS63">
        <v>33.0944894644092</v>
      </c>
      <c r="DT63">
        <v>33.161289564877102</v>
      </c>
    </row>
    <row r="64" spans="1:124" ht="15" customHeight="1" x14ac:dyDescent="0.25">
      <c r="A64">
        <v>62</v>
      </c>
      <c r="B64">
        <v>20.006182214313899</v>
      </c>
      <c r="C64">
        <v>20.2214583063285</v>
      </c>
      <c r="D64">
        <v>20.3234133643371</v>
      </c>
      <c r="E64">
        <v>20.5116529445033</v>
      </c>
      <c r="F64">
        <v>20.673350812013499</v>
      </c>
      <c r="G64">
        <v>20.858211792332401</v>
      </c>
      <c r="H64">
        <v>21.046421411626799</v>
      </c>
      <c r="I64">
        <v>21.312367131004699</v>
      </c>
      <c r="J64">
        <v>21.467739442129901</v>
      </c>
      <c r="K64">
        <v>21.7431903883815</v>
      </c>
      <c r="L64">
        <v>21.951456558008601</v>
      </c>
      <c r="M64">
        <v>22.1999891207495</v>
      </c>
      <c r="N64">
        <v>22.414316832444101</v>
      </c>
      <c r="O64">
        <v>22.5430056560769</v>
      </c>
      <c r="P64">
        <v>22.828233842620701</v>
      </c>
      <c r="Q64">
        <v>22.807760944723402</v>
      </c>
      <c r="R64">
        <v>23.060086339036701</v>
      </c>
      <c r="S64">
        <v>23.2556502159274</v>
      </c>
      <c r="T64">
        <v>23.342833907766298</v>
      </c>
      <c r="U64">
        <v>23.5802264674174</v>
      </c>
      <c r="V64">
        <v>23.657794020054599</v>
      </c>
      <c r="W64">
        <v>23.912003561095499</v>
      </c>
      <c r="X64">
        <v>24.094934701354902</v>
      </c>
      <c r="Y64">
        <v>24.2319020437379</v>
      </c>
      <c r="Z64">
        <v>24.392629334355799</v>
      </c>
      <c r="AA64">
        <v>24.501305876257401</v>
      </c>
      <c r="AB64">
        <v>24.633097792702898</v>
      </c>
      <c r="AC64">
        <v>24.7620773237023</v>
      </c>
      <c r="AD64">
        <v>24.87438606912</v>
      </c>
      <c r="AE64">
        <v>25.032027376056501</v>
      </c>
      <c r="AF64">
        <v>25.219326872927098</v>
      </c>
      <c r="AG64">
        <v>25.321444861923499</v>
      </c>
      <c r="AH64">
        <v>25.5184351633612</v>
      </c>
      <c r="AI64">
        <v>25.6056719933473</v>
      </c>
      <c r="AJ64">
        <v>25.7748413207025</v>
      </c>
      <c r="AK64">
        <v>25.8862607159001</v>
      </c>
      <c r="AL64">
        <v>26.032191759712902</v>
      </c>
      <c r="AM64">
        <v>26.0769502090406</v>
      </c>
      <c r="AN64">
        <v>26.182116298214499</v>
      </c>
      <c r="AO64">
        <v>26.265685152154301</v>
      </c>
      <c r="AP64">
        <v>26.405141340461299</v>
      </c>
      <c r="AQ64">
        <v>26.457181820481001</v>
      </c>
      <c r="AR64">
        <v>26.490905016512801</v>
      </c>
      <c r="AS64">
        <v>26.482043971621401</v>
      </c>
      <c r="AT64">
        <v>26.494904947720698</v>
      </c>
      <c r="AU64">
        <v>26.530229270582101</v>
      </c>
      <c r="AV64">
        <v>26.5814307765649</v>
      </c>
      <c r="AW64">
        <v>26.601428274198099</v>
      </c>
      <c r="AX64">
        <v>26.6282195746398</v>
      </c>
      <c r="AY64">
        <v>26.601474876328702</v>
      </c>
      <c r="AZ64">
        <v>26.602728459552399</v>
      </c>
      <c r="BA64">
        <v>26.597907509881701</v>
      </c>
      <c r="BB64">
        <v>26.62302004144</v>
      </c>
      <c r="BC64">
        <v>26.6457756609787</v>
      </c>
      <c r="BD64">
        <v>26.636617176750299</v>
      </c>
      <c r="BE64">
        <v>26.654536533482201</v>
      </c>
      <c r="BF64">
        <v>26.744801312200501</v>
      </c>
      <c r="BG64">
        <v>26.8433741846729</v>
      </c>
      <c r="BH64">
        <v>26.9417053292348</v>
      </c>
      <c r="BI64">
        <v>27.043379480652401</v>
      </c>
      <c r="BJ64">
        <v>27.138546755446701</v>
      </c>
      <c r="BK64">
        <v>27.229874985168699</v>
      </c>
      <c r="BL64">
        <v>27.3209230744759</v>
      </c>
      <c r="BM64">
        <v>27.411689786107299</v>
      </c>
      <c r="BN64">
        <v>27.5021739784362</v>
      </c>
      <c r="BO64">
        <v>27.5923746041931</v>
      </c>
      <c r="BP64">
        <v>27.6822907091655</v>
      </c>
      <c r="BQ64">
        <v>27.771921430873601</v>
      </c>
      <c r="BR64">
        <v>27.861265997226301</v>
      </c>
      <c r="BS64">
        <v>27.9503237251568</v>
      </c>
      <c r="BT64">
        <v>28.039094019240299</v>
      </c>
      <c r="BU64">
        <v>28.127576370295198</v>
      </c>
      <c r="BV64">
        <v>28.215770353969301</v>
      </c>
      <c r="BW64">
        <v>28.303675629312298</v>
      </c>
      <c r="BX64">
        <v>28.3912919373353</v>
      </c>
      <c r="BY64">
        <v>28.478619099560198</v>
      </c>
      <c r="BZ64">
        <v>28.565657016558301</v>
      </c>
      <c r="CA64">
        <v>28.652405666481101</v>
      </c>
      <c r="CB64">
        <v>28.738865103583301</v>
      </c>
      <c r="CC64">
        <v>28.825035456739201</v>
      </c>
      <c r="CD64">
        <v>28.9109169279551</v>
      </c>
      <c r="CE64">
        <v>28.996509790876701</v>
      </c>
      <c r="CF64">
        <v>29.0818143892931</v>
      </c>
      <c r="CG64">
        <v>29.166831135640699</v>
      </c>
      <c r="CH64">
        <v>29.2515605095033</v>
      </c>
      <c r="CI64">
        <v>29.336003056115</v>
      </c>
      <c r="CJ64">
        <v>29.420159384861201</v>
      </c>
      <c r="CK64">
        <v>29.504030167783501</v>
      </c>
      <c r="CL64">
        <v>29.587616138085401</v>
      </c>
      <c r="CM64">
        <v>29.670918088642701</v>
      </c>
      <c r="CN64">
        <v>29.753936870516199</v>
      </c>
      <c r="CO64">
        <v>29.8366733914715</v>
      </c>
      <c r="CP64">
        <v>29.919128614501801</v>
      </c>
      <c r="CQ64">
        <v>30.001303556359002</v>
      </c>
      <c r="CR64">
        <v>30.08319928609</v>
      </c>
      <c r="CS64">
        <v>30.1648169235817</v>
      </c>
      <c r="CT64">
        <v>30.2461576381132</v>
      </c>
      <c r="CU64">
        <v>30.327222646916699</v>
      </c>
      <c r="CV64">
        <v>30.4080132137479</v>
      </c>
      <c r="CW64">
        <v>30.488530647465701</v>
      </c>
      <c r="CX64">
        <v>30.568776300622101</v>
      </c>
      <c r="CY64">
        <v>30.648750998132599</v>
      </c>
      <c r="CZ64">
        <v>30.728454693057</v>
      </c>
      <c r="DA64">
        <v>30.807886536668398</v>
      </c>
      <c r="DB64">
        <v>30.887044538784799</v>
      </c>
      <c r="DC64">
        <v>30.965925119088102</v>
      </c>
      <c r="DD64">
        <v>31.0445225241589</v>
      </c>
      <c r="DE64">
        <v>31.1228280826566</v>
      </c>
      <c r="DF64">
        <v>31.2008292697349</v>
      </c>
      <c r="DG64">
        <v>31.278508551834001</v>
      </c>
      <c r="DH64">
        <v>31.355841984805199</v>
      </c>
      <c r="DI64">
        <v>31.432797542270102</v>
      </c>
      <c r="DJ64">
        <v>31.509333157437801</v>
      </c>
      <c r="DK64">
        <v>31.585393552221099</v>
      </c>
      <c r="DL64">
        <v>31.6609107296504</v>
      </c>
      <c r="DM64">
        <v>31.7357985840715</v>
      </c>
      <c r="DN64">
        <v>31.809948279455</v>
      </c>
      <c r="DO64">
        <v>31.883233468816499</v>
      </c>
      <c r="DP64">
        <v>31.955483733365298</v>
      </c>
      <c r="DQ64">
        <v>32.026508078513402</v>
      </c>
      <c r="DR64">
        <v>32.0960901687681</v>
      </c>
      <c r="DS64">
        <v>32.164018528789597</v>
      </c>
      <c r="DT64">
        <v>32.230090731466902</v>
      </c>
    </row>
    <row r="65" spans="1:124" ht="15" customHeight="1" x14ac:dyDescent="0.25">
      <c r="A65">
        <v>63</v>
      </c>
      <c r="B65">
        <v>19.247656558713899</v>
      </c>
      <c r="C65">
        <v>19.451721119771801</v>
      </c>
      <c r="D65">
        <v>19.555536139617001</v>
      </c>
      <c r="E65">
        <v>19.7374011543804</v>
      </c>
      <c r="F65">
        <v>19.897272064740299</v>
      </c>
      <c r="G65">
        <v>20.088973001735901</v>
      </c>
      <c r="H65">
        <v>20.271417404957301</v>
      </c>
      <c r="I65">
        <v>20.554600307543001</v>
      </c>
      <c r="J65">
        <v>20.6877102499448</v>
      </c>
      <c r="K65">
        <v>20.9610847821749</v>
      </c>
      <c r="L65">
        <v>21.1682254857683</v>
      </c>
      <c r="M65">
        <v>21.4085807177633</v>
      </c>
      <c r="N65">
        <v>21.623784827187901</v>
      </c>
      <c r="O65">
        <v>21.747613667837602</v>
      </c>
      <c r="P65">
        <v>22.025553645274101</v>
      </c>
      <c r="Q65">
        <v>21.999502142847199</v>
      </c>
      <c r="R65">
        <v>22.260243217806</v>
      </c>
      <c r="S65">
        <v>22.448583403475599</v>
      </c>
      <c r="T65">
        <v>22.531927600356699</v>
      </c>
      <c r="U65">
        <v>22.770916114438201</v>
      </c>
      <c r="V65">
        <v>22.8476067439397</v>
      </c>
      <c r="W65">
        <v>23.090288042861101</v>
      </c>
      <c r="X65">
        <v>23.274414207584002</v>
      </c>
      <c r="Y65">
        <v>23.408161064760499</v>
      </c>
      <c r="Z65">
        <v>23.5659760217629</v>
      </c>
      <c r="AA65">
        <v>23.669327130714802</v>
      </c>
      <c r="AB65">
        <v>23.796884180016701</v>
      </c>
      <c r="AC65">
        <v>23.923740598684699</v>
      </c>
      <c r="AD65">
        <v>24.035972950078101</v>
      </c>
      <c r="AE65">
        <v>24.187348367839299</v>
      </c>
      <c r="AF65">
        <v>24.378980604799999</v>
      </c>
      <c r="AG65">
        <v>24.484303517834501</v>
      </c>
      <c r="AH65">
        <v>24.678459130331198</v>
      </c>
      <c r="AI65">
        <v>24.7598342825572</v>
      </c>
      <c r="AJ65">
        <v>24.924808566562799</v>
      </c>
      <c r="AK65">
        <v>25.031212476138801</v>
      </c>
      <c r="AL65">
        <v>25.179421743005999</v>
      </c>
      <c r="AM65">
        <v>25.222641795204201</v>
      </c>
      <c r="AN65">
        <v>25.324546082431301</v>
      </c>
      <c r="AO65">
        <v>25.4064986645555</v>
      </c>
      <c r="AP65">
        <v>25.546664454682801</v>
      </c>
      <c r="AQ65">
        <v>25.595497736351</v>
      </c>
      <c r="AR65">
        <v>25.628122355416501</v>
      </c>
      <c r="AS65">
        <v>25.621034316654999</v>
      </c>
      <c r="AT65">
        <v>25.6324388328349</v>
      </c>
      <c r="AU65">
        <v>25.663740785085601</v>
      </c>
      <c r="AV65">
        <v>25.717246126686401</v>
      </c>
      <c r="AW65">
        <v>25.734418221157298</v>
      </c>
      <c r="AX65">
        <v>25.759456344587601</v>
      </c>
      <c r="AY65">
        <v>25.733409221439199</v>
      </c>
      <c r="AZ65">
        <v>25.732757644881399</v>
      </c>
      <c r="BA65">
        <v>25.728104261428999</v>
      </c>
      <c r="BB65">
        <v>25.7539315345619</v>
      </c>
      <c r="BC65">
        <v>25.7752414114041</v>
      </c>
      <c r="BD65">
        <v>25.768493027496199</v>
      </c>
      <c r="BE65">
        <v>25.7902997615248</v>
      </c>
      <c r="BF65">
        <v>25.876767197169201</v>
      </c>
      <c r="BG65">
        <v>25.9784276890562</v>
      </c>
      <c r="BH65">
        <v>26.080747483506599</v>
      </c>
      <c r="BI65">
        <v>26.177325198673</v>
      </c>
      <c r="BJ65">
        <v>26.267743262636401</v>
      </c>
      <c r="BK65">
        <v>26.357890610142501</v>
      </c>
      <c r="BL65">
        <v>26.447765899909101</v>
      </c>
      <c r="BM65">
        <v>26.537367886862899</v>
      </c>
      <c r="BN65">
        <v>26.626695420884602</v>
      </c>
      <c r="BO65">
        <v>26.7157474455277</v>
      </c>
      <c r="BP65">
        <v>26.804522996714802</v>
      </c>
      <c r="BQ65">
        <v>26.8930212014109</v>
      </c>
      <c r="BR65">
        <v>26.981241276277899</v>
      </c>
      <c r="BS65">
        <v>27.069182526308101</v>
      </c>
      <c r="BT65">
        <v>27.156844343443002</v>
      </c>
      <c r="BU65">
        <v>27.244226205174101</v>
      </c>
      <c r="BV65">
        <v>27.331327673130101</v>
      </c>
      <c r="BW65">
        <v>27.418148391651201</v>
      </c>
      <c r="BX65">
        <v>27.504688086351099</v>
      </c>
      <c r="BY65">
        <v>27.590946562669199</v>
      </c>
      <c r="BZ65">
        <v>27.676923704412701</v>
      </c>
      <c r="CA65">
        <v>27.762619472291199</v>
      </c>
      <c r="CB65">
        <v>27.848033902444602</v>
      </c>
      <c r="CC65">
        <v>27.933167104964699</v>
      </c>
      <c r="CD65">
        <v>28.0180192624128</v>
      </c>
      <c r="CE65">
        <v>28.1025906283331</v>
      </c>
      <c r="CF65">
        <v>28.186881525763798</v>
      </c>
      <c r="CG65">
        <v>28.270892345747001</v>
      </c>
      <c r="CH65">
        <v>28.354623545837001</v>
      </c>
      <c r="CI65">
        <v>28.438075648609999</v>
      </c>
      <c r="CJ65">
        <v>28.5212492401741</v>
      </c>
      <c r="CK65">
        <v>28.604144968681702</v>
      </c>
      <c r="CL65">
        <v>28.6867635428444</v>
      </c>
      <c r="CM65">
        <v>28.7691057304521</v>
      </c>
      <c r="CN65">
        <v>28.851172356895599</v>
      </c>
      <c r="CO65">
        <v>28.9329643036947</v>
      </c>
      <c r="CP65">
        <v>29.014482507032501</v>
      </c>
      <c r="CQ65">
        <v>29.095727956294802</v>
      </c>
      <c r="CR65">
        <v>29.176701692618099</v>
      </c>
      <c r="CS65">
        <v>29.257404807443901</v>
      </c>
      <c r="CT65">
        <v>29.337838441082202</v>
      </c>
      <c r="CU65">
        <v>29.418003781282899</v>
      </c>
      <c r="CV65">
        <v>29.497902061817101</v>
      </c>
      <c r="CW65">
        <v>29.577534561068301</v>
      </c>
      <c r="CX65">
        <v>29.656902600632801</v>
      </c>
      <c r="CY65">
        <v>29.7360069723522</v>
      </c>
      <c r="CZ65">
        <v>29.814847593229199</v>
      </c>
      <c r="DA65">
        <v>29.893423575869601</v>
      </c>
      <c r="DB65">
        <v>29.971732888024999</v>
      </c>
      <c r="DC65">
        <v>30.0497719028868</v>
      </c>
      <c r="DD65">
        <v>30.127534814817899</v>
      </c>
      <c r="DE65">
        <v>30.205012892901301</v>
      </c>
      <c r="DF65">
        <v>30.282193543356598</v>
      </c>
      <c r="DG65">
        <v>30.359059151925301</v>
      </c>
      <c r="DH65">
        <v>30.435585679154599</v>
      </c>
      <c r="DI65">
        <v>30.511740985468801</v>
      </c>
      <c r="DJ65">
        <v>30.587482869259802</v>
      </c>
      <c r="DK65">
        <v>30.662755889581501</v>
      </c>
      <c r="DL65">
        <v>30.737491861679899</v>
      </c>
      <c r="DM65">
        <v>30.8116044558687</v>
      </c>
      <c r="DN65">
        <v>30.884984567267299</v>
      </c>
      <c r="DO65">
        <v>30.957505550675702</v>
      </c>
      <c r="DP65">
        <v>31.0289965998582</v>
      </c>
      <c r="DQ65">
        <v>31.099266303776801</v>
      </c>
      <c r="DR65">
        <v>31.168097873005902</v>
      </c>
      <c r="DS65">
        <v>31.235279411721798</v>
      </c>
      <c r="DT65">
        <v>31.300608113683602</v>
      </c>
    </row>
    <row r="66" spans="1:124" ht="15" customHeight="1" x14ac:dyDescent="0.25">
      <c r="A66">
        <v>64</v>
      </c>
      <c r="B66">
        <v>18.486872161071201</v>
      </c>
      <c r="C66">
        <v>18.698206898136998</v>
      </c>
      <c r="D66">
        <v>18.7990124810783</v>
      </c>
      <c r="E66">
        <v>18.964158602094798</v>
      </c>
      <c r="F66">
        <v>19.1323696917995</v>
      </c>
      <c r="G66">
        <v>19.326654941170698</v>
      </c>
      <c r="H66">
        <v>19.515283620590601</v>
      </c>
      <c r="I66">
        <v>19.7773059588894</v>
      </c>
      <c r="J66">
        <v>19.9173854185177</v>
      </c>
      <c r="K66">
        <v>20.189559588712999</v>
      </c>
      <c r="L66">
        <v>20.380834138971299</v>
      </c>
      <c r="M66">
        <v>20.6263084526766</v>
      </c>
      <c r="N66">
        <v>20.837659755463601</v>
      </c>
      <c r="O66">
        <v>20.956230010481601</v>
      </c>
      <c r="P66">
        <v>21.232181175856802</v>
      </c>
      <c r="Q66">
        <v>21.194319349807898</v>
      </c>
      <c r="R66">
        <v>21.4528982984361</v>
      </c>
      <c r="S66">
        <v>21.650647161786502</v>
      </c>
      <c r="T66">
        <v>21.724731365384599</v>
      </c>
      <c r="U66">
        <v>21.968898442566701</v>
      </c>
      <c r="V66">
        <v>22.0397297478954</v>
      </c>
      <c r="W66">
        <v>22.275176158040502</v>
      </c>
      <c r="X66">
        <v>22.455812391611801</v>
      </c>
      <c r="Y66">
        <v>22.588010855419601</v>
      </c>
      <c r="Z66">
        <v>22.739251366714502</v>
      </c>
      <c r="AA66">
        <v>22.842787467324101</v>
      </c>
      <c r="AB66">
        <v>22.963094052472901</v>
      </c>
      <c r="AC66">
        <v>23.091051048523099</v>
      </c>
      <c r="AD66">
        <v>23.205189565590899</v>
      </c>
      <c r="AE66">
        <v>23.345422414381101</v>
      </c>
      <c r="AF66">
        <v>23.540036614145301</v>
      </c>
      <c r="AG66">
        <v>23.642045728738999</v>
      </c>
      <c r="AH66">
        <v>23.8406263201774</v>
      </c>
      <c r="AI66">
        <v>23.916662130873299</v>
      </c>
      <c r="AJ66">
        <v>24.077608548673599</v>
      </c>
      <c r="AK66">
        <v>24.1814553074957</v>
      </c>
      <c r="AL66">
        <v>24.3244639985116</v>
      </c>
      <c r="AM66">
        <v>24.373145278063301</v>
      </c>
      <c r="AN66">
        <v>24.470912476950701</v>
      </c>
      <c r="AO66">
        <v>24.551397561101101</v>
      </c>
      <c r="AP66">
        <v>24.690142790595601</v>
      </c>
      <c r="AQ66">
        <v>24.7353798859812</v>
      </c>
      <c r="AR66">
        <v>24.770364436487998</v>
      </c>
      <c r="AS66">
        <v>24.763115297787401</v>
      </c>
      <c r="AT66">
        <v>24.7731250311762</v>
      </c>
      <c r="AU66">
        <v>24.8006936850615</v>
      </c>
      <c r="AV66">
        <v>24.8510145040065</v>
      </c>
      <c r="AW66">
        <v>24.872239274797401</v>
      </c>
      <c r="AX66">
        <v>24.890005475527001</v>
      </c>
      <c r="AY66">
        <v>24.8660912168538</v>
      </c>
      <c r="AZ66">
        <v>24.866241266309</v>
      </c>
      <c r="BA66">
        <v>24.862576769173302</v>
      </c>
      <c r="BB66">
        <v>24.889403139797999</v>
      </c>
      <c r="BC66">
        <v>24.913086257555399</v>
      </c>
      <c r="BD66">
        <v>24.905105349723101</v>
      </c>
      <c r="BE66">
        <v>24.926293757442998</v>
      </c>
      <c r="BF66">
        <v>25.017703862027101</v>
      </c>
      <c r="BG66">
        <v>25.123690670088699</v>
      </c>
      <c r="BH66">
        <v>25.221174442939699</v>
      </c>
      <c r="BI66">
        <v>25.3106468404814</v>
      </c>
      <c r="BJ66">
        <v>25.399858010186701</v>
      </c>
      <c r="BK66">
        <v>25.488806510810701</v>
      </c>
      <c r="BL66">
        <v>25.5774909978132</v>
      </c>
      <c r="BM66">
        <v>25.6659102221236</v>
      </c>
      <c r="BN66">
        <v>25.754063028880701</v>
      </c>
      <c r="BO66">
        <v>25.841948356146901</v>
      </c>
      <c r="BP66">
        <v>25.929565233601402</v>
      </c>
      <c r="BQ66">
        <v>26.016912781210401</v>
      </c>
      <c r="BR66">
        <v>26.1039902078798</v>
      </c>
      <c r="BS66">
        <v>26.190796810088301</v>
      </c>
      <c r="BT66">
        <v>26.277331970504498</v>
      </c>
      <c r="BU66">
        <v>26.3635951565896</v>
      </c>
      <c r="BV66">
        <v>26.449585919185001</v>
      </c>
      <c r="BW66">
        <v>26.535303891088599</v>
      </c>
      <c r="BX66">
        <v>26.620748785619199</v>
      </c>
      <c r="BY66">
        <v>26.705920395171699</v>
      </c>
      <c r="BZ66">
        <v>26.7908185897635</v>
      </c>
      <c r="CA66">
        <v>26.875443315573001</v>
      </c>
      <c r="CB66">
        <v>26.959794593472399</v>
      </c>
      <c r="CC66">
        <v>27.043872517554899</v>
      </c>
      <c r="CD66">
        <v>27.1276772536579</v>
      </c>
      <c r="CE66">
        <v>27.211209037883599</v>
      </c>
      <c r="CF66">
        <v>27.294468175116101</v>
      </c>
      <c r="CG66">
        <v>27.377455037539399</v>
      </c>
      <c r="CH66">
        <v>27.460170063153001</v>
      </c>
      <c r="CI66">
        <v>27.542613754289999</v>
      </c>
      <c r="CJ66">
        <v>27.624786676135699</v>
      </c>
      <c r="CK66">
        <v>27.7066894552486</v>
      </c>
      <c r="CL66">
        <v>27.788322778085298</v>
      </c>
      <c r="CM66">
        <v>27.869687389528199</v>
      </c>
      <c r="CN66">
        <v>27.950784091418601</v>
      </c>
      <c r="CO66">
        <v>28.031613741095299</v>
      </c>
      <c r="CP66">
        <v>28.112177249938199</v>
      </c>
      <c r="CQ66">
        <v>28.1924755819194</v>
      </c>
      <c r="CR66">
        <v>28.272509752161799</v>
      </c>
      <c r="CS66">
        <v>28.352280825504302</v>
      </c>
      <c r="CT66">
        <v>28.4317899150766</v>
      </c>
      <c r="CU66">
        <v>28.511038180882501</v>
      </c>
      <c r="CV66">
        <v>28.590026828392201</v>
      </c>
      <c r="CW66">
        <v>28.668757107145598</v>
      </c>
      <c r="CX66">
        <v>28.747230309364799</v>
      </c>
      <c r="CY66">
        <v>28.825447195249499</v>
      </c>
      <c r="CZ66">
        <v>28.9034076469765</v>
      </c>
      <c r="DA66">
        <v>28.9811107395373</v>
      </c>
      <c r="DB66">
        <v>29.058554399445601</v>
      </c>
      <c r="DC66">
        <v>29.135734953945398</v>
      </c>
      <c r="DD66">
        <v>29.212646545361</v>
      </c>
      <c r="DE66">
        <v>29.289280382919699</v>
      </c>
      <c r="DF66">
        <v>29.365623803049001</v>
      </c>
      <c r="DG66">
        <v>29.441659109213699</v>
      </c>
      <c r="DH66">
        <v>29.517362164190899</v>
      </c>
      <c r="DI66">
        <v>29.592700711659599</v>
      </c>
      <c r="DJ66">
        <v>29.667632410345199</v>
      </c>
      <c r="DK66">
        <v>29.742101649911799</v>
      </c>
      <c r="DL66">
        <v>29.816040049800201</v>
      </c>
      <c r="DM66">
        <v>29.889361046108501</v>
      </c>
      <c r="DN66">
        <v>29.961955252255802</v>
      </c>
      <c r="DO66">
        <v>30.033695710237101</v>
      </c>
      <c r="DP66">
        <v>30.104411206485398</v>
      </c>
      <c r="DQ66">
        <v>30.1739098919236</v>
      </c>
      <c r="DR66">
        <v>30.241974499400499</v>
      </c>
      <c r="DS66">
        <v>30.308392690827699</v>
      </c>
      <c r="DT66">
        <v>30.3729612615296</v>
      </c>
    </row>
    <row r="67" spans="1:124" ht="15" customHeight="1" x14ac:dyDescent="0.25">
      <c r="A67">
        <v>65</v>
      </c>
      <c r="B67">
        <v>17.7379540748192</v>
      </c>
      <c r="C67">
        <v>17.944084995208101</v>
      </c>
      <c r="D67">
        <v>18.049298161166899</v>
      </c>
      <c r="E67">
        <v>18.2125679415185</v>
      </c>
      <c r="F67">
        <v>18.375772781821102</v>
      </c>
      <c r="G67">
        <v>18.586072843256201</v>
      </c>
      <c r="H67">
        <v>18.7508953285163</v>
      </c>
      <c r="I67">
        <v>19.0211050397306</v>
      </c>
      <c r="J67">
        <v>19.1575018030419</v>
      </c>
      <c r="K67">
        <v>19.419248442503601</v>
      </c>
      <c r="L67">
        <v>19.6130391762612</v>
      </c>
      <c r="M67">
        <v>19.8592794693534</v>
      </c>
      <c r="N67">
        <v>20.049961468366501</v>
      </c>
      <c r="O67">
        <v>20.166152276217701</v>
      </c>
      <c r="P67">
        <v>20.437675308223898</v>
      </c>
      <c r="Q67">
        <v>20.400187343907</v>
      </c>
      <c r="R67">
        <v>20.657515306355101</v>
      </c>
      <c r="S67">
        <v>20.854813542061301</v>
      </c>
      <c r="T67">
        <v>20.9184484932921</v>
      </c>
      <c r="U67">
        <v>21.164030479776901</v>
      </c>
      <c r="V67">
        <v>21.235767307227199</v>
      </c>
      <c r="W67">
        <v>21.470654577224199</v>
      </c>
      <c r="X67">
        <v>21.6399822753426</v>
      </c>
      <c r="Y67">
        <v>21.7675253937375</v>
      </c>
      <c r="Z67">
        <v>21.919195725752299</v>
      </c>
      <c r="AA67">
        <v>22.016306946084399</v>
      </c>
      <c r="AB67">
        <v>22.134529430699502</v>
      </c>
      <c r="AC67">
        <v>22.263854689546001</v>
      </c>
      <c r="AD67">
        <v>22.377627431671598</v>
      </c>
      <c r="AE67">
        <v>22.512889330364299</v>
      </c>
      <c r="AF67">
        <v>22.7008904982887</v>
      </c>
      <c r="AG67">
        <v>22.808700968076899</v>
      </c>
      <c r="AH67">
        <v>23.003389245522399</v>
      </c>
      <c r="AI67">
        <v>23.0797250572097</v>
      </c>
      <c r="AJ67">
        <v>23.236796597980401</v>
      </c>
      <c r="AK67">
        <v>23.3370744241181</v>
      </c>
      <c r="AL67">
        <v>23.477288599059101</v>
      </c>
      <c r="AM67">
        <v>23.528291457580401</v>
      </c>
      <c r="AN67">
        <v>23.622582189098502</v>
      </c>
      <c r="AO67">
        <v>23.703676655566099</v>
      </c>
      <c r="AP67">
        <v>23.8349624285548</v>
      </c>
      <c r="AQ67">
        <v>23.875647777844101</v>
      </c>
      <c r="AR67">
        <v>23.9150338186436</v>
      </c>
      <c r="AS67">
        <v>23.906822920735699</v>
      </c>
      <c r="AT67">
        <v>23.9169012162351</v>
      </c>
      <c r="AU67">
        <v>23.943357969695899</v>
      </c>
      <c r="AV67">
        <v>23.988331827892502</v>
      </c>
      <c r="AW67">
        <v>24.011243337936801</v>
      </c>
      <c r="AX67">
        <v>24.024413890897598</v>
      </c>
      <c r="AY67">
        <v>24.002595666939399</v>
      </c>
      <c r="AZ67">
        <v>24.004339854155798</v>
      </c>
      <c r="BA67">
        <v>24.0047909633867</v>
      </c>
      <c r="BB67">
        <v>24.030006298088999</v>
      </c>
      <c r="BC67">
        <v>24.052852327181999</v>
      </c>
      <c r="BD67">
        <v>24.0490100291007</v>
      </c>
      <c r="BE67">
        <v>24.070867154255001</v>
      </c>
      <c r="BF67">
        <v>24.1716782141288</v>
      </c>
      <c r="BG67">
        <v>24.2695407787485</v>
      </c>
      <c r="BH67">
        <v>24.358038604223601</v>
      </c>
      <c r="BI67">
        <v>24.446284682756701</v>
      </c>
      <c r="BJ67">
        <v>24.5342774778264</v>
      </c>
      <c r="BK67">
        <v>24.622015550030898</v>
      </c>
      <c r="BL67">
        <v>24.7094975558736</v>
      </c>
      <c r="BM67">
        <v>24.796722246521799</v>
      </c>
      <c r="BN67">
        <v>24.883688466540399</v>
      </c>
      <c r="BO67">
        <v>24.970395152601899</v>
      </c>
      <c r="BP67">
        <v>25.056841332175701</v>
      </c>
      <c r="BQ67">
        <v>25.143026122196101</v>
      </c>
      <c r="BR67">
        <v>25.228948727712201</v>
      </c>
      <c r="BS67">
        <v>25.3146084405208</v>
      </c>
      <c r="BT67">
        <v>25.400004637783098</v>
      </c>
      <c r="BU67">
        <v>25.485136780627499</v>
      </c>
      <c r="BV67">
        <v>25.5700044127388</v>
      </c>
      <c r="BW67">
        <v>25.6546071589364</v>
      </c>
      <c r="BX67">
        <v>25.738944723741898</v>
      </c>
      <c r="BY67">
        <v>25.823016889936898</v>
      </c>
      <c r="BZ67">
        <v>25.906823517113999</v>
      </c>
      <c r="CA67">
        <v>25.990364540219598</v>
      </c>
      <c r="CB67">
        <v>26.073639968092401</v>
      </c>
      <c r="CC67">
        <v>26.156649881996</v>
      </c>
      <c r="CD67">
        <v>26.2393944341487</v>
      </c>
      <c r="CE67">
        <v>26.3218738462507</v>
      </c>
      <c r="CF67">
        <v>26.404088408009098</v>
      </c>
      <c r="CG67">
        <v>26.486038475662902</v>
      </c>
      <c r="CH67">
        <v>26.567724470508001</v>
      </c>
      <c r="CI67">
        <v>26.649146877423</v>
      </c>
      <c r="CJ67">
        <v>26.7303062433975</v>
      </c>
      <c r="CK67">
        <v>26.811203176062399</v>
      </c>
      <c r="CL67">
        <v>26.891838342224499</v>
      </c>
      <c r="CM67">
        <v>26.972212466404802</v>
      </c>
      <c r="CN67">
        <v>27.052326329382002</v>
      </c>
      <c r="CO67">
        <v>27.132180766741101</v>
      </c>
      <c r="CP67">
        <v>27.211776667429302</v>
      </c>
      <c r="CQ67">
        <v>27.291114972317899</v>
      </c>
      <c r="CR67">
        <v>27.370196672771801</v>
      </c>
      <c r="CS67">
        <v>27.4490228092276</v>
      </c>
      <c r="CT67">
        <v>27.527594469779601</v>
      </c>
      <c r="CU67">
        <v>27.605912788775601</v>
      </c>
      <c r="CV67">
        <v>27.6839789454216</v>
      </c>
      <c r="CW67">
        <v>27.761794162396999</v>
      </c>
      <c r="CX67">
        <v>27.839359704480501</v>
      </c>
      <c r="CY67">
        <v>27.916676302010998</v>
      </c>
      <c r="CZ67">
        <v>27.993743803919799</v>
      </c>
      <c r="DA67">
        <v>28.0705612489873</v>
      </c>
      <c r="DB67">
        <v>28.147126523667598</v>
      </c>
      <c r="DC67">
        <v>28.223435910151998</v>
      </c>
      <c r="DD67">
        <v>28.299483499261299</v>
      </c>
      <c r="DE67">
        <v>28.3752604404457</v>
      </c>
      <c r="DF67">
        <v>28.450753999848001</v>
      </c>
      <c r="DG67">
        <v>28.5259463974512</v>
      </c>
      <c r="DH67">
        <v>28.600813396179401</v>
      </c>
      <c r="DI67">
        <v>28.675322619815699</v>
      </c>
      <c r="DJ67">
        <v>28.7494315829831</v>
      </c>
      <c r="DK67">
        <v>28.823084499862599</v>
      </c>
      <c r="DL67">
        <v>28.896212786525801</v>
      </c>
      <c r="DM67">
        <v>28.968729635160699</v>
      </c>
      <c r="DN67">
        <v>29.040525365163798</v>
      </c>
      <c r="DO67">
        <v>29.111472691689499</v>
      </c>
      <c r="DP67">
        <v>29.1813999745847</v>
      </c>
      <c r="DQ67">
        <v>29.250114905804502</v>
      </c>
      <c r="DR67">
        <v>29.317399717376802</v>
      </c>
      <c r="DS67">
        <v>29.383041607844302</v>
      </c>
      <c r="DT67">
        <v>29.446836955437199</v>
      </c>
    </row>
    <row r="68" spans="1:124" ht="15" customHeight="1" x14ac:dyDescent="0.25">
      <c r="A68">
        <v>66</v>
      </c>
      <c r="B68">
        <v>16.9914222750064</v>
      </c>
      <c r="C68">
        <v>17.2096950008306</v>
      </c>
      <c r="D68">
        <v>17.304363472270701</v>
      </c>
      <c r="E68">
        <v>17.475787396363401</v>
      </c>
      <c r="F68">
        <v>17.650259150961102</v>
      </c>
      <c r="G68">
        <v>17.841403521681499</v>
      </c>
      <c r="H68">
        <v>18.005606496331801</v>
      </c>
      <c r="I68">
        <v>18.264461338834</v>
      </c>
      <c r="J68">
        <v>18.4012332052232</v>
      </c>
      <c r="K68">
        <v>18.6584997878543</v>
      </c>
      <c r="L68">
        <v>18.860748766042398</v>
      </c>
      <c r="M68">
        <v>19.0784323239636</v>
      </c>
      <c r="N68">
        <v>19.275412043025</v>
      </c>
      <c r="O68">
        <v>19.385943672484501</v>
      </c>
      <c r="P68">
        <v>19.656297008024499</v>
      </c>
      <c r="Q68">
        <v>19.612193484404202</v>
      </c>
      <c r="R68">
        <v>19.8639352795884</v>
      </c>
      <c r="S68">
        <v>20.071371070903101</v>
      </c>
      <c r="T68">
        <v>20.1207201854963</v>
      </c>
      <c r="U68">
        <v>20.372570063193599</v>
      </c>
      <c r="V68">
        <v>20.441636846354299</v>
      </c>
      <c r="W68">
        <v>20.661207271143201</v>
      </c>
      <c r="X68">
        <v>20.834680640989099</v>
      </c>
      <c r="Y68">
        <v>20.952429682638002</v>
      </c>
      <c r="Z68">
        <v>21.099606870982701</v>
      </c>
      <c r="AA68">
        <v>21.1924499028489</v>
      </c>
      <c r="AB68">
        <v>21.313588725072002</v>
      </c>
      <c r="AC68">
        <v>21.4406165229354</v>
      </c>
      <c r="AD68">
        <v>21.5569809368655</v>
      </c>
      <c r="AE68">
        <v>21.6928407707824</v>
      </c>
      <c r="AF68">
        <v>21.8730757384632</v>
      </c>
      <c r="AG68">
        <v>21.9850545495623</v>
      </c>
      <c r="AH68">
        <v>22.174890582318</v>
      </c>
      <c r="AI68">
        <v>22.248055871775801</v>
      </c>
      <c r="AJ68">
        <v>22.399133661775899</v>
      </c>
      <c r="AK68">
        <v>22.496218197965302</v>
      </c>
      <c r="AL68">
        <v>22.636262172311099</v>
      </c>
      <c r="AM68">
        <v>22.6896724456257</v>
      </c>
      <c r="AN68">
        <v>22.773571790702999</v>
      </c>
      <c r="AO68">
        <v>22.858603471276801</v>
      </c>
      <c r="AP68">
        <v>22.980369522708099</v>
      </c>
      <c r="AQ68">
        <v>23.0219352006783</v>
      </c>
      <c r="AR68">
        <v>23.058098145695201</v>
      </c>
      <c r="AS68">
        <v>23.0543300209983</v>
      </c>
      <c r="AT68">
        <v>23.068284235646399</v>
      </c>
      <c r="AU68">
        <v>23.0903675181825</v>
      </c>
      <c r="AV68">
        <v>23.1288767992638</v>
      </c>
      <c r="AW68">
        <v>23.1571990372858</v>
      </c>
      <c r="AX68">
        <v>23.1649512481528</v>
      </c>
      <c r="AY68">
        <v>23.144349864982502</v>
      </c>
      <c r="AZ68">
        <v>23.148327251284702</v>
      </c>
      <c r="BA68">
        <v>23.1558519710741</v>
      </c>
      <c r="BB68">
        <v>23.178100152195</v>
      </c>
      <c r="BC68">
        <v>23.1954923368598</v>
      </c>
      <c r="BD68">
        <v>23.2016639511621</v>
      </c>
      <c r="BE68">
        <v>23.2266344314191</v>
      </c>
      <c r="BF68">
        <v>23.323284753716699</v>
      </c>
      <c r="BG68">
        <v>23.410773161926301</v>
      </c>
      <c r="BH68">
        <v>23.498019302655901</v>
      </c>
      <c r="BI68">
        <v>23.585021549495099</v>
      </c>
      <c r="BJ68">
        <v>23.671778373478698</v>
      </c>
      <c r="BK68">
        <v>23.758288341891902</v>
      </c>
      <c r="BL68">
        <v>23.844550117047199</v>
      </c>
      <c r="BM68">
        <v>23.930562455036899</v>
      </c>
      <c r="BN68">
        <v>24.016324204460499</v>
      </c>
      <c r="BO68">
        <v>24.101834305130801</v>
      </c>
      <c r="BP68">
        <v>24.187091786758799</v>
      </c>
      <c r="BQ68">
        <v>24.2720957676189</v>
      </c>
      <c r="BR68">
        <v>24.3568454531976</v>
      </c>
      <c r="BS68">
        <v>24.441340134824699</v>
      </c>
      <c r="BT68">
        <v>24.525579188289999</v>
      </c>
      <c r="BU68">
        <v>24.609562072447201</v>
      </c>
      <c r="BV68">
        <v>24.693288327804101</v>
      </c>
      <c r="BW68">
        <v>24.776757575103499</v>
      </c>
      <c r="BX68">
        <v>24.859969513893301</v>
      </c>
      <c r="BY68">
        <v>24.942923921088799</v>
      </c>
      <c r="BZ68">
        <v>25.025620649527301</v>
      </c>
      <c r="CA68">
        <v>25.1080596265165</v>
      </c>
      <c r="CB68">
        <v>25.190240852378398</v>
      </c>
      <c r="CC68">
        <v>25.272164398988298</v>
      </c>
      <c r="CD68">
        <v>25.353830408311801</v>
      </c>
      <c r="CE68">
        <v>25.4352390909389</v>
      </c>
      <c r="CF68">
        <v>25.516390724617001</v>
      </c>
      <c r="CG68">
        <v>25.597285652785001</v>
      </c>
      <c r="CH68">
        <v>25.6779242831063</v>
      </c>
      <c r="CI68">
        <v>25.758307086004699</v>
      </c>
      <c r="CJ68">
        <v>25.8384345932019</v>
      </c>
      <c r="CK68">
        <v>25.918307396258601</v>
      </c>
      <c r="CL68">
        <v>25.997926145119202</v>
      </c>
      <c r="CM68">
        <v>26.077291546661101</v>
      </c>
      <c r="CN68">
        <v>26.156404363249301</v>
      </c>
      <c r="CO68">
        <v>26.235265411297402</v>
      </c>
      <c r="CP68">
        <v>26.313875559834099</v>
      </c>
      <c r="CQ68">
        <v>26.392235729077999</v>
      </c>
      <c r="CR68">
        <v>26.470346889019599</v>
      </c>
      <c r="CS68">
        <v>26.548210058011101</v>
      </c>
      <c r="CT68">
        <v>26.625826301366502</v>
      </c>
      <c r="CU68">
        <v>26.703196729968901</v>
      </c>
      <c r="CV68">
        <v>26.780322498889799</v>
      </c>
      <c r="CW68">
        <v>26.857204806016799</v>
      </c>
      <c r="CX68">
        <v>26.9338448906929</v>
      </c>
      <c r="CY68">
        <v>27.0102434552287</v>
      </c>
      <c r="CZ68">
        <v>27.0864003169055</v>
      </c>
      <c r="DA68">
        <v>27.1623144796791</v>
      </c>
      <c r="DB68">
        <v>27.237983791066402</v>
      </c>
      <c r="DC68">
        <v>27.313404488992699</v>
      </c>
      <c r="DD68">
        <v>27.388570613135698</v>
      </c>
      <c r="DE68">
        <v>27.463473252990099</v>
      </c>
      <c r="DF68">
        <v>27.538099603557399</v>
      </c>
      <c r="DG68">
        <v>27.612431799637701</v>
      </c>
      <c r="DH68">
        <v>27.686445501560701</v>
      </c>
      <c r="DI68">
        <v>27.760108209203899</v>
      </c>
      <c r="DJ68">
        <v>27.833377287553802</v>
      </c>
      <c r="DK68">
        <v>27.906196767805501</v>
      </c>
      <c r="DL68">
        <v>27.978497853413501</v>
      </c>
      <c r="DM68">
        <v>28.050193480876999</v>
      </c>
      <c r="DN68">
        <v>28.121173660670699</v>
      </c>
      <c r="DO68">
        <v>28.191310764174499</v>
      </c>
      <c r="DP68">
        <v>28.260432701514699</v>
      </c>
      <c r="DQ68">
        <v>28.3283466805565</v>
      </c>
      <c r="DR68">
        <v>28.394834404811501</v>
      </c>
      <c r="DS68">
        <v>28.4596825841266</v>
      </c>
      <c r="DT68">
        <v>28.522687157219</v>
      </c>
    </row>
    <row r="69" spans="1:124" ht="15" customHeight="1" x14ac:dyDescent="0.25">
      <c r="A69">
        <v>67</v>
      </c>
      <c r="B69">
        <v>16.2613981144356</v>
      </c>
      <c r="C69">
        <v>16.485022210868799</v>
      </c>
      <c r="D69">
        <v>16.581181093064899</v>
      </c>
      <c r="E69">
        <v>16.760288735592201</v>
      </c>
      <c r="F69">
        <v>16.9185394962829</v>
      </c>
      <c r="G69">
        <v>17.105003235121</v>
      </c>
      <c r="H69">
        <v>17.265497966077501</v>
      </c>
      <c r="I69">
        <v>17.514484367368699</v>
      </c>
      <c r="J69">
        <v>17.654598785878999</v>
      </c>
      <c r="K69">
        <v>17.913495469484001</v>
      </c>
      <c r="L69">
        <v>18.103511575401701</v>
      </c>
      <c r="M69">
        <v>18.312571217389198</v>
      </c>
      <c r="N69">
        <v>18.502700435643298</v>
      </c>
      <c r="O69">
        <v>18.606786831177999</v>
      </c>
      <c r="P69">
        <v>18.879520863913001</v>
      </c>
      <c r="Q69">
        <v>18.837944507730899</v>
      </c>
      <c r="R69">
        <v>19.083151535115199</v>
      </c>
      <c r="S69">
        <v>19.287014110678399</v>
      </c>
      <c r="T69">
        <v>19.334356330342501</v>
      </c>
      <c r="U69">
        <v>19.581917024873299</v>
      </c>
      <c r="V69">
        <v>19.6509229341939</v>
      </c>
      <c r="W69">
        <v>19.852373553133301</v>
      </c>
      <c r="X69">
        <v>20.028215409791599</v>
      </c>
      <c r="Y69">
        <v>20.146825068217701</v>
      </c>
      <c r="Z69">
        <v>20.282788044758899</v>
      </c>
      <c r="AA69">
        <v>20.379590990637901</v>
      </c>
      <c r="AB69">
        <v>20.502890344703601</v>
      </c>
      <c r="AC69">
        <v>20.626350030511102</v>
      </c>
      <c r="AD69">
        <v>20.7461188667885</v>
      </c>
      <c r="AE69">
        <v>20.8810039566978</v>
      </c>
      <c r="AF69">
        <v>21.057995029893199</v>
      </c>
      <c r="AG69">
        <v>21.167070986154801</v>
      </c>
      <c r="AH69">
        <v>21.3527401245675</v>
      </c>
      <c r="AI69">
        <v>21.4173650445262</v>
      </c>
      <c r="AJ69">
        <v>21.568028558350601</v>
      </c>
      <c r="AK69">
        <v>21.6663823799413</v>
      </c>
      <c r="AL69">
        <v>21.799779968202099</v>
      </c>
      <c r="AM69">
        <v>21.8504991686635</v>
      </c>
      <c r="AN69">
        <v>21.9296537829246</v>
      </c>
      <c r="AO69">
        <v>22.013051148183099</v>
      </c>
      <c r="AP69">
        <v>22.1317084665029</v>
      </c>
      <c r="AQ69">
        <v>22.175703256334099</v>
      </c>
      <c r="AR69">
        <v>22.211851251281502</v>
      </c>
      <c r="AS69">
        <v>22.205420230313901</v>
      </c>
      <c r="AT69">
        <v>22.2175715472878</v>
      </c>
      <c r="AU69">
        <v>22.237316479649799</v>
      </c>
      <c r="AV69">
        <v>22.271930774091398</v>
      </c>
      <c r="AW69">
        <v>22.300123408507599</v>
      </c>
      <c r="AX69">
        <v>22.310227623808501</v>
      </c>
      <c r="AY69">
        <v>22.292251945414101</v>
      </c>
      <c r="AZ69">
        <v>22.296258035577299</v>
      </c>
      <c r="BA69">
        <v>22.306823883231701</v>
      </c>
      <c r="BB69">
        <v>22.328667772056299</v>
      </c>
      <c r="BC69">
        <v>22.348197274666799</v>
      </c>
      <c r="BD69">
        <v>22.3634713346156</v>
      </c>
      <c r="BE69">
        <v>22.3832324310094</v>
      </c>
      <c r="BF69">
        <v>22.4696714493036</v>
      </c>
      <c r="BG69">
        <v>22.555877669467701</v>
      </c>
      <c r="BH69">
        <v>22.6418493815174</v>
      </c>
      <c r="BI69">
        <v>22.7275849731381</v>
      </c>
      <c r="BJ69">
        <v>22.813082928508301</v>
      </c>
      <c r="BK69">
        <v>22.898341827094999</v>
      </c>
      <c r="BL69">
        <v>22.983360342422898</v>
      </c>
      <c r="BM69">
        <v>23.068137240819802</v>
      </c>
      <c r="BN69">
        <v>23.1526713801379</v>
      </c>
      <c r="BO69">
        <v>23.236961708455301</v>
      </c>
      <c r="BP69">
        <v>23.321007262756702</v>
      </c>
      <c r="BQ69">
        <v>23.404807167596701</v>
      </c>
      <c r="BR69">
        <v>23.4883606337457</v>
      </c>
      <c r="BS69">
        <v>23.5716669568207</v>
      </c>
      <c r="BT69">
        <v>23.654725515902499</v>
      </c>
      <c r="BU69">
        <v>23.737535772139498</v>
      </c>
      <c r="BV69">
        <v>23.820097267341101</v>
      </c>
      <c r="BW69">
        <v>23.902409622559901</v>
      </c>
      <c r="BX69">
        <v>23.9844725366661</v>
      </c>
      <c r="BY69">
        <v>24.0662857849135</v>
      </c>
      <c r="BZ69">
        <v>24.147849217499299</v>
      </c>
      <c r="CA69">
        <v>24.2291627581181</v>
      </c>
      <c r="CB69">
        <v>24.310226402511901</v>
      </c>
      <c r="CC69">
        <v>24.391040217015998</v>
      </c>
      <c r="CD69">
        <v>24.471604337103798</v>
      </c>
      <c r="CE69">
        <v>24.5519189659285</v>
      </c>
      <c r="CF69">
        <v>24.631984372865698</v>
      </c>
      <c r="CG69">
        <v>24.7118008920555</v>
      </c>
      <c r="CH69">
        <v>24.791368920946201</v>
      </c>
      <c r="CI69">
        <v>24.870688918839502</v>
      </c>
      <c r="CJ69">
        <v>24.949761405439599</v>
      </c>
      <c r="CK69">
        <v>25.028586959404301</v>
      </c>
      <c r="CL69">
        <v>25.107166216901899</v>
      </c>
      <c r="CM69">
        <v>25.185499870171999</v>
      </c>
      <c r="CN69">
        <v>25.2635886660923</v>
      </c>
      <c r="CO69">
        <v>25.341433404751999</v>
      </c>
      <c r="CP69">
        <v>25.419034938031299</v>
      </c>
      <c r="CQ69">
        <v>25.496394168189099</v>
      </c>
      <c r="CR69">
        <v>25.573512046457999</v>
      </c>
      <c r="CS69">
        <v>25.650389571648802</v>
      </c>
      <c r="CT69">
        <v>25.7270277887629</v>
      </c>
      <c r="CU69">
        <v>25.803427787615</v>
      </c>
      <c r="CV69">
        <v>25.879590701465499</v>
      </c>
      <c r="CW69">
        <v>25.955517705662999</v>
      </c>
      <c r="CX69">
        <v>26.031210016298299</v>
      </c>
      <c r="CY69">
        <v>26.1066683096318</v>
      </c>
      <c r="CZ69">
        <v>26.1818923729973</v>
      </c>
      <c r="DA69">
        <v>26.256881176984201</v>
      </c>
      <c r="DB69">
        <v>26.331632531322299</v>
      </c>
      <c r="DC69">
        <v>26.406142630429301</v>
      </c>
      <c r="DD69">
        <v>26.480405463100301</v>
      </c>
      <c r="DE69">
        <v>26.5544120585051</v>
      </c>
      <c r="DF69">
        <v>26.6281495393422</v>
      </c>
      <c r="DG69">
        <v>26.701599953079999</v>
      </c>
      <c r="DH69">
        <v>26.774738854087602</v>
      </c>
      <c r="DI69">
        <v>26.8475336134887</v>
      </c>
      <c r="DJ69">
        <v>26.919941440002098</v>
      </c>
      <c r="DK69">
        <v>26.9919061729025</v>
      </c>
      <c r="DL69">
        <v>27.0633587920526</v>
      </c>
      <c r="DM69">
        <v>27.134211964328301</v>
      </c>
      <c r="DN69">
        <v>27.204355373696099</v>
      </c>
      <c r="DO69">
        <v>27.273661027798202</v>
      </c>
      <c r="DP69">
        <v>27.3419563598205</v>
      </c>
      <c r="DQ69">
        <v>27.409048063995598</v>
      </c>
      <c r="DR69">
        <v>27.474717282767902</v>
      </c>
      <c r="DS69">
        <v>27.538750207510699</v>
      </c>
      <c r="DT69">
        <v>27.600942311056698</v>
      </c>
    </row>
    <row r="70" spans="1:124" ht="15" customHeight="1" x14ac:dyDescent="0.25">
      <c r="A70">
        <v>68</v>
      </c>
      <c r="B70">
        <v>15.5446177061851</v>
      </c>
      <c r="C70">
        <v>15.7623935960429</v>
      </c>
      <c r="D70">
        <v>15.885292114714</v>
      </c>
      <c r="E70">
        <v>16.033168684733699</v>
      </c>
      <c r="F70">
        <v>16.2021078839363</v>
      </c>
      <c r="G70">
        <v>16.389541338042999</v>
      </c>
      <c r="H70">
        <v>16.5362551694862</v>
      </c>
      <c r="I70">
        <v>16.781342863872599</v>
      </c>
      <c r="J70">
        <v>16.916836868060798</v>
      </c>
      <c r="K70">
        <v>17.165806504361498</v>
      </c>
      <c r="L70">
        <v>17.3440399650461</v>
      </c>
      <c r="M70">
        <v>17.5487429620241</v>
      </c>
      <c r="N70">
        <v>17.729792430694001</v>
      </c>
      <c r="O70">
        <v>17.845508681281199</v>
      </c>
      <c r="P70">
        <v>18.107490639571001</v>
      </c>
      <c r="Q70">
        <v>18.0653051919981</v>
      </c>
      <c r="R70">
        <v>18.314961077543099</v>
      </c>
      <c r="S70">
        <v>18.507708250415401</v>
      </c>
      <c r="T70">
        <v>18.557824642983</v>
      </c>
      <c r="U70">
        <v>18.786989132658501</v>
      </c>
      <c r="V70">
        <v>18.862750093800301</v>
      </c>
      <c r="W70">
        <v>19.0527547403853</v>
      </c>
      <c r="X70">
        <v>19.227597954163699</v>
      </c>
      <c r="Y70">
        <v>19.344550126013399</v>
      </c>
      <c r="Z70">
        <v>19.477984918027801</v>
      </c>
      <c r="AA70">
        <v>19.5777198889513</v>
      </c>
      <c r="AB70">
        <v>19.6975500835612</v>
      </c>
      <c r="AC70">
        <v>19.8230946828469</v>
      </c>
      <c r="AD70">
        <v>19.942088962370701</v>
      </c>
      <c r="AE70">
        <v>20.072801890176699</v>
      </c>
      <c r="AF70">
        <v>20.248617414384</v>
      </c>
      <c r="AG70">
        <v>20.352536957234701</v>
      </c>
      <c r="AH70">
        <v>20.5321472822685</v>
      </c>
      <c r="AI70">
        <v>20.595972339338001</v>
      </c>
      <c r="AJ70">
        <v>20.740300291162001</v>
      </c>
      <c r="AK70">
        <v>20.8443354253899</v>
      </c>
      <c r="AL70">
        <v>20.9658885495848</v>
      </c>
      <c r="AM70">
        <v>21.012538607241801</v>
      </c>
      <c r="AN70">
        <v>21.088560563942</v>
      </c>
      <c r="AO70">
        <v>21.173013977400402</v>
      </c>
      <c r="AP70">
        <v>21.282614362543502</v>
      </c>
      <c r="AQ70">
        <v>21.3326278376719</v>
      </c>
      <c r="AR70">
        <v>21.370800641639999</v>
      </c>
      <c r="AS70">
        <v>21.362546598068199</v>
      </c>
      <c r="AT70">
        <v>21.370613794448001</v>
      </c>
      <c r="AU70">
        <v>21.3869309486176</v>
      </c>
      <c r="AV70">
        <v>21.419064125804699</v>
      </c>
      <c r="AW70">
        <v>21.445385866549099</v>
      </c>
      <c r="AX70">
        <v>21.458806976612198</v>
      </c>
      <c r="AY70">
        <v>21.447404391764898</v>
      </c>
      <c r="AZ70">
        <v>21.451554942055299</v>
      </c>
      <c r="BA70">
        <v>21.4641502602719</v>
      </c>
      <c r="BB70">
        <v>21.484399330903798</v>
      </c>
      <c r="BC70">
        <v>21.511020822054299</v>
      </c>
      <c r="BD70">
        <v>21.527204529605701</v>
      </c>
      <c r="BE70">
        <v>21.539047229422302</v>
      </c>
      <c r="BF70">
        <v>21.624138136122301</v>
      </c>
      <c r="BG70">
        <v>21.709004088633201</v>
      </c>
      <c r="BH70">
        <v>21.793643398772399</v>
      </c>
      <c r="BI70">
        <v>21.8780544749598</v>
      </c>
      <c r="BJ70">
        <v>21.962235821029498</v>
      </c>
      <c r="BK70">
        <v>22.046186035015101</v>
      </c>
      <c r="BL70">
        <v>22.129903807910999</v>
      </c>
      <c r="BM70">
        <v>22.213387922408899</v>
      </c>
      <c r="BN70">
        <v>22.296637251614602</v>
      </c>
      <c r="BO70">
        <v>22.379650757742901</v>
      </c>
      <c r="BP70">
        <v>22.462427490795601</v>
      </c>
      <c r="BQ70">
        <v>22.544966587221101</v>
      </c>
      <c r="BR70">
        <v>22.627267268559201</v>
      </c>
      <c r="BS70">
        <v>22.709328840070999</v>
      </c>
      <c r="BT70">
        <v>22.791150689356201</v>
      </c>
      <c r="BU70">
        <v>22.8727322849589</v>
      </c>
      <c r="BV70">
        <v>22.954073174962101</v>
      </c>
      <c r="BW70">
        <v>23.035172985574199</v>
      </c>
      <c r="BX70">
        <v>23.116031419706701</v>
      </c>
      <c r="BY70">
        <v>23.196648255545</v>
      </c>
      <c r="BZ70">
        <v>23.277023345114198</v>
      </c>
      <c r="CA70">
        <v>23.357156612839098</v>
      </c>
      <c r="CB70">
        <v>23.4370480541014</v>
      </c>
      <c r="CC70">
        <v>23.516697733793901</v>
      </c>
      <c r="CD70">
        <v>23.596105784872801</v>
      </c>
      <c r="CE70">
        <v>23.6752724069094</v>
      </c>
      <c r="CF70">
        <v>23.7541978646417</v>
      </c>
      <c r="CG70">
        <v>23.8328824865273</v>
      </c>
      <c r="CH70">
        <v>23.9113266632977</v>
      </c>
      <c r="CI70">
        <v>23.989530846514899</v>
      </c>
      <c r="CJ70">
        <v>24.067495547132101</v>
      </c>
      <c r="CK70">
        <v>24.145221334057702</v>
      </c>
      <c r="CL70">
        <v>24.2227088327239</v>
      </c>
      <c r="CM70">
        <v>24.299958723661501</v>
      </c>
      <c r="CN70">
        <v>24.376971741079998</v>
      </c>
      <c r="CO70">
        <v>24.453748671454498</v>
      </c>
      <c r="CP70">
        <v>24.5302903521197</v>
      </c>
      <c r="CQ70">
        <v>24.606597669871999</v>
      </c>
      <c r="CR70">
        <v>24.6826715595795</v>
      </c>
      <c r="CS70">
        <v>24.758513002800999</v>
      </c>
      <c r="CT70">
        <v>24.834123026414101</v>
      </c>
      <c r="CU70">
        <v>24.909502701253501</v>
      </c>
      <c r="CV70">
        <v>24.984653140758301</v>
      </c>
      <c r="CW70">
        <v>25.059575499631499</v>
      </c>
      <c r="CX70">
        <v>25.134270972509199</v>
      </c>
      <c r="CY70">
        <v>25.2087402110953</v>
      </c>
      <c r="CZ70">
        <v>25.2829829738576</v>
      </c>
      <c r="DA70">
        <v>25.356998198736299</v>
      </c>
      <c r="DB70">
        <v>25.430783657927599</v>
      </c>
      <c r="DC70">
        <v>25.504335502003901</v>
      </c>
      <c r="DD70">
        <v>25.577647667784198</v>
      </c>
      <c r="DE70">
        <v>25.6507111220604</v>
      </c>
      <c r="DF70">
        <v>25.723512911965098</v>
      </c>
      <c r="DG70">
        <v>25.7960349928615</v>
      </c>
      <c r="DH70">
        <v>25.868252806519099</v>
      </c>
      <c r="DI70">
        <v>25.9401335863936</v>
      </c>
      <c r="DJ70">
        <v>26.011634373283002</v>
      </c>
      <c r="DK70">
        <v>26.0826987993469</v>
      </c>
      <c r="DL70">
        <v>26.153257602522501</v>
      </c>
      <c r="DM70">
        <v>26.2232231571721</v>
      </c>
      <c r="DN70">
        <v>26.292484792240099</v>
      </c>
      <c r="DO70">
        <v>26.360914119451799</v>
      </c>
      <c r="DP70">
        <v>26.428338051690801</v>
      </c>
      <c r="DQ70">
        <v>26.494562722609601</v>
      </c>
      <c r="DR70">
        <v>26.559368661995901</v>
      </c>
      <c r="DS70">
        <v>26.622541495431999</v>
      </c>
      <c r="DT70">
        <v>26.683876187797502</v>
      </c>
    </row>
    <row r="71" spans="1:124" ht="15" customHeight="1" x14ac:dyDescent="0.25">
      <c r="A71">
        <v>69</v>
      </c>
      <c r="B71">
        <v>14.848048627551799</v>
      </c>
      <c r="C71">
        <v>15.077495168307401</v>
      </c>
      <c r="D71">
        <v>15.182586914859</v>
      </c>
      <c r="E71">
        <v>15.323836741844699</v>
      </c>
      <c r="F71">
        <v>15.489893996077701</v>
      </c>
      <c r="G71">
        <v>15.664943480113701</v>
      </c>
      <c r="H71">
        <v>15.8307974319692</v>
      </c>
      <c r="I71">
        <v>16.052642253164901</v>
      </c>
      <c r="J71">
        <v>16.181425156451098</v>
      </c>
      <c r="K71">
        <v>16.4212957577769</v>
      </c>
      <c r="L71">
        <v>16.594437852485001</v>
      </c>
      <c r="M71">
        <v>16.797296953333799</v>
      </c>
      <c r="N71">
        <v>16.974405472783399</v>
      </c>
      <c r="O71">
        <v>17.089541057287899</v>
      </c>
      <c r="P71">
        <v>17.350050896475899</v>
      </c>
      <c r="Q71">
        <v>17.305972619386999</v>
      </c>
      <c r="R71">
        <v>17.552196752279301</v>
      </c>
      <c r="S71">
        <v>17.741304580879898</v>
      </c>
      <c r="T71">
        <v>17.7934904037315</v>
      </c>
      <c r="U71">
        <v>17.994123386462</v>
      </c>
      <c r="V71">
        <v>18.081625849112399</v>
      </c>
      <c r="W71">
        <v>18.260063247770599</v>
      </c>
      <c r="X71">
        <v>18.434810162627901</v>
      </c>
      <c r="Y71">
        <v>18.548254502940399</v>
      </c>
      <c r="Z71">
        <v>18.6816627167549</v>
      </c>
      <c r="AA71">
        <v>18.786390987043902</v>
      </c>
      <c r="AB71">
        <v>18.897048838649599</v>
      </c>
      <c r="AC71">
        <v>19.023909910590699</v>
      </c>
      <c r="AD71">
        <v>19.143040133106702</v>
      </c>
      <c r="AE71">
        <v>19.2678306386034</v>
      </c>
      <c r="AF71">
        <v>19.442762326997101</v>
      </c>
      <c r="AG71">
        <v>19.5430256004468</v>
      </c>
      <c r="AH71">
        <v>19.7159119938005</v>
      </c>
      <c r="AI71">
        <v>19.784235181120199</v>
      </c>
      <c r="AJ71">
        <v>19.922653294509399</v>
      </c>
      <c r="AK71">
        <v>20.022590906755401</v>
      </c>
      <c r="AL71">
        <v>20.1367578203464</v>
      </c>
      <c r="AM71">
        <v>20.183963381322901</v>
      </c>
      <c r="AN71">
        <v>20.252569909445501</v>
      </c>
      <c r="AO71">
        <v>20.341188143944098</v>
      </c>
      <c r="AP71">
        <v>20.444553822949501</v>
      </c>
      <c r="AQ71">
        <v>20.501390778118399</v>
      </c>
      <c r="AR71">
        <v>20.529440845457</v>
      </c>
      <c r="AS71">
        <v>20.525105999659601</v>
      </c>
      <c r="AT71">
        <v>20.537219854845599</v>
      </c>
      <c r="AU71">
        <v>20.5445092128605</v>
      </c>
      <c r="AV71">
        <v>20.576787884993902</v>
      </c>
      <c r="AW71">
        <v>20.598174654058301</v>
      </c>
      <c r="AX71">
        <v>20.614671309936401</v>
      </c>
      <c r="AY71">
        <v>20.605036352312801</v>
      </c>
      <c r="AZ71">
        <v>20.613728986296699</v>
      </c>
      <c r="BA71">
        <v>20.631932839984302</v>
      </c>
      <c r="BB71">
        <v>20.655264585854301</v>
      </c>
      <c r="BC71">
        <v>20.676100346720599</v>
      </c>
      <c r="BD71">
        <v>20.687770320672101</v>
      </c>
      <c r="BE71">
        <v>20.699444369370099</v>
      </c>
      <c r="BF71">
        <v>20.783161411669099</v>
      </c>
      <c r="BG71">
        <v>20.866661222071802</v>
      </c>
      <c r="BH71">
        <v>20.949942141279799</v>
      </c>
      <c r="BI71">
        <v>21.033002605415799</v>
      </c>
      <c r="BJ71">
        <v>21.1158411448239</v>
      </c>
      <c r="BK71">
        <v>21.198456382844199</v>
      </c>
      <c r="BL71">
        <v>21.280847034564999</v>
      </c>
      <c r="BM71">
        <v>21.363011905552298</v>
      </c>
      <c r="BN71">
        <v>21.444949890559499</v>
      </c>
      <c r="BO71">
        <v>21.5266599722179</v>
      </c>
      <c r="BP71">
        <v>21.608141219710301</v>
      </c>
      <c r="BQ71">
        <v>21.6893927874284</v>
      </c>
      <c r="BR71">
        <v>21.770413913615801</v>
      </c>
      <c r="BS71">
        <v>21.851203918997701</v>
      </c>
      <c r="BT71">
        <v>21.931762205398801</v>
      </c>
      <c r="BU71">
        <v>22.012088254350601</v>
      </c>
      <c r="BV71">
        <v>22.0921816256892</v>
      </c>
      <c r="BW71">
        <v>22.172041956144799</v>
      </c>
      <c r="BX71">
        <v>22.251668957924199</v>
      </c>
      <c r="BY71">
        <v>22.331062417287399</v>
      </c>
      <c r="BZ71">
        <v>22.4102221931191</v>
      </c>
      <c r="CA71">
        <v>22.489148215496499</v>
      </c>
      <c r="CB71">
        <v>22.5678404842538</v>
      </c>
      <c r="CC71">
        <v>22.646299067545101</v>
      </c>
      <c r="CD71">
        <v>22.724524100406601</v>
      </c>
      <c r="CE71">
        <v>22.802515783317801</v>
      </c>
      <c r="CF71">
        <v>22.880274380763701</v>
      </c>
      <c r="CG71">
        <v>22.957800219799399</v>
      </c>
      <c r="CH71">
        <v>23.0350936886156</v>
      </c>
      <c r="CI71">
        <v>23.1121552351084</v>
      </c>
      <c r="CJ71">
        <v>23.1889853654523</v>
      </c>
      <c r="CK71">
        <v>23.2655846426773</v>
      </c>
      <c r="CL71">
        <v>23.3419536852523</v>
      </c>
      <c r="CM71">
        <v>23.418093165673501</v>
      </c>
      <c r="CN71">
        <v>23.494003809059102</v>
      </c>
      <c r="CO71">
        <v>23.5696863917514</v>
      </c>
      <c r="CP71">
        <v>23.645141739926501</v>
      </c>
      <c r="CQ71">
        <v>23.7203707282114</v>
      </c>
      <c r="CR71">
        <v>23.795374278310799</v>
      </c>
      <c r="CS71">
        <v>23.870153357641499</v>
      </c>
      <c r="CT71">
        <v>23.944708977977999</v>
      </c>
      <c r="CU71">
        <v>24.0190421941065</v>
      </c>
      <c r="CV71">
        <v>24.093154102490299</v>
      </c>
      <c r="CW71">
        <v>24.167045839945299</v>
      </c>
      <c r="CX71">
        <v>24.2407185823273</v>
      </c>
      <c r="CY71">
        <v>24.3141729592022</v>
      </c>
      <c r="CZ71">
        <v>24.387408702245001</v>
      </c>
      <c r="DA71">
        <v>24.460424718514801</v>
      </c>
      <c r="DB71">
        <v>24.533218744056398</v>
      </c>
      <c r="DC71">
        <v>24.605786886487099</v>
      </c>
      <c r="DD71">
        <v>24.678123030915199</v>
      </c>
      <c r="DE71">
        <v>24.750218081227398</v>
      </c>
      <c r="DF71">
        <v>24.822059007466098</v>
      </c>
      <c r="DG71">
        <v>24.8936276701221</v>
      </c>
      <c r="DH71">
        <v>24.9648993940657</v>
      </c>
      <c r="DI71">
        <v>25.035841268917199</v>
      </c>
      <c r="DJ71">
        <v>25.106410159140999</v>
      </c>
      <c r="DK71">
        <v>25.176549478466601</v>
      </c>
      <c r="DL71">
        <v>25.246189709023199</v>
      </c>
      <c r="DM71">
        <v>25.315242915047701</v>
      </c>
      <c r="DN71">
        <v>25.3835980482521</v>
      </c>
      <c r="DO71">
        <v>25.451126299246301</v>
      </c>
      <c r="DP71">
        <v>25.517654026265799</v>
      </c>
      <c r="DQ71">
        <v>25.5829867651257</v>
      </c>
      <c r="DR71">
        <v>25.646904391922199</v>
      </c>
      <c r="DS71">
        <v>25.7091919289381</v>
      </c>
      <c r="DT71">
        <v>25.769643799911201</v>
      </c>
    </row>
    <row r="72" spans="1:124" ht="15" customHeight="1" x14ac:dyDescent="0.25">
      <c r="A72">
        <v>70</v>
      </c>
      <c r="B72">
        <v>14.1926199506341</v>
      </c>
      <c r="C72">
        <v>14.3793374069447</v>
      </c>
      <c r="D72">
        <v>14.4934154097178</v>
      </c>
      <c r="E72">
        <v>14.6391396023427</v>
      </c>
      <c r="F72">
        <v>14.7837391652692</v>
      </c>
      <c r="G72">
        <v>14.9718271720717</v>
      </c>
      <c r="H72">
        <v>15.1213609210097</v>
      </c>
      <c r="I72">
        <v>15.3316966071358</v>
      </c>
      <c r="J72">
        <v>15.4619269030611</v>
      </c>
      <c r="K72">
        <v>15.686130402203901</v>
      </c>
      <c r="L72">
        <v>15.860243814512399</v>
      </c>
      <c r="M72">
        <v>16.056364526240799</v>
      </c>
      <c r="N72">
        <v>16.227355035108701</v>
      </c>
      <c r="O72">
        <v>16.3474390998377</v>
      </c>
      <c r="P72">
        <v>16.6005669078958</v>
      </c>
      <c r="Q72">
        <v>16.5573217303847</v>
      </c>
      <c r="R72">
        <v>16.794142578611201</v>
      </c>
      <c r="S72">
        <v>16.985925530657202</v>
      </c>
      <c r="T72">
        <v>17.019254696582301</v>
      </c>
      <c r="U72">
        <v>17.2220315981073</v>
      </c>
      <c r="V72">
        <v>17.3065782796828</v>
      </c>
      <c r="W72">
        <v>17.477274348070399</v>
      </c>
      <c r="X72">
        <v>17.648981721755</v>
      </c>
      <c r="Y72">
        <v>17.760883246874599</v>
      </c>
      <c r="Z72">
        <v>17.896084895565799</v>
      </c>
      <c r="AA72">
        <v>17.998572393039499</v>
      </c>
      <c r="AB72">
        <v>18.110693977294499</v>
      </c>
      <c r="AC72">
        <v>18.232040906348001</v>
      </c>
      <c r="AD72">
        <v>18.350330304514198</v>
      </c>
      <c r="AE72">
        <v>18.468922201346601</v>
      </c>
      <c r="AF72">
        <v>18.645054759035801</v>
      </c>
      <c r="AG72">
        <v>18.739204487660601</v>
      </c>
      <c r="AH72">
        <v>18.908565181502599</v>
      </c>
      <c r="AI72">
        <v>18.979492621265301</v>
      </c>
      <c r="AJ72">
        <v>19.109016466859199</v>
      </c>
      <c r="AK72">
        <v>19.199570535865099</v>
      </c>
      <c r="AL72">
        <v>19.312993081205299</v>
      </c>
      <c r="AM72">
        <v>19.362462483853701</v>
      </c>
      <c r="AN72">
        <v>19.4233327423661</v>
      </c>
      <c r="AO72">
        <v>19.516689318082499</v>
      </c>
      <c r="AP72">
        <v>19.609877913483</v>
      </c>
      <c r="AQ72">
        <v>19.671642797041901</v>
      </c>
      <c r="AR72">
        <v>19.695230592111798</v>
      </c>
      <c r="AS72">
        <v>19.692679840615298</v>
      </c>
      <c r="AT72">
        <v>19.704491115709398</v>
      </c>
      <c r="AU72">
        <v>19.711364634596599</v>
      </c>
      <c r="AV72">
        <v>19.742159708440301</v>
      </c>
      <c r="AW72">
        <v>19.760805383246499</v>
      </c>
      <c r="AX72">
        <v>19.7747943983351</v>
      </c>
      <c r="AY72">
        <v>19.7686601746246</v>
      </c>
      <c r="AZ72">
        <v>19.784912738959001</v>
      </c>
      <c r="BA72">
        <v>19.809776473762302</v>
      </c>
      <c r="BB72">
        <v>19.830232042143901</v>
      </c>
      <c r="BC72">
        <v>19.8417261889591</v>
      </c>
      <c r="BD72">
        <v>19.853224562500898</v>
      </c>
      <c r="BE72">
        <v>19.864727170131498</v>
      </c>
      <c r="BF72">
        <v>19.947043727451199</v>
      </c>
      <c r="BG72">
        <v>20.029150622840501</v>
      </c>
      <c r="BH72">
        <v>20.111046233935799</v>
      </c>
      <c r="BI72">
        <v>20.192729032482401</v>
      </c>
      <c r="BJ72">
        <v>20.274197583122199</v>
      </c>
      <c r="BK72">
        <v>20.3554505421579</v>
      </c>
      <c r="BL72">
        <v>20.436486656295902</v>
      </c>
      <c r="BM72">
        <v>20.517304761368301</v>
      </c>
      <c r="BN72">
        <v>20.597903781036202</v>
      </c>
      <c r="BO72">
        <v>20.678282725475299</v>
      </c>
      <c r="BP72">
        <v>20.7584406900461</v>
      </c>
      <c r="BQ72">
        <v>20.8383768539484</v>
      </c>
      <c r="BR72">
        <v>20.9180904788637</v>
      </c>
      <c r="BS72">
        <v>20.997580907584901</v>
      </c>
      <c r="BT72">
        <v>21.076847562635098</v>
      </c>
      <c r="BU72">
        <v>21.1558899448776</v>
      </c>
      <c r="BV72">
        <v>21.2347076321165</v>
      </c>
      <c r="BW72">
        <v>21.313300277691202</v>
      </c>
      <c r="BX72">
        <v>21.391667609063902</v>
      </c>
      <c r="BY72">
        <v>21.469809426402598</v>
      </c>
      <c r="BZ72">
        <v>21.547725601159701</v>
      </c>
      <c r="CA72">
        <v>21.625416074648101</v>
      </c>
      <c r="CB72">
        <v>21.702880856614001</v>
      </c>
      <c r="CC72">
        <v>21.780120023810401</v>
      </c>
      <c r="CD72">
        <v>21.8571337185688</v>
      </c>
      <c r="CE72">
        <v>21.9339221473716</v>
      </c>
      <c r="CF72">
        <v>22.010485579427201</v>
      </c>
      <c r="CG72">
        <v>22.0868243452454</v>
      </c>
      <c r="CH72">
        <v>22.162938835217201</v>
      </c>
      <c r="CI72">
        <v>22.238829498197699</v>
      </c>
      <c r="CJ72">
        <v>22.314496840093</v>
      </c>
      <c r="CK72">
        <v>22.3899414224528</v>
      </c>
      <c r="CL72">
        <v>22.465163861068199</v>
      </c>
      <c r="CM72">
        <v>22.5401648245759</v>
      </c>
      <c r="CN72">
        <v>22.614945033069201</v>
      </c>
      <c r="CO72">
        <v>22.689505256716</v>
      </c>
      <c r="CP72">
        <v>22.763846314385699</v>
      </c>
      <c r="CQ72">
        <v>22.837969072283499</v>
      </c>
      <c r="CR72">
        <v>22.911874442593799</v>
      </c>
      <c r="CS72">
        <v>22.985563382133599</v>
      </c>
      <c r="CT72">
        <v>23.059036891014799</v>
      </c>
      <c r="CU72">
        <v>23.132296011317401</v>
      </c>
      <c r="CV72">
        <v>23.205341825772301</v>
      </c>
      <c r="CW72">
        <v>23.278175456456701</v>
      </c>
      <c r="CX72">
        <v>23.3507980634989</v>
      </c>
      <c r="CY72">
        <v>23.423210257094102</v>
      </c>
      <c r="CZ72">
        <v>23.495411744505699</v>
      </c>
      <c r="DA72">
        <v>23.567401403952601</v>
      </c>
      <c r="DB72">
        <v>23.639176936938199</v>
      </c>
      <c r="DC72">
        <v>23.710734409186198</v>
      </c>
      <c r="DD72">
        <v>23.782067654458402</v>
      </c>
      <c r="DE72">
        <v>23.853167513216501</v>
      </c>
      <c r="DF72">
        <v>23.924020876781501</v>
      </c>
      <c r="DG72">
        <v>23.9946095077545</v>
      </c>
      <c r="DH72">
        <v>24.064908609381298</v>
      </c>
      <c r="DI72">
        <v>24.134885120640401</v>
      </c>
      <c r="DJ72">
        <v>24.204495720352501</v>
      </c>
      <c r="DK72">
        <v>24.2736835912748</v>
      </c>
      <c r="DL72">
        <v>24.3423789443247</v>
      </c>
      <c r="DM72">
        <v>24.410493514056899</v>
      </c>
      <c r="DN72">
        <v>24.477915850271099</v>
      </c>
      <c r="DO72">
        <v>24.544516694455702</v>
      </c>
      <c r="DP72">
        <v>24.610121812001498</v>
      </c>
      <c r="DQ72">
        <v>24.674536099451402</v>
      </c>
      <c r="DR72">
        <v>24.7375387335757</v>
      </c>
      <c r="DS72">
        <v>24.798914091662901</v>
      </c>
      <c r="DT72">
        <v>24.858456019438702</v>
      </c>
    </row>
    <row r="73" spans="1:124" ht="15" customHeight="1" x14ac:dyDescent="0.25">
      <c r="A73">
        <v>71</v>
      </c>
      <c r="B73">
        <v>13.5140317692621</v>
      </c>
      <c r="C73">
        <v>13.703242348706899</v>
      </c>
      <c r="D73">
        <v>13.820686047972099</v>
      </c>
      <c r="E73">
        <v>13.953104388984601</v>
      </c>
      <c r="F73">
        <v>14.1082616989105</v>
      </c>
      <c r="G73">
        <v>14.2879792596455</v>
      </c>
      <c r="H73">
        <v>14.418562448729899</v>
      </c>
      <c r="I73">
        <v>14.625513267373501</v>
      </c>
      <c r="J73">
        <v>14.7538291222903</v>
      </c>
      <c r="K73">
        <v>14.964963263847199</v>
      </c>
      <c r="L73">
        <v>15.1432226766629</v>
      </c>
      <c r="M73">
        <v>15.325663736208</v>
      </c>
      <c r="N73">
        <v>15.496848812425499</v>
      </c>
      <c r="O73">
        <v>15.6095641268662</v>
      </c>
      <c r="P73">
        <v>15.8657170006949</v>
      </c>
      <c r="Q73">
        <v>15.8218514853396</v>
      </c>
      <c r="R73">
        <v>16.042624392297299</v>
      </c>
      <c r="S73">
        <v>16.2269732511634</v>
      </c>
      <c r="T73">
        <v>16.261333973004302</v>
      </c>
      <c r="U73">
        <v>16.456200639110001</v>
      </c>
      <c r="V73">
        <v>16.538921529542399</v>
      </c>
      <c r="W73">
        <v>16.708260173445101</v>
      </c>
      <c r="X73">
        <v>16.8712614941428</v>
      </c>
      <c r="Y73">
        <v>16.979852968653301</v>
      </c>
      <c r="Z73">
        <v>17.1204396075339</v>
      </c>
      <c r="AA73">
        <v>17.222009884101698</v>
      </c>
      <c r="AB73">
        <v>17.3344121534574</v>
      </c>
      <c r="AC73">
        <v>17.4541377760339</v>
      </c>
      <c r="AD73">
        <v>17.5630070993716</v>
      </c>
      <c r="AE73">
        <v>17.684331125457401</v>
      </c>
      <c r="AF73">
        <v>17.855167839773301</v>
      </c>
      <c r="AG73">
        <v>17.942673782111299</v>
      </c>
      <c r="AH73">
        <v>18.114764955287001</v>
      </c>
      <c r="AI73">
        <v>18.177984743643201</v>
      </c>
      <c r="AJ73">
        <v>18.3016939503012</v>
      </c>
      <c r="AK73">
        <v>18.3837431091392</v>
      </c>
      <c r="AL73">
        <v>18.492428373092199</v>
      </c>
      <c r="AM73">
        <v>18.550386255033299</v>
      </c>
      <c r="AN73">
        <v>18.603420611953201</v>
      </c>
      <c r="AO73">
        <v>18.695190439403198</v>
      </c>
      <c r="AP73">
        <v>18.778690091812301</v>
      </c>
      <c r="AQ73">
        <v>18.8420014559909</v>
      </c>
      <c r="AR73">
        <v>18.868510112969499</v>
      </c>
      <c r="AS73">
        <v>18.8637869679925</v>
      </c>
      <c r="AT73">
        <v>18.875424822553398</v>
      </c>
      <c r="AU73">
        <v>18.887269141670899</v>
      </c>
      <c r="AV73">
        <v>18.914865494709201</v>
      </c>
      <c r="AW73">
        <v>18.935030729189901</v>
      </c>
      <c r="AX73">
        <v>18.9433200727211</v>
      </c>
      <c r="AY73">
        <v>18.946036662755301</v>
      </c>
      <c r="AZ73">
        <v>18.970323768981</v>
      </c>
      <c r="BA73">
        <v>18.989331066303599</v>
      </c>
      <c r="BB73">
        <v>19.000646868541502</v>
      </c>
      <c r="BC73">
        <v>19.011967048698601</v>
      </c>
      <c r="BD73">
        <v>19.0232916140646</v>
      </c>
      <c r="BE73">
        <v>19.034620571942799</v>
      </c>
      <c r="BF73">
        <v>19.115514190318901</v>
      </c>
      <c r="BG73">
        <v>19.196205503577499</v>
      </c>
      <c r="BH73">
        <v>19.2766929352738</v>
      </c>
      <c r="BI73">
        <v>19.356975001612</v>
      </c>
      <c r="BJ73">
        <v>19.4370503102218</v>
      </c>
      <c r="BK73">
        <v>19.516917558911601</v>
      </c>
      <c r="BL73">
        <v>19.5965755344026</v>
      </c>
      <c r="BM73">
        <v>19.676023111043101</v>
      </c>
      <c r="BN73">
        <v>19.755259249505599</v>
      </c>
      <c r="BO73">
        <v>19.8342829954683</v>
      </c>
      <c r="BP73">
        <v>19.9130934782814</v>
      </c>
      <c r="BQ73">
        <v>19.991689909620799</v>
      </c>
      <c r="BR73">
        <v>20.070071582129</v>
      </c>
      <c r="BS73">
        <v>20.1482378680459</v>
      </c>
      <c r="BT73">
        <v>20.226188217829701</v>
      </c>
      <c r="BU73">
        <v>20.303922158769499</v>
      </c>
      <c r="BV73">
        <v>20.381439293590802</v>
      </c>
      <c r="BW73">
        <v>20.458739299055001</v>
      </c>
      <c r="BX73">
        <v>20.535821924552899</v>
      </c>
      <c r="BY73">
        <v>20.612686990695501</v>
      </c>
      <c r="BZ73">
        <v>20.6893343879008</v>
      </c>
      <c r="CA73">
        <v>20.765764074978598</v>
      </c>
      <c r="CB73">
        <v>20.8419760777142</v>
      </c>
      <c r="CC73">
        <v>20.917970487452099</v>
      </c>
      <c r="CD73">
        <v>20.9937474596796</v>
      </c>
      <c r="CE73">
        <v>21.069307212611701</v>
      </c>
      <c r="CF73">
        <v>21.1446500257792</v>
      </c>
      <c r="CG73">
        <v>21.219776238617801</v>
      </c>
      <c r="CH73">
        <v>21.2946862490627</v>
      </c>
      <c r="CI73">
        <v>21.369380512146201</v>
      </c>
      <c r="CJ73">
        <v>21.443859538600201</v>
      </c>
      <c r="CK73">
        <v>21.5181238934654</v>
      </c>
      <c r="CL73">
        <v>21.592174194705201</v>
      </c>
      <c r="CM73">
        <v>21.6660111118271</v>
      </c>
      <c r="CN73">
        <v>21.7396353645114</v>
      </c>
      <c r="CO73">
        <v>21.813047721247599</v>
      </c>
      <c r="CP73">
        <v>21.886248997978502</v>
      </c>
      <c r="CQ73">
        <v>21.959240056754101</v>
      </c>
      <c r="CR73">
        <v>22.032021804393999</v>
      </c>
      <c r="CS73">
        <v>22.104595191159401</v>
      </c>
      <c r="CT73">
        <v>22.1769612094356</v>
      </c>
      <c r="CU73">
        <v>22.249120892424699</v>
      </c>
      <c r="CV73">
        <v>22.321075312848802</v>
      </c>
      <c r="CW73">
        <v>22.392825581664901</v>
      </c>
      <c r="CX73">
        <v>22.464372846790798</v>
      </c>
      <c r="CY73">
        <v>22.535717702261401</v>
      </c>
      <c r="CZ73">
        <v>22.606859833726698</v>
      </c>
      <c r="DA73">
        <v>22.677798092999399</v>
      </c>
      <c r="DB73">
        <v>22.748530149015199</v>
      </c>
      <c r="DC73">
        <v>22.819052026992502</v>
      </c>
      <c r="DD73">
        <v>22.8893575099911</v>
      </c>
      <c r="DE73">
        <v>22.959437374749999</v>
      </c>
      <c r="DF73">
        <v>23.029278432386501</v>
      </c>
      <c r="DG73">
        <v>23.098862344653899</v>
      </c>
      <c r="DH73">
        <v>23.1681641883957</v>
      </c>
      <c r="DI73">
        <v>23.237150744955201</v>
      </c>
      <c r="DJ73">
        <v>23.305778497853201</v>
      </c>
      <c r="DK73">
        <v>23.3739903857768</v>
      </c>
      <c r="DL73">
        <v>23.441716332292199</v>
      </c>
      <c r="DM73">
        <v>23.5088677217149</v>
      </c>
      <c r="DN73">
        <v>23.5753326759271</v>
      </c>
      <c r="DO73">
        <v>23.6409814577584</v>
      </c>
      <c r="DP73">
        <v>23.705639199377799</v>
      </c>
      <c r="DQ73">
        <v>23.769110114246601</v>
      </c>
      <c r="DR73">
        <v>23.831172631543399</v>
      </c>
      <c r="DS73">
        <v>23.8916104395086</v>
      </c>
      <c r="DT73">
        <v>23.950216766951399</v>
      </c>
    </row>
    <row r="74" spans="1:124" ht="15" customHeight="1" x14ac:dyDescent="0.25">
      <c r="A74">
        <v>72</v>
      </c>
      <c r="B74">
        <v>12.853929332563901</v>
      </c>
      <c r="C74">
        <v>13.0496666766283</v>
      </c>
      <c r="D74">
        <v>13.145293945645101</v>
      </c>
      <c r="E74">
        <v>13.2980416317363</v>
      </c>
      <c r="F74">
        <v>13.4392143889793</v>
      </c>
      <c r="G74">
        <v>13.6052036925874</v>
      </c>
      <c r="H74">
        <v>13.732805478453599</v>
      </c>
      <c r="I74">
        <v>13.920388228033</v>
      </c>
      <c r="J74">
        <v>14.046166666237299</v>
      </c>
      <c r="K74">
        <v>14.2612557895271</v>
      </c>
      <c r="L74">
        <v>14.435687002725</v>
      </c>
      <c r="M74">
        <v>14.616047781037</v>
      </c>
      <c r="N74">
        <v>14.787485180766801</v>
      </c>
      <c r="O74">
        <v>14.8888053541577</v>
      </c>
      <c r="P74">
        <v>15.1443698234196</v>
      </c>
      <c r="Q74">
        <v>15.077133102400699</v>
      </c>
      <c r="R74">
        <v>15.307620877604201</v>
      </c>
      <c r="S74">
        <v>15.486091233102099</v>
      </c>
      <c r="T74">
        <v>15.514194511449499</v>
      </c>
      <c r="U74">
        <v>15.6972507605711</v>
      </c>
      <c r="V74">
        <v>15.777109232414301</v>
      </c>
      <c r="W74">
        <v>15.943148789022</v>
      </c>
      <c r="X74">
        <v>16.103208889909201</v>
      </c>
      <c r="Y74">
        <v>16.205470729460099</v>
      </c>
      <c r="Z74">
        <v>16.348919680500501</v>
      </c>
      <c r="AA74">
        <v>16.451523953472801</v>
      </c>
      <c r="AB74">
        <v>16.560889052716</v>
      </c>
      <c r="AC74">
        <v>16.684135065383799</v>
      </c>
      <c r="AD74">
        <v>16.7875216981158</v>
      </c>
      <c r="AE74">
        <v>16.908289471881901</v>
      </c>
      <c r="AF74">
        <v>17.072613492541802</v>
      </c>
      <c r="AG74">
        <v>17.161265184230899</v>
      </c>
      <c r="AH74">
        <v>17.324163416469801</v>
      </c>
      <c r="AI74">
        <v>17.378013361045902</v>
      </c>
      <c r="AJ74">
        <v>17.5014810227601</v>
      </c>
      <c r="AK74">
        <v>17.5781186740011</v>
      </c>
      <c r="AL74">
        <v>17.679823995050999</v>
      </c>
      <c r="AM74">
        <v>17.739243717011899</v>
      </c>
      <c r="AN74">
        <v>17.787858209253798</v>
      </c>
      <c r="AO74">
        <v>17.875927241684</v>
      </c>
      <c r="AP74">
        <v>17.9586204961292</v>
      </c>
      <c r="AQ74">
        <v>18.026669338982799</v>
      </c>
      <c r="AR74">
        <v>18.046790372751701</v>
      </c>
      <c r="AS74">
        <v>18.0428965023616</v>
      </c>
      <c r="AT74">
        <v>18.056751585784099</v>
      </c>
      <c r="AU74">
        <v>18.0714618254333</v>
      </c>
      <c r="AV74">
        <v>18.093528296293599</v>
      </c>
      <c r="AW74">
        <v>18.115063492476501</v>
      </c>
      <c r="AX74">
        <v>18.1229965806737</v>
      </c>
      <c r="AY74">
        <v>18.1379986428908</v>
      </c>
      <c r="AZ74">
        <v>18.157739466051598</v>
      </c>
      <c r="BA74">
        <v>18.168870339012901</v>
      </c>
      <c r="BB74">
        <v>18.180005743666001</v>
      </c>
      <c r="BC74">
        <v>18.191145687233501</v>
      </c>
      <c r="BD74">
        <v>18.202290176951301</v>
      </c>
      <c r="BE74">
        <v>18.213439220069102</v>
      </c>
      <c r="BF74">
        <v>18.292853440686599</v>
      </c>
      <c r="BG74">
        <v>18.372072631264299</v>
      </c>
      <c r="BH74">
        <v>18.451095272580101</v>
      </c>
      <c r="BI74">
        <v>18.529919936397501</v>
      </c>
      <c r="BJ74">
        <v>18.608545284228899</v>
      </c>
      <c r="BK74">
        <v>18.686970066078501</v>
      </c>
      <c r="BL74">
        <v>18.7651931191673</v>
      </c>
      <c r="BM74">
        <v>18.843213366639802</v>
      </c>
      <c r="BN74">
        <v>18.9210298162565</v>
      </c>
      <c r="BO74">
        <v>18.998641559069899</v>
      </c>
      <c r="BP74">
        <v>19.076047768089701</v>
      </c>
      <c r="BQ74">
        <v>19.153247696933999</v>
      </c>
      <c r="BR74">
        <v>19.230240678471599</v>
      </c>
      <c r="BS74">
        <v>19.307026123454101</v>
      </c>
      <c r="BT74">
        <v>19.383603519139498</v>
      </c>
      <c r="BU74">
        <v>19.459972427909602</v>
      </c>
      <c r="BV74">
        <v>19.536132485880799</v>
      </c>
      <c r="BW74">
        <v>19.612083401509601</v>
      </c>
      <c r="BX74">
        <v>19.687824954195001</v>
      </c>
      <c r="BY74">
        <v>19.763356992877402</v>
      </c>
      <c r="BZ74">
        <v>19.8386794346351</v>
      </c>
      <c r="CA74">
        <v>19.913792263280602</v>
      </c>
      <c r="CB74">
        <v>19.9886955279554</v>
      </c>
      <c r="CC74">
        <v>20.063389341726801</v>
      </c>
      <c r="CD74">
        <v>20.137873880184401</v>
      </c>
      <c r="CE74">
        <v>20.212149380040401</v>
      </c>
      <c r="CF74">
        <v>20.286216137731302</v>
      </c>
      <c r="CG74">
        <v>20.360074508024098</v>
      </c>
      <c r="CH74">
        <v>20.4337249026267</v>
      </c>
      <c r="CI74">
        <v>20.507167788802299</v>
      </c>
      <c r="CJ74">
        <v>20.5804036879907</v>
      </c>
      <c r="CK74">
        <v>20.653433174434401</v>
      </c>
      <c r="CL74">
        <v>20.7262568738123</v>
      </c>
      <c r="CM74">
        <v>20.7988754618803</v>
      </c>
      <c r="CN74">
        <v>20.871289663119299</v>
      </c>
      <c r="CO74">
        <v>20.943500249391999</v>
      </c>
      <c r="CP74">
        <v>21.015508038607798</v>
      </c>
      <c r="CQ74">
        <v>21.0873138933975</v>
      </c>
      <c r="CR74">
        <v>21.158918719796802</v>
      </c>
      <c r="CS74">
        <v>21.230323465940501</v>
      </c>
      <c r="CT74">
        <v>21.3015291207663</v>
      </c>
      <c r="CU74">
        <v>21.372536712729499</v>
      </c>
      <c r="CV74">
        <v>21.4433473085294</v>
      </c>
      <c r="CW74">
        <v>21.513962011845798</v>
      </c>
      <c r="CX74">
        <v>21.584381962088099</v>
      </c>
      <c r="CY74">
        <v>21.654607740393899</v>
      </c>
      <c r="CZ74">
        <v>21.7246390134659</v>
      </c>
      <c r="DA74">
        <v>21.794474608852902</v>
      </c>
      <c r="DB74">
        <v>21.8641121643975</v>
      </c>
      <c r="DC74">
        <v>21.933547665438098</v>
      </c>
      <c r="DD74">
        <v>22.002774843874001</v>
      </c>
      <c r="DE74">
        <v>22.071784410888601</v>
      </c>
      <c r="DF74">
        <v>22.140563093831201</v>
      </c>
      <c r="DG74">
        <v>22.2090924478833</v>
      </c>
      <c r="DH74">
        <v>22.277347415097601</v>
      </c>
      <c r="DI74">
        <v>22.345294607546901</v>
      </c>
      <c r="DJ74">
        <v>22.4128902979092</v>
      </c>
      <c r="DK74">
        <v>22.480077160209898</v>
      </c>
      <c r="DL74">
        <v>22.5467848056064</v>
      </c>
      <c r="DM74">
        <v>22.6129242366301</v>
      </c>
      <c r="DN74">
        <v>22.678383107696199</v>
      </c>
      <c r="DO74">
        <v>22.7430311582348</v>
      </c>
      <c r="DP74">
        <v>22.806692826521701</v>
      </c>
      <c r="DQ74">
        <v>22.869171577212299</v>
      </c>
      <c r="DR74">
        <v>22.930245019613501</v>
      </c>
      <c r="DS74">
        <v>22.989696086813801</v>
      </c>
      <c r="DT74">
        <v>23.047317332162098</v>
      </c>
    </row>
    <row r="75" spans="1:124" ht="15" customHeight="1" x14ac:dyDescent="0.25">
      <c r="A75">
        <v>73</v>
      </c>
      <c r="B75">
        <v>12.2199850626982</v>
      </c>
      <c r="C75">
        <v>12.407209280919</v>
      </c>
      <c r="D75">
        <v>12.5099899849019</v>
      </c>
      <c r="E75">
        <v>12.646619040475899</v>
      </c>
      <c r="F75">
        <v>12.774123274552901</v>
      </c>
      <c r="G75">
        <v>12.9308029751717</v>
      </c>
      <c r="H75">
        <v>13.062331589110901</v>
      </c>
      <c r="I75">
        <v>13.228442486948</v>
      </c>
      <c r="J75">
        <v>13.3660640457926</v>
      </c>
      <c r="K75">
        <v>13.5662040728314</v>
      </c>
      <c r="L75">
        <v>13.744408686885301</v>
      </c>
      <c r="M75">
        <v>13.9193083267088</v>
      </c>
      <c r="N75">
        <v>14.082832321471299</v>
      </c>
      <c r="O75">
        <v>14.180833536600399</v>
      </c>
      <c r="P75">
        <v>14.4291050248874</v>
      </c>
      <c r="Q75">
        <v>14.371833315760099</v>
      </c>
      <c r="R75">
        <v>14.576258284987199</v>
      </c>
      <c r="S75">
        <v>14.755945203568601</v>
      </c>
      <c r="T75">
        <v>14.7742871165854</v>
      </c>
      <c r="U75">
        <v>14.9513378436591</v>
      </c>
      <c r="V75">
        <v>15.0276846464984</v>
      </c>
      <c r="W75">
        <v>15.1878816579021</v>
      </c>
      <c r="X75">
        <v>15.353618356641199</v>
      </c>
      <c r="Y75">
        <v>15.454033798184801</v>
      </c>
      <c r="Z75">
        <v>15.5912397605794</v>
      </c>
      <c r="AA75">
        <v>15.696188311327001</v>
      </c>
      <c r="AB75">
        <v>15.805370148068301</v>
      </c>
      <c r="AC75">
        <v>15.918991896091599</v>
      </c>
      <c r="AD75">
        <v>16.023915748687699</v>
      </c>
      <c r="AE75">
        <v>16.140087250310799</v>
      </c>
      <c r="AF75">
        <v>16.302100073896298</v>
      </c>
      <c r="AG75">
        <v>16.386802225007301</v>
      </c>
      <c r="AH75">
        <v>16.535799013441402</v>
      </c>
      <c r="AI75">
        <v>16.582360993899599</v>
      </c>
      <c r="AJ75">
        <v>16.7065542393151</v>
      </c>
      <c r="AK75">
        <v>16.778139212312901</v>
      </c>
      <c r="AL75">
        <v>16.878711191383999</v>
      </c>
      <c r="AM75">
        <v>16.933194383831999</v>
      </c>
      <c r="AN75">
        <v>16.982267336492502</v>
      </c>
      <c r="AO75">
        <v>17.065063692794102</v>
      </c>
      <c r="AP75">
        <v>17.148900880517498</v>
      </c>
      <c r="AQ75">
        <v>17.217607364308499</v>
      </c>
      <c r="AR75">
        <v>17.239753485496099</v>
      </c>
      <c r="AS75">
        <v>17.237762279729299</v>
      </c>
      <c r="AT75">
        <v>17.247673873368399</v>
      </c>
      <c r="AU75">
        <v>17.261883800946599</v>
      </c>
      <c r="AV75">
        <v>17.281945831329502</v>
      </c>
      <c r="AW75">
        <v>17.308085315902598</v>
      </c>
      <c r="AX75">
        <v>17.319874187351498</v>
      </c>
      <c r="AY75">
        <v>17.335782097809801</v>
      </c>
      <c r="AZ75">
        <v>17.3467215688739</v>
      </c>
      <c r="BA75">
        <v>17.357665727531899</v>
      </c>
      <c r="BB75">
        <v>17.3686145809456</v>
      </c>
      <c r="BC75">
        <v>17.379568136290398</v>
      </c>
      <c r="BD75">
        <v>17.390526400754801</v>
      </c>
      <c r="BE75">
        <v>17.401489381540699</v>
      </c>
      <c r="BF75">
        <v>17.479367707451399</v>
      </c>
      <c r="BG75">
        <v>17.5570581446879</v>
      </c>
      <c r="BH75">
        <v>17.634559244022199</v>
      </c>
      <c r="BI75">
        <v>17.7118696453139</v>
      </c>
      <c r="BJ75">
        <v>17.788988076261099</v>
      </c>
      <c r="BK75">
        <v>17.865913351133599</v>
      </c>
      <c r="BL75">
        <v>17.942644369488399</v>
      </c>
      <c r="BM75">
        <v>18.019180114870899</v>
      </c>
      <c r="BN75">
        <v>18.095519653501199</v>
      </c>
      <c r="BO75">
        <v>18.1716621329481</v>
      </c>
      <c r="BP75">
        <v>18.247606780791799</v>
      </c>
      <c r="BQ75">
        <v>18.3233529032759</v>
      </c>
      <c r="BR75">
        <v>18.398899883950399</v>
      </c>
      <c r="BS75">
        <v>18.474247182307501</v>
      </c>
      <c r="BT75">
        <v>18.549394332409399</v>
      </c>
      <c r="BU75">
        <v>18.624340941511601</v>
      </c>
      <c r="BV75">
        <v>18.699086688680399</v>
      </c>
      <c r="BW75">
        <v>18.7736313234074</v>
      </c>
      <c r="BX75">
        <v>18.847974664220899</v>
      </c>
      <c r="BY75">
        <v>18.922116597295599</v>
      </c>
      <c r="BZ75">
        <v>18.996057075061199</v>
      </c>
      <c r="CA75">
        <v>19.0697961148113</v>
      </c>
      <c r="CB75">
        <v>19.143333797312199</v>
      </c>
      <c r="CC75">
        <v>19.216670265413899</v>
      </c>
      <c r="CD75">
        <v>19.289805722663601</v>
      </c>
      <c r="CE75">
        <v>19.362740431920901</v>
      </c>
      <c r="CF75">
        <v>19.435474713978198</v>
      </c>
      <c r="CG75">
        <v>19.508008946184301</v>
      </c>
      <c r="CH75">
        <v>19.5803435610737</v>
      </c>
      <c r="CI75">
        <v>19.652479045001201</v>
      </c>
      <c r="CJ75">
        <v>19.724415936782201</v>
      </c>
      <c r="CK75">
        <v>19.7961548263407</v>
      </c>
      <c r="CL75">
        <v>19.867696353363499</v>
      </c>
      <c r="CM75">
        <v>19.9390412059632</v>
      </c>
      <c r="CN75">
        <v>20.010190119348199</v>
      </c>
      <c r="CO75">
        <v>20.0811438745022</v>
      </c>
      <c r="CP75">
        <v>20.151903296873002</v>
      </c>
      <c r="CQ75">
        <v>20.2224692550698</v>
      </c>
      <c r="CR75">
        <v>20.2928426595712</v>
      </c>
      <c r="CS75">
        <v>20.363024461443501</v>
      </c>
      <c r="CT75">
        <v>20.433015651068999</v>
      </c>
      <c r="CU75">
        <v>20.502817256885798</v>
      </c>
      <c r="CV75">
        <v>20.572430344138301</v>
      </c>
      <c r="CW75">
        <v>20.641856013640201</v>
      </c>
      <c r="CX75">
        <v>20.711095400547801</v>
      </c>
      <c r="CY75">
        <v>20.780149076866799</v>
      </c>
      <c r="CZ75">
        <v>20.8490166934561</v>
      </c>
      <c r="DA75">
        <v>20.917697056118499</v>
      </c>
      <c r="DB75">
        <v>20.986187773380799</v>
      </c>
      <c r="DC75">
        <v>21.054484791531699</v>
      </c>
      <c r="DD75">
        <v>21.122581790934401</v>
      </c>
      <c r="DE75">
        <v>21.1904694153103</v>
      </c>
      <c r="DF75">
        <v>21.2581343044065</v>
      </c>
      <c r="DG75">
        <v>21.325557900593399</v>
      </c>
      <c r="DH75">
        <v>21.392715001926899</v>
      </c>
      <c r="DI75">
        <v>21.4595720383873</v>
      </c>
      <c r="DJ75">
        <v>21.526085054638799</v>
      </c>
      <c r="DK75">
        <v>21.592196437252099</v>
      </c>
      <c r="DL75">
        <v>21.657835457215899</v>
      </c>
      <c r="DM75">
        <v>21.722912700296298</v>
      </c>
      <c r="DN75">
        <v>21.7873153095539</v>
      </c>
      <c r="DO75">
        <v>21.850912451363602</v>
      </c>
      <c r="DP75">
        <v>21.913527802715901</v>
      </c>
      <c r="DQ75">
        <v>21.974964006467101</v>
      </c>
      <c r="DR75">
        <v>22.0349977717811</v>
      </c>
      <c r="DS75">
        <v>22.093411203241001</v>
      </c>
      <c r="DT75">
        <v>22.149996113835201</v>
      </c>
    </row>
    <row r="76" spans="1:124" ht="15" customHeight="1" x14ac:dyDescent="0.25">
      <c r="A76">
        <v>74</v>
      </c>
      <c r="B76">
        <v>11.5873062111488</v>
      </c>
      <c r="C76">
        <v>11.787976818596899</v>
      </c>
      <c r="D76">
        <v>11.883971744188001</v>
      </c>
      <c r="E76">
        <v>12.010284031107799</v>
      </c>
      <c r="F76">
        <v>12.121266528134599</v>
      </c>
      <c r="G76">
        <v>12.273998155442101</v>
      </c>
      <c r="H76">
        <v>12.402361994591001</v>
      </c>
      <c r="I76">
        <v>12.5674214686141</v>
      </c>
      <c r="J76">
        <v>12.6965769042171</v>
      </c>
      <c r="K76">
        <v>12.891636457834601</v>
      </c>
      <c r="L76">
        <v>13.0697548070286</v>
      </c>
      <c r="M76">
        <v>13.2392845139022</v>
      </c>
      <c r="N76">
        <v>13.403114342050101</v>
      </c>
      <c r="O76">
        <v>13.478832015044199</v>
      </c>
      <c r="P76">
        <v>13.716116190752899</v>
      </c>
      <c r="Q76">
        <v>13.6622380931802</v>
      </c>
      <c r="R76">
        <v>13.857649449790401</v>
      </c>
      <c r="S76">
        <v>14.034462618377299</v>
      </c>
      <c r="T76">
        <v>14.0453966726042</v>
      </c>
      <c r="U76">
        <v>14.214559935228699</v>
      </c>
      <c r="V76">
        <v>14.287629296871801</v>
      </c>
      <c r="W76">
        <v>14.451229080524399</v>
      </c>
      <c r="X76">
        <v>14.6202695925284</v>
      </c>
      <c r="Y76">
        <v>14.715547417121201</v>
      </c>
      <c r="Z76">
        <v>14.8465471356542</v>
      </c>
      <c r="AA76">
        <v>14.954212478258301</v>
      </c>
      <c r="AB76">
        <v>15.0558011037642</v>
      </c>
      <c r="AC76">
        <v>15.1641652950475</v>
      </c>
      <c r="AD76">
        <v>15.2660839093526</v>
      </c>
      <c r="AE76">
        <v>15.382765678870699</v>
      </c>
      <c r="AF76">
        <v>15.534339370313599</v>
      </c>
      <c r="AG76">
        <v>15.6098110430089</v>
      </c>
      <c r="AH76">
        <v>15.7567120877588</v>
      </c>
      <c r="AI76">
        <v>15.7919982593657</v>
      </c>
      <c r="AJ76">
        <v>15.9249429068834</v>
      </c>
      <c r="AK76">
        <v>15.988795698660899</v>
      </c>
      <c r="AL76">
        <v>16.0861420655263</v>
      </c>
      <c r="AM76">
        <v>16.138604051125299</v>
      </c>
      <c r="AN76">
        <v>16.1855717671137</v>
      </c>
      <c r="AO76">
        <v>16.267002452773902</v>
      </c>
      <c r="AP76">
        <v>16.3475009920062</v>
      </c>
      <c r="AQ76">
        <v>16.412534096513799</v>
      </c>
      <c r="AR76">
        <v>16.4406260765445</v>
      </c>
      <c r="AS76">
        <v>16.438557351973699</v>
      </c>
      <c r="AT76">
        <v>16.4443294994018</v>
      </c>
      <c r="AU76">
        <v>16.456683184421099</v>
      </c>
      <c r="AV76">
        <v>16.483535091299199</v>
      </c>
      <c r="AW76">
        <v>16.508982599100399</v>
      </c>
      <c r="AX76">
        <v>16.522906187279901</v>
      </c>
      <c r="AY76">
        <v>16.533648826321699</v>
      </c>
      <c r="AZ76">
        <v>16.5443963096515</v>
      </c>
      <c r="BA76">
        <v>16.555148644377901</v>
      </c>
      <c r="BB76">
        <v>16.565905837623099</v>
      </c>
      <c r="BC76">
        <v>16.576667896522</v>
      </c>
      <c r="BD76">
        <v>16.587434828222701</v>
      </c>
      <c r="BE76">
        <v>16.5982066398862</v>
      </c>
      <c r="BF76">
        <v>16.674500000910999</v>
      </c>
      <c r="BG76">
        <v>16.750612385261299</v>
      </c>
      <c r="BH76">
        <v>16.826542427899899</v>
      </c>
      <c r="BI76">
        <v>16.902288850717799</v>
      </c>
      <c r="BJ76">
        <v>16.9778504612731</v>
      </c>
      <c r="BK76">
        <v>17.053226151514401</v>
      </c>
      <c r="BL76">
        <v>17.128414896489598</v>
      </c>
      <c r="BM76">
        <v>17.203415753040701</v>
      </c>
      <c r="BN76">
        <v>17.278227858487298</v>
      </c>
      <c r="BO76">
        <v>17.3528504292984</v>
      </c>
      <c r="BP76">
        <v>17.4272827597547</v>
      </c>
      <c r="BQ76">
        <v>17.501524220602999</v>
      </c>
      <c r="BR76">
        <v>17.5755742577022</v>
      </c>
      <c r="BS76">
        <v>17.649432390663499</v>
      </c>
      <c r="BT76">
        <v>17.723098211485301</v>
      </c>
      <c r="BU76">
        <v>17.796571383183899</v>
      </c>
      <c r="BV76">
        <v>17.869851638420201</v>
      </c>
      <c r="BW76">
        <v>17.9429387781252</v>
      </c>
      <c r="BX76">
        <v>18.0158326701224</v>
      </c>
      <c r="BY76">
        <v>18.088533247751499</v>
      </c>
      <c r="BZ76">
        <v>18.161040508490601</v>
      </c>
      <c r="CA76">
        <v>18.233354512580199</v>
      </c>
      <c r="CB76">
        <v>18.305475381649199</v>
      </c>
      <c r="CC76">
        <v>18.3774032973426</v>
      </c>
      <c r="CD76">
        <v>18.4491384999532</v>
      </c>
      <c r="CE76">
        <v>18.520681287056799</v>
      </c>
      <c r="CF76">
        <v>18.592032012151702</v>
      </c>
      <c r="CG76">
        <v>18.6631910833039</v>
      </c>
      <c r="CH76">
        <v>18.734158961797799</v>
      </c>
      <c r="CI76">
        <v>18.8049361607926</v>
      </c>
      <c r="CJ76">
        <v>18.875523243986599</v>
      </c>
      <c r="CK76">
        <v>18.945920824288098</v>
      </c>
      <c r="CL76">
        <v>19.016129562493798</v>
      </c>
      <c r="CM76">
        <v>19.0861501659769</v>
      </c>
      <c r="CN76">
        <v>19.155983387382001</v>
      </c>
      <c r="CO76">
        <v>19.225630023330599</v>
      </c>
      <c r="CP76">
        <v>19.295090913135699</v>
      </c>
      <c r="CQ76">
        <v>19.364366937525698</v>
      </c>
      <c r="CR76">
        <v>19.433459017379398</v>
      </c>
      <c r="CS76">
        <v>19.502368112471402</v>
      </c>
      <c r="CT76">
        <v>19.571095220227601</v>
      </c>
      <c r="CU76">
        <v>19.639641374492999</v>
      </c>
      <c r="CV76">
        <v>19.708007644310399</v>
      </c>
      <c r="CW76">
        <v>19.776195132710502</v>
      </c>
      <c r="CX76">
        <v>19.844204975514799</v>
      </c>
      <c r="CY76">
        <v>19.912037739991899</v>
      </c>
      <c r="CZ76">
        <v>19.979693064842301</v>
      </c>
      <c r="DA76">
        <v>20.047169737185602</v>
      </c>
      <c r="DB76">
        <v>20.1144653385035</v>
      </c>
      <c r="DC76">
        <v>20.1815757772968</v>
      </c>
      <c r="DD76">
        <v>20.2484946823668</v>
      </c>
      <c r="DE76">
        <v>20.315212628315798</v>
      </c>
      <c r="DF76">
        <v>20.3817161635757</v>
      </c>
      <c r="DG76">
        <v>20.447986611429702</v>
      </c>
      <c r="DH76">
        <v>20.5139986164994</v>
      </c>
      <c r="DI76">
        <v>20.579718413383201</v>
      </c>
      <c r="DJ76">
        <v>20.645101800809801</v>
      </c>
      <c r="DK76">
        <v>20.710090853987001</v>
      </c>
      <c r="DL76">
        <v>20.7746144745416</v>
      </c>
      <c r="DM76">
        <v>20.838582794596501</v>
      </c>
      <c r="DN76">
        <v>20.901882399500401</v>
      </c>
      <c r="DO76">
        <v>20.9643818300916</v>
      </c>
      <c r="DP76">
        <v>21.025903930709202</v>
      </c>
      <c r="DQ76">
        <v>21.0862504451113</v>
      </c>
      <c r="DR76">
        <v>21.145197097303001</v>
      </c>
      <c r="DS76">
        <v>21.202525085765298</v>
      </c>
      <c r="DT76">
        <v>21.2580254145768</v>
      </c>
    </row>
    <row r="77" spans="1:124" ht="15" customHeight="1" x14ac:dyDescent="0.25">
      <c r="A77">
        <v>75</v>
      </c>
      <c r="B77">
        <v>10.990948768541401</v>
      </c>
      <c r="C77">
        <v>11.1817146676264</v>
      </c>
      <c r="D77">
        <v>11.254626675428399</v>
      </c>
      <c r="E77">
        <v>11.3851929576877</v>
      </c>
      <c r="F77">
        <v>11.487534212205601</v>
      </c>
      <c r="G77">
        <v>11.640384103584701</v>
      </c>
      <c r="H77">
        <v>11.768949914847701</v>
      </c>
      <c r="I77">
        <v>11.909806501693501</v>
      </c>
      <c r="J77">
        <v>12.0456654750414</v>
      </c>
      <c r="K77">
        <v>12.232888652757399</v>
      </c>
      <c r="L77">
        <v>12.408350150469101</v>
      </c>
      <c r="M77">
        <v>12.5767480693327</v>
      </c>
      <c r="N77">
        <v>12.7186851475956</v>
      </c>
      <c r="O77">
        <v>12.791123204993699</v>
      </c>
      <c r="P77">
        <v>13.016781345853101</v>
      </c>
      <c r="Q77">
        <v>12.966550114192</v>
      </c>
      <c r="R77">
        <v>13.153789867553799</v>
      </c>
      <c r="S77">
        <v>13.3207637400878</v>
      </c>
      <c r="T77">
        <v>13.335250121503501</v>
      </c>
      <c r="U77">
        <v>13.489747313329101</v>
      </c>
      <c r="V77">
        <v>13.571158760063399</v>
      </c>
      <c r="W77">
        <v>13.737657087202701</v>
      </c>
      <c r="X77">
        <v>13.903867315236701</v>
      </c>
      <c r="Y77">
        <v>13.9962100934608</v>
      </c>
      <c r="Z77">
        <v>14.116821735161199</v>
      </c>
      <c r="AA77">
        <v>14.2200373515271</v>
      </c>
      <c r="AB77">
        <v>14.321420849235899</v>
      </c>
      <c r="AC77">
        <v>14.4258495136918</v>
      </c>
      <c r="AD77">
        <v>14.5253827030698</v>
      </c>
      <c r="AE77">
        <v>14.6329960579007</v>
      </c>
      <c r="AF77">
        <v>14.771947716613401</v>
      </c>
      <c r="AG77">
        <v>14.8423922592784</v>
      </c>
      <c r="AH77">
        <v>14.986128080176</v>
      </c>
      <c r="AI77">
        <v>15.012844362120701</v>
      </c>
      <c r="AJ77">
        <v>15.1501169433295</v>
      </c>
      <c r="AK77">
        <v>15.207247783439</v>
      </c>
      <c r="AL77">
        <v>15.291785345490499</v>
      </c>
      <c r="AM77">
        <v>15.3495431399298</v>
      </c>
      <c r="AN77">
        <v>15.3950375544603</v>
      </c>
      <c r="AO77">
        <v>15.4739639193571</v>
      </c>
      <c r="AP77">
        <v>15.5535793925558</v>
      </c>
      <c r="AQ77">
        <v>15.617458989093199</v>
      </c>
      <c r="AR77">
        <v>15.64629972741</v>
      </c>
      <c r="AS77">
        <v>15.6490579755887</v>
      </c>
      <c r="AT77">
        <v>15.6567785925859</v>
      </c>
      <c r="AU77">
        <v>15.672330948614199</v>
      </c>
      <c r="AV77">
        <v>15.704289768411201</v>
      </c>
      <c r="AW77">
        <v>15.720562878673199</v>
      </c>
      <c r="AX77">
        <v>15.7311024020053</v>
      </c>
      <c r="AY77">
        <v>15.74164692738</v>
      </c>
      <c r="AZ77">
        <v>15.7521964618611</v>
      </c>
      <c r="BA77">
        <v>15.762751012524999</v>
      </c>
      <c r="BB77">
        <v>15.7733105864615</v>
      </c>
      <c r="BC77">
        <v>15.7838751907728</v>
      </c>
      <c r="BD77">
        <v>15.794444832573999</v>
      </c>
      <c r="BE77">
        <v>15.805019518992999</v>
      </c>
      <c r="BF77">
        <v>15.879670415407601</v>
      </c>
      <c r="BG77">
        <v>15.954146985691301</v>
      </c>
      <c r="BH77">
        <v>16.0284479657006</v>
      </c>
      <c r="BI77">
        <v>16.1025721757408</v>
      </c>
      <c r="BJ77">
        <v>16.176518519294699</v>
      </c>
      <c r="BK77">
        <v>16.250285981738401</v>
      </c>
      <c r="BL77">
        <v>16.323873629043799</v>
      </c>
      <c r="BM77">
        <v>16.3972806064704</v>
      </c>
      <c r="BN77">
        <v>16.470506137246598</v>
      </c>
      <c r="BO77">
        <v>16.543549521241999</v>
      </c>
      <c r="BP77">
        <v>16.616410133632598</v>
      </c>
      <c r="BQ77">
        <v>16.689087423557901</v>
      </c>
      <c r="BR77">
        <v>16.761580912774001</v>
      </c>
      <c r="BS77">
        <v>16.833890194300501</v>
      </c>
      <c r="BT77">
        <v>16.906014931064998</v>
      </c>
      <c r="BU77">
        <v>16.977954854543601</v>
      </c>
      <c r="BV77">
        <v>17.049709763400699</v>
      </c>
      <c r="BW77">
        <v>17.1212795221272</v>
      </c>
      <c r="BX77">
        <v>17.192664059678201</v>
      </c>
      <c r="BY77">
        <v>17.263863368112801</v>
      </c>
      <c r="BZ77">
        <v>17.334877501233201</v>
      </c>
      <c r="CA77">
        <v>17.405706573228201</v>
      </c>
      <c r="CB77">
        <v>17.4763507573177</v>
      </c>
      <c r="CC77">
        <v>17.5468102844019</v>
      </c>
      <c r="CD77">
        <v>17.617085441714401</v>
      </c>
      <c r="CE77">
        <v>17.687176571479899</v>
      </c>
      <c r="CF77">
        <v>17.757084069577601</v>
      </c>
      <c r="CG77">
        <v>17.8268083842101</v>
      </c>
      <c r="CH77">
        <v>17.896350014579799</v>
      </c>
      <c r="CI77">
        <v>17.965709509571099</v>
      </c>
      <c r="CJ77">
        <v>18.0348874664408</v>
      </c>
      <c r="CK77">
        <v>18.103884529516701</v>
      </c>
      <c r="CL77">
        <v>18.172701388903601</v>
      </c>
      <c r="CM77">
        <v>18.2413387791992</v>
      </c>
      <c r="CN77">
        <v>18.309797478219</v>
      </c>
      <c r="CO77">
        <v>18.37807830573</v>
      </c>
      <c r="CP77">
        <v>18.4461821221952</v>
      </c>
      <c r="CQ77">
        <v>18.514109827528401</v>
      </c>
      <c r="CR77">
        <v>18.581862359858601</v>
      </c>
      <c r="CS77">
        <v>18.649440694306701</v>
      </c>
      <c r="CT77">
        <v>18.716845841772301</v>
      </c>
      <c r="CU77">
        <v>18.784078847732101</v>
      </c>
      <c r="CV77">
        <v>18.851140791050401</v>
      </c>
      <c r="CW77">
        <v>18.918032782801198</v>
      </c>
      <c r="CX77">
        <v>18.984755965102401</v>
      </c>
      <c r="CY77">
        <v>19.0513109054986</v>
      </c>
      <c r="CZ77">
        <v>19.1176972347054</v>
      </c>
      <c r="DA77">
        <v>19.183913724595701</v>
      </c>
      <c r="DB77">
        <v>19.2499579321052</v>
      </c>
      <c r="DC77">
        <v>19.315825729250701</v>
      </c>
      <c r="DD77">
        <v>19.381510693051599</v>
      </c>
      <c r="DE77">
        <v>19.4470033268367</v>
      </c>
      <c r="DF77">
        <v>19.512290083132701</v>
      </c>
      <c r="DG77">
        <v>19.577352158507502</v>
      </c>
      <c r="DH77">
        <v>19.642164032772701</v>
      </c>
      <c r="DI77">
        <v>19.706691729203399</v>
      </c>
      <c r="DJ77">
        <v>19.770890779161</v>
      </c>
      <c r="DK77">
        <v>19.834702917962701</v>
      </c>
      <c r="DL77">
        <v>19.898056643084399</v>
      </c>
      <c r="DM77">
        <v>19.960861589110301</v>
      </c>
      <c r="DN77">
        <v>20.023003728548399</v>
      </c>
      <c r="DO77">
        <v>20.084350914324201</v>
      </c>
      <c r="DP77">
        <v>20.144725073360199</v>
      </c>
      <c r="DQ77">
        <v>20.2039269585411</v>
      </c>
      <c r="DR77">
        <v>20.261731207814101</v>
      </c>
      <c r="DS77">
        <v>20.317918021495501</v>
      </c>
      <c r="DT77">
        <v>20.372277513458499</v>
      </c>
    </row>
    <row r="78" spans="1:124" ht="15" customHeight="1" x14ac:dyDescent="0.25">
      <c r="A78">
        <v>76</v>
      </c>
      <c r="B78">
        <v>10.415300941152701</v>
      </c>
      <c r="C78">
        <v>10.5899994920536</v>
      </c>
      <c r="D78">
        <v>10.6545630916311</v>
      </c>
      <c r="E78">
        <v>10.7693544386158</v>
      </c>
      <c r="F78">
        <v>10.8653716219413</v>
      </c>
      <c r="G78">
        <v>11.0217017352784</v>
      </c>
      <c r="H78">
        <v>11.1383189611932</v>
      </c>
      <c r="I78">
        <v>11.288840648465399</v>
      </c>
      <c r="J78">
        <v>11.4183918408698</v>
      </c>
      <c r="K78">
        <v>11.5867113544448</v>
      </c>
      <c r="L78">
        <v>11.768931988909101</v>
      </c>
      <c r="M78">
        <v>11.917076631281899</v>
      </c>
      <c r="N78">
        <v>12.041751740489399</v>
      </c>
      <c r="O78">
        <v>12.1210453649506</v>
      </c>
      <c r="P78">
        <v>12.3311833731494</v>
      </c>
      <c r="Q78">
        <v>12.278035713363201</v>
      </c>
      <c r="R78">
        <v>12.463738878014601</v>
      </c>
      <c r="S78">
        <v>12.621998656914</v>
      </c>
      <c r="T78">
        <v>12.6400009706616</v>
      </c>
      <c r="U78">
        <v>12.7828356757748</v>
      </c>
      <c r="V78">
        <v>12.866454094438399</v>
      </c>
      <c r="W78">
        <v>13.0320232805944</v>
      </c>
      <c r="X78">
        <v>13.193558576890799</v>
      </c>
      <c r="Y78">
        <v>13.2855167561277</v>
      </c>
      <c r="Z78">
        <v>13.391679578513401</v>
      </c>
      <c r="AA78">
        <v>13.491844038586599</v>
      </c>
      <c r="AB78">
        <v>13.5966441913823</v>
      </c>
      <c r="AC78">
        <v>13.700537421012699</v>
      </c>
      <c r="AD78">
        <v>13.7878602544193</v>
      </c>
      <c r="AE78">
        <v>13.880984825020001</v>
      </c>
      <c r="AF78">
        <v>14.0214972910869</v>
      </c>
      <c r="AG78">
        <v>14.0851305182997</v>
      </c>
      <c r="AH78">
        <v>14.227121006668799</v>
      </c>
      <c r="AI78">
        <v>14.247027836612</v>
      </c>
      <c r="AJ78">
        <v>14.3821685245323</v>
      </c>
      <c r="AK78">
        <v>14.432649147406901</v>
      </c>
      <c r="AL78">
        <v>14.5130927282505</v>
      </c>
      <c r="AM78">
        <v>14.5694458837163</v>
      </c>
      <c r="AN78">
        <v>14.6171431658926</v>
      </c>
      <c r="AO78">
        <v>14.695526128035899</v>
      </c>
      <c r="AP78">
        <v>14.7703569153021</v>
      </c>
      <c r="AQ78">
        <v>14.8363039250731</v>
      </c>
      <c r="AR78">
        <v>14.860409861220599</v>
      </c>
      <c r="AS78">
        <v>14.8669654949041</v>
      </c>
      <c r="AT78">
        <v>14.886914941735601</v>
      </c>
      <c r="AU78">
        <v>14.9088154982028</v>
      </c>
      <c r="AV78">
        <v>14.9294359089815</v>
      </c>
      <c r="AW78">
        <v>14.9397660064972</v>
      </c>
      <c r="AX78">
        <v>14.9501012644238</v>
      </c>
      <c r="AY78">
        <v>14.9604416897888</v>
      </c>
      <c r="AZ78">
        <v>14.9707872896323</v>
      </c>
      <c r="BA78">
        <v>14.981138071007001</v>
      </c>
      <c r="BB78">
        <v>14.9914940409781</v>
      </c>
      <c r="BC78">
        <v>15.001855206623601</v>
      </c>
      <c r="BD78">
        <v>15.0122215750336</v>
      </c>
      <c r="BE78">
        <v>15.022593153310901</v>
      </c>
      <c r="BF78">
        <v>15.095542162516301</v>
      </c>
      <c r="BG78">
        <v>15.168323165155501</v>
      </c>
      <c r="BH78">
        <v>15.2409350172078</v>
      </c>
      <c r="BI78">
        <v>15.3133766562409</v>
      </c>
      <c r="BJ78">
        <v>15.385647100132701</v>
      </c>
      <c r="BK78">
        <v>15.457745445781301</v>
      </c>
      <c r="BL78">
        <v>15.5296708678051</v>
      </c>
      <c r="BM78">
        <v>15.6014226172331</v>
      </c>
      <c r="BN78">
        <v>15.6730000201884</v>
      </c>
      <c r="BO78">
        <v>15.7444024765639</v>
      </c>
      <c r="BP78">
        <v>15.815629458692399</v>
      </c>
      <c r="BQ78">
        <v>15.886680510012299</v>
      </c>
      <c r="BR78">
        <v>15.9575552437288</v>
      </c>
      <c r="BS78">
        <v>16.028253341472801</v>
      </c>
      <c r="BT78">
        <v>16.0987745519576</v>
      </c>
      <c r="BU78">
        <v>16.1691186896342</v>
      </c>
      <c r="BV78">
        <v>16.2392856333467</v>
      </c>
      <c r="BW78">
        <v>16.309275324988199</v>
      </c>
      <c r="BX78">
        <v>16.3790877681575</v>
      </c>
      <c r="BY78">
        <v>16.448723026818101</v>
      </c>
      <c r="BZ78">
        <v>16.518181223960401</v>
      </c>
      <c r="CA78">
        <v>16.587462540266301</v>
      </c>
      <c r="CB78">
        <v>16.656567212778398</v>
      </c>
      <c r="CC78">
        <v>16.725495533574101</v>
      </c>
      <c r="CD78">
        <v>16.794247848444201</v>
      </c>
      <c r="CE78">
        <v>16.862824555577699</v>
      </c>
      <c r="CF78">
        <v>16.931226104253099</v>
      </c>
      <c r="CG78">
        <v>16.999452993536298</v>
      </c>
      <c r="CH78">
        <v>17.067505770985498</v>
      </c>
      <c r="CI78">
        <v>17.135385031364301</v>
      </c>
      <c r="CJ78">
        <v>17.2030914153633</v>
      </c>
      <c r="CK78">
        <v>17.270625608329201</v>
      </c>
      <c r="CL78">
        <v>17.337988339003999</v>
      </c>
      <c r="CM78">
        <v>17.405180378272998</v>
      </c>
      <c r="CN78">
        <v>17.4722025379229</v>
      </c>
      <c r="CO78">
        <v>17.539055669409301</v>
      </c>
      <c r="CP78">
        <v>17.605740662635402</v>
      </c>
      <c r="CQ78">
        <v>17.672258444740699</v>
      </c>
      <c r="CR78">
        <v>17.7386099789009</v>
      </c>
      <c r="CS78">
        <v>17.804796263138702</v>
      </c>
      <c r="CT78">
        <v>17.8708183291468</v>
      </c>
      <c r="CU78">
        <v>17.936677241121298</v>
      </c>
      <c r="CV78">
        <v>18.0023740946083</v>
      </c>
      <c r="CW78">
        <v>18.0679100153612</v>
      </c>
      <c r="CX78">
        <v>18.133286158211501</v>
      </c>
      <c r="CY78">
        <v>18.1985030966914</v>
      </c>
      <c r="CZ78">
        <v>18.263560458286499</v>
      </c>
      <c r="DA78">
        <v>18.328457003537</v>
      </c>
      <c r="DB78">
        <v>18.3931902676802</v>
      </c>
      <c r="DC78">
        <v>18.457756087732299</v>
      </c>
      <c r="DD78">
        <v>18.522147988676998</v>
      </c>
      <c r="DE78">
        <v>18.586356400109199</v>
      </c>
      <c r="DF78">
        <v>18.650367673412401</v>
      </c>
      <c r="DG78">
        <v>18.714162869735201</v>
      </c>
      <c r="DH78">
        <v>18.777716291101601</v>
      </c>
      <c r="DI78">
        <v>18.840993731279301</v>
      </c>
      <c r="DJ78">
        <v>18.903950429817201</v>
      </c>
      <c r="DK78">
        <v>18.966527749604399</v>
      </c>
      <c r="DL78">
        <v>19.028653744297301</v>
      </c>
      <c r="DM78">
        <v>19.090237500892002</v>
      </c>
      <c r="DN78">
        <v>19.151164316203001</v>
      </c>
      <c r="DO78">
        <v>19.211301284148099</v>
      </c>
      <c r="DP78">
        <v>19.270469317606601</v>
      </c>
      <c r="DQ78">
        <v>19.328468074007901</v>
      </c>
      <c r="DR78">
        <v>19.3850709902961</v>
      </c>
      <c r="DS78">
        <v>19.440057163824399</v>
      </c>
      <c r="DT78">
        <v>19.4932157258046</v>
      </c>
    </row>
    <row r="79" spans="1:124" ht="15" customHeight="1" x14ac:dyDescent="0.25">
      <c r="A79">
        <v>77</v>
      </c>
      <c r="B79">
        <v>9.8459370237089701</v>
      </c>
      <c r="C79">
        <v>10.0052627285857</v>
      </c>
      <c r="D79">
        <v>10.0612146282701</v>
      </c>
      <c r="E79">
        <v>10.1738439092749</v>
      </c>
      <c r="F79">
        <v>10.280370039404</v>
      </c>
      <c r="G79">
        <v>10.420943136780499</v>
      </c>
      <c r="H79">
        <v>10.537625812394101</v>
      </c>
      <c r="I79">
        <v>10.6803413329131</v>
      </c>
      <c r="J79">
        <v>10.809349990103801</v>
      </c>
      <c r="K79">
        <v>10.968219408732599</v>
      </c>
      <c r="L79">
        <v>11.1342524717804</v>
      </c>
      <c r="M79">
        <v>11.267014676660301</v>
      </c>
      <c r="N79">
        <v>11.3837385497865</v>
      </c>
      <c r="O79">
        <v>11.4640847573281</v>
      </c>
      <c r="P79">
        <v>11.660145710906001</v>
      </c>
      <c r="Q79">
        <v>11.600948477030199</v>
      </c>
      <c r="R79">
        <v>11.7877705872544</v>
      </c>
      <c r="S79">
        <v>11.9411015662364</v>
      </c>
      <c r="T79">
        <v>11.9527547935235</v>
      </c>
      <c r="U79">
        <v>12.094329370160301</v>
      </c>
      <c r="V79">
        <v>12.1799103338058</v>
      </c>
      <c r="W79">
        <v>12.3394316117059</v>
      </c>
      <c r="X79">
        <v>12.5016672597561</v>
      </c>
      <c r="Y79">
        <v>12.592143929952</v>
      </c>
      <c r="Z79">
        <v>12.683970013883</v>
      </c>
      <c r="AA79">
        <v>12.7864613195208</v>
      </c>
      <c r="AB79">
        <v>12.8900669688086</v>
      </c>
      <c r="AC79">
        <v>12.985544423965299</v>
      </c>
      <c r="AD79">
        <v>13.0565967783212</v>
      </c>
      <c r="AE79">
        <v>13.147742166639301</v>
      </c>
      <c r="AF79">
        <v>13.2795138647096</v>
      </c>
      <c r="AG79">
        <v>13.3436565179541</v>
      </c>
      <c r="AH79">
        <v>13.480365141866899</v>
      </c>
      <c r="AI79">
        <v>13.500253919416799</v>
      </c>
      <c r="AJ79">
        <v>13.623063310139299</v>
      </c>
      <c r="AK79">
        <v>13.6728098099259</v>
      </c>
      <c r="AL79">
        <v>13.752591395727199</v>
      </c>
      <c r="AM79">
        <v>13.8025609160253</v>
      </c>
      <c r="AN79">
        <v>13.8519382387988</v>
      </c>
      <c r="AO79">
        <v>13.933148880746501</v>
      </c>
      <c r="AP79">
        <v>13.997885014590601</v>
      </c>
      <c r="AQ79">
        <v>14.067886446557001</v>
      </c>
      <c r="AR79">
        <v>14.083944281987099</v>
      </c>
      <c r="AS79">
        <v>14.104406857262401</v>
      </c>
      <c r="AT79">
        <v>14.129470560129199</v>
      </c>
      <c r="AU79">
        <v>14.147271885483001</v>
      </c>
      <c r="AV79">
        <v>14.1573890951151</v>
      </c>
      <c r="AW79">
        <v>14.1675116211118</v>
      </c>
      <c r="AX79">
        <v>14.177639470474899</v>
      </c>
      <c r="AY79">
        <v>14.187772650218401</v>
      </c>
      <c r="AZ79">
        <v>14.197911167369</v>
      </c>
      <c r="BA79">
        <v>14.208055028965401</v>
      </c>
      <c r="BB79">
        <v>14.218204242058601</v>
      </c>
      <c r="BC79">
        <v>14.228358813711999</v>
      </c>
      <c r="BD79">
        <v>14.2385187510009</v>
      </c>
      <c r="BE79">
        <v>14.2486840610127</v>
      </c>
      <c r="BF79">
        <v>14.3198167831895</v>
      </c>
      <c r="BG79">
        <v>14.3907885590574</v>
      </c>
      <c r="BH79">
        <v>14.461598377526</v>
      </c>
      <c r="BI79">
        <v>14.532245305652999</v>
      </c>
      <c r="BJ79">
        <v>14.6027284873676</v>
      </c>
      <c r="BK79">
        <v>14.673047142185</v>
      </c>
      <c r="BL79">
        <v>14.7432005639137</v>
      </c>
      <c r="BM79">
        <v>14.813188119355001</v>
      </c>
      <c r="BN79">
        <v>14.883009246997601</v>
      </c>
      <c r="BO79">
        <v>14.9526634557074</v>
      </c>
      <c r="BP79">
        <v>15.0221503234132</v>
      </c>
      <c r="BQ79">
        <v>15.0914694957896</v>
      </c>
      <c r="BR79">
        <v>15.160620684938101</v>
      </c>
      <c r="BS79">
        <v>15.229603668067</v>
      </c>
      <c r="BT79">
        <v>15.298418286171</v>
      </c>
      <c r="BU79">
        <v>15.367064442711399</v>
      </c>
      <c r="BV79">
        <v>15.4355421022971</v>
      </c>
      <c r="BW79">
        <v>15.5038512893682</v>
      </c>
      <c r="BX79">
        <v>15.5719920868816</v>
      </c>
      <c r="BY79">
        <v>15.639964635000499</v>
      </c>
      <c r="BZ79">
        <v>15.707769129787399</v>
      </c>
      <c r="CA79">
        <v>15.7754058219017</v>
      </c>
      <c r="CB79">
        <v>15.8428750153025</v>
      </c>
      <c r="CC79">
        <v>15.9101770659571</v>
      </c>
      <c r="CD79">
        <v>15.9773123805555</v>
      </c>
      <c r="CE79">
        <v>16.044281415231801</v>
      </c>
      <c r="CF79">
        <v>16.1110846742924</v>
      </c>
      <c r="CG79">
        <v>16.1777227089521</v>
      </c>
      <c r="CH79">
        <v>16.244196116078001</v>
      </c>
      <c r="CI79">
        <v>16.310505536941999</v>
      </c>
      <c r="CJ79">
        <v>16.376651655981998</v>
      </c>
      <c r="CK79">
        <v>16.4426351995719</v>
      </c>
      <c r="CL79">
        <v>16.508456934801899</v>
      </c>
      <c r="CM79">
        <v>16.574117668267601</v>
      </c>
      <c r="CN79">
        <v>16.639618244870199</v>
      </c>
      <c r="CO79">
        <v>16.7049595466261</v>
      </c>
      <c r="CP79">
        <v>16.770142491488102</v>
      </c>
      <c r="CQ79">
        <v>16.8351680321766</v>
      </c>
      <c r="CR79">
        <v>16.900037155022801</v>
      </c>
      <c r="CS79">
        <v>16.9647508788224</v>
      </c>
      <c r="CT79">
        <v>17.0293102537014</v>
      </c>
      <c r="CU79">
        <v>17.093716359993699</v>
      </c>
      <c r="CV79">
        <v>17.1579703071301</v>
      </c>
      <c r="CW79">
        <v>17.222073232539898</v>
      </c>
      <c r="CX79">
        <v>17.286026300563901</v>
      </c>
      <c r="CY79">
        <v>17.349830086912299</v>
      </c>
      <c r="CZ79">
        <v>17.4134842112264</v>
      </c>
      <c r="DA79">
        <v>17.476987417412499</v>
      </c>
      <c r="DB79">
        <v>17.540337212846701</v>
      </c>
      <c r="DC79">
        <v>17.603529392297499</v>
      </c>
      <c r="DD79">
        <v>17.666557420098201</v>
      </c>
      <c r="DE79">
        <v>17.729411641778601</v>
      </c>
      <c r="DF79">
        <v>17.792078295105998</v>
      </c>
      <c r="DG79">
        <v>17.854538290693299</v>
      </c>
      <c r="DH79">
        <v>17.9167657344302</v>
      </c>
      <c r="DI79">
        <v>17.978726168333999</v>
      </c>
      <c r="DJ79">
        <v>18.040374513261899</v>
      </c>
      <c r="DK79">
        <v>18.101651726822801</v>
      </c>
      <c r="DL79">
        <v>18.162485380947899</v>
      </c>
      <c r="DM79">
        <v>18.222783969665699</v>
      </c>
      <c r="DN79">
        <v>18.282432059546501</v>
      </c>
      <c r="DO79">
        <v>18.341295925586799</v>
      </c>
      <c r="DP79">
        <v>18.399195388086099</v>
      </c>
      <c r="DQ79">
        <v>18.4559289259333</v>
      </c>
      <c r="DR79">
        <v>18.511268685734599</v>
      </c>
      <c r="DS79">
        <v>18.564992582175101</v>
      </c>
      <c r="DT79">
        <v>18.6168886951932</v>
      </c>
    </row>
    <row r="80" spans="1:124" ht="15" customHeight="1" x14ac:dyDescent="0.25">
      <c r="A80">
        <v>78</v>
      </c>
      <c r="B80">
        <v>9.2906978128533808</v>
      </c>
      <c r="C80">
        <v>9.4338669916424092</v>
      </c>
      <c r="D80">
        <v>9.4930805534647096</v>
      </c>
      <c r="E80">
        <v>9.6074291930484801</v>
      </c>
      <c r="F80">
        <v>9.7084503608618906</v>
      </c>
      <c r="G80">
        <v>9.8514155740207805</v>
      </c>
      <c r="H80">
        <v>9.9645252885386402</v>
      </c>
      <c r="I80">
        <v>10.089732430761799</v>
      </c>
      <c r="J80">
        <v>10.2234361591617</v>
      </c>
      <c r="K80">
        <v>10.357683619686901</v>
      </c>
      <c r="L80">
        <v>10.519526861014</v>
      </c>
      <c r="M80">
        <v>10.633197023873601</v>
      </c>
      <c r="N80">
        <v>10.739795691991</v>
      </c>
      <c r="O80">
        <v>10.819147313736501</v>
      </c>
      <c r="P80">
        <v>11.0015513038342</v>
      </c>
      <c r="Q80">
        <v>10.9469435577113</v>
      </c>
      <c r="R80">
        <v>11.126479267901701</v>
      </c>
      <c r="S80">
        <v>11.2785625978729</v>
      </c>
      <c r="T80">
        <v>11.2879713936474</v>
      </c>
      <c r="U80">
        <v>11.4182501720841</v>
      </c>
      <c r="V80">
        <v>11.510190593619599</v>
      </c>
      <c r="W80">
        <v>11.659000683325299</v>
      </c>
      <c r="X80">
        <v>11.822886379685</v>
      </c>
      <c r="Y80">
        <v>11.905735411848401</v>
      </c>
      <c r="Z80">
        <v>11.994874754731701</v>
      </c>
      <c r="AA80">
        <v>12.1002054443048</v>
      </c>
      <c r="AB80">
        <v>12.1829087468741</v>
      </c>
      <c r="AC80">
        <v>12.274641667855301</v>
      </c>
      <c r="AD80">
        <v>12.338601272004899</v>
      </c>
      <c r="AE80">
        <v>12.4229484825035</v>
      </c>
      <c r="AF80">
        <v>12.5528740777872</v>
      </c>
      <c r="AG80">
        <v>12.6115714903135</v>
      </c>
      <c r="AH80">
        <v>12.7423592315054</v>
      </c>
      <c r="AI80">
        <v>12.762907998885201</v>
      </c>
      <c r="AJ80">
        <v>12.8741710970979</v>
      </c>
      <c r="AK80">
        <v>12.9238007009162</v>
      </c>
      <c r="AL80">
        <v>12.9929575920407</v>
      </c>
      <c r="AM80">
        <v>13.050687250088099</v>
      </c>
      <c r="AN80">
        <v>13.103055531055899</v>
      </c>
      <c r="AO80">
        <v>13.1798250705002</v>
      </c>
      <c r="AP80">
        <v>13.2416819419541</v>
      </c>
      <c r="AQ80">
        <v>13.3117483736858</v>
      </c>
      <c r="AR80">
        <v>13.3341069306328</v>
      </c>
      <c r="AS80">
        <v>13.3643398176186</v>
      </c>
      <c r="AT80">
        <v>13.379528696906901</v>
      </c>
      <c r="AU80">
        <v>13.3894253830229</v>
      </c>
      <c r="AV80">
        <v>13.399327541728301</v>
      </c>
      <c r="AW80">
        <v>13.4092351800105</v>
      </c>
      <c r="AX80">
        <v>13.419148304868701</v>
      </c>
      <c r="AY80">
        <v>13.429066923314499</v>
      </c>
      <c r="AZ80">
        <v>13.438991042371301</v>
      </c>
      <c r="BA80">
        <v>13.448920669074599</v>
      </c>
      <c r="BB80">
        <v>13.4588558104717</v>
      </c>
      <c r="BC80">
        <v>13.4687964736216</v>
      </c>
      <c r="BD80">
        <v>13.4787426655954</v>
      </c>
      <c r="BE80">
        <v>13.488694393475701</v>
      </c>
      <c r="BF80">
        <v>13.5578075470951</v>
      </c>
      <c r="BG80">
        <v>13.6267684793794</v>
      </c>
      <c r="BH80">
        <v>13.6955763239398</v>
      </c>
      <c r="BI80">
        <v>13.7642302882766</v>
      </c>
      <c r="BJ80">
        <v>13.8327296525205</v>
      </c>
      <c r="BK80">
        <v>13.9010737681677</v>
      </c>
      <c r="BL80">
        <v>13.9692620568101</v>
      </c>
      <c r="BM80">
        <v>14.0372940088597</v>
      </c>
      <c r="BN80">
        <v>14.1051691822713</v>
      </c>
      <c r="BO80">
        <v>14.172887201261499</v>
      </c>
      <c r="BP80">
        <v>14.240447755026</v>
      </c>
      <c r="BQ80">
        <v>14.3078505964565</v>
      </c>
      <c r="BR80">
        <v>14.3750955408571</v>
      </c>
      <c r="BS80">
        <v>14.442182464661</v>
      </c>
      <c r="BT80">
        <v>14.5091113041494</v>
      </c>
      <c r="BU80">
        <v>14.575882054171601</v>
      </c>
      <c r="BV80">
        <v>14.642494766868101</v>
      </c>
      <c r="BW80">
        <v>14.7089495503972</v>
      </c>
      <c r="BX80">
        <v>14.775246567664899</v>
      </c>
      <c r="BY80">
        <v>14.841386035059999</v>
      </c>
      <c r="BZ80">
        <v>14.9073682211937</v>
      </c>
      <c r="CA80">
        <v>14.9731934456451</v>
      </c>
      <c r="CB80">
        <v>15.0388620777124</v>
      </c>
      <c r="CC80">
        <v>15.104374535171001</v>
      </c>
      <c r="CD80">
        <v>15.1697312830384</v>
      </c>
      <c r="CE80">
        <v>15.2349328323461</v>
      </c>
      <c r="CF80">
        <v>15.299979738919999</v>
      </c>
      <c r="CG80">
        <v>15.364872602168401</v>
      </c>
      <c r="CH80">
        <v>15.429612063878899</v>
      </c>
      <c r="CI80">
        <v>15.4941988070237</v>
      </c>
      <c r="CJ80">
        <v>15.558633554574801</v>
      </c>
      <c r="CK80">
        <v>15.622917068328</v>
      </c>
      <c r="CL80">
        <v>15.687050147736899</v>
      </c>
      <c r="CM80">
        <v>15.751033628757099</v>
      </c>
      <c r="CN80">
        <v>15.8148683827004</v>
      </c>
      <c r="CO80">
        <v>15.8785553151</v>
      </c>
      <c r="CP80">
        <v>15.9420953645855</v>
      </c>
      <c r="CQ80">
        <v>16.0054895017701</v>
      </c>
      <c r="CR80">
        <v>16.0687387281478</v>
      </c>
      <c r="CS80">
        <v>16.131844075002501</v>
      </c>
      <c r="CT80">
        <v>16.194806602328502</v>
      </c>
      <c r="CU80">
        <v>16.257627397762398</v>
      </c>
      <c r="CV80">
        <v>16.320307575526702</v>
      </c>
      <c r="CW80">
        <v>16.3828482753859</v>
      </c>
      <c r="CX80">
        <v>16.445250661613699</v>
      </c>
      <c r="CY80">
        <v>16.507515301753401</v>
      </c>
      <c r="CZ80">
        <v>16.569641796237299</v>
      </c>
      <c r="DA80">
        <v>16.631628860111402</v>
      </c>
      <c r="DB80">
        <v>16.693473959582501</v>
      </c>
      <c r="DC80">
        <v>16.7551728325003</v>
      </c>
      <c r="DD80">
        <v>16.816718866156201</v>
      </c>
      <c r="DE80">
        <v>16.878102303464502</v>
      </c>
      <c r="DF80">
        <v>16.939309247336499</v>
      </c>
      <c r="DG80">
        <v>17.000320433292401</v>
      </c>
      <c r="DH80">
        <v>17.061109742487801</v>
      </c>
      <c r="DI80">
        <v>17.121642431724801</v>
      </c>
      <c r="DJ80">
        <v>17.181873063930901</v>
      </c>
      <c r="DK80">
        <v>17.241742144763201</v>
      </c>
      <c r="DL80">
        <v>17.301176711569902</v>
      </c>
      <c r="DM80">
        <v>17.360084603332599</v>
      </c>
      <c r="DN80">
        <v>17.418349582999699</v>
      </c>
      <c r="DO80">
        <v>17.475837026935</v>
      </c>
      <c r="DP80">
        <v>17.5323655600153</v>
      </c>
      <c r="DQ80">
        <v>17.587732374710001</v>
      </c>
      <c r="DR80">
        <v>17.641708212284801</v>
      </c>
      <c r="DS80">
        <v>17.6940697028055</v>
      </c>
      <c r="DT80">
        <v>17.744603787790599</v>
      </c>
    </row>
    <row r="81" spans="1:124" ht="15" customHeight="1" x14ac:dyDescent="0.25">
      <c r="A81">
        <v>79</v>
      </c>
      <c r="B81">
        <v>8.7457888269087505</v>
      </c>
      <c r="C81">
        <v>8.8828415067405206</v>
      </c>
      <c r="D81">
        <v>8.9574950223035898</v>
      </c>
      <c r="E81">
        <v>9.0669758000401899</v>
      </c>
      <c r="F81">
        <v>9.1605082405391993</v>
      </c>
      <c r="G81">
        <v>9.2949017570529797</v>
      </c>
      <c r="H81">
        <v>9.4121078067701607</v>
      </c>
      <c r="I81">
        <v>9.52569945513509</v>
      </c>
      <c r="J81">
        <v>9.6344384757713595</v>
      </c>
      <c r="K81">
        <v>9.7641990445374294</v>
      </c>
      <c r="L81">
        <v>9.9182077174006107</v>
      </c>
      <c r="M81">
        <v>10.0170473554774</v>
      </c>
      <c r="N81">
        <v>10.113183399152099</v>
      </c>
      <c r="O81">
        <v>10.1808819021681</v>
      </c>
      <c r="P81">
        <v>10.3606768767823</v>
      </c>
      <c r="Q81">
        <v>10.309971238161401</v>
      </c>
      <c r="R81">
        <v>10.4758420259737</v>
      </c>
      <c r="S81">
        <v>10.6311745797</v>
      </c>
      <c r="T81">
        <v>10.6371336414271</v>
      </c>
      <c r="U81">
        <v>10.7578297598275</v>
      </c>
      <c r="V81">
        <v>10.8542594438156</v>
      </c>
      <c r="W81">
        <v>11.001539859307901</v>
      </c>
      <c r="X81">
        <v>11.1585300223866</v>
      </c>
      <c r="Y81">
        <v>11.237089946161699</v>
      </c>
      <c r="Z81">
        <v>11.335687881289701</v>
      </c>
      <c r="AA81">
        <v>11.4234021360315</v>
      </c>
      <c r="AB81">
        <v>11.4860957990039</v>
      </c>
      <c r="AC81">
        <v>11.574380084642801</v>
      </c>
      <c r="AD81">
        <v>11.6347960611758</v>
      </c>
      <c r="AE81">
        <v>11.712198779928899</v>
      </c>
      <c r="AF81">
        <v>11.8384594301383</v>
      </c>
      <c r="AG81">
        <v>11.8897745652525</v>
      </c>
      <c r="AH81">
        <v>12.0138030220205</v>
      </c>
      <c r="AI81">
        <v>12.0353156655235</v>
      </c>
      <c r="AJ81">
        <v>12.1389845359866</v>
      </c>
      <c r="AK81">
        <v>12.1845717676616</v>
      </c>
      <c r="AL81">
        <v>12.2470311941247</v>
      </c>
      <c r="AM81">
        <v>12.3139511514605</v>
      </c>
      <c r="AN81">
        <v>12.3654311841842</v>
      </c>
      <c r="AO81">
        <v>12.441342656160799</v>
      </c>
      <c r="AP81">
        <v>12.498101490901201</v>
      </c>
      <c r="AQ81">
        <v>12.5809210958323</v>
      </c>
      <c r="AR81">
        <v>12.6090575810041</v>
      </c>
      <c r="AS81">
        <v>12.626533785388499</v>
      </c>
      <c r="AT81">
        <v>12.636202968129499</v>
      </c>
      <c r="AU81">
        <v>12.645877778857299</v>
      </c>
      <c r="AV81">
        <v>12.6555582245566</v>
      </c>
      <c r="AW81">
        <v>12.665244312224001</v>
      </c>
      <c r="AX81">
        <v>12.6749360488674</v>
      </c>
      <c r="AY81">
        <v>12.6846334415069</v>
      </c>
      <c r="AZ81">
        <v>12.6943364971739</v>
      </c>
      <c r="BA81">
        <v>12.704045222911599</v>
      </c>
      <c r="BB81">
        <v>12.713759625774401</v>
      </c>
      <c r="BC81">
        <v>12.7234797128285</v>
      </c>
      <c r="BD81">
        <v>12.7332054911514</v>
      </c>
      <c r="BE81">
        <v>12.7429369678319</v>
      </c>
      <c r="BF81">
        <v>12.809854378403999</v>
      </c>
      <c r="BG81">
        <v>12.8766295286307</v>
      </c>
      <c r="BH81">
        <v>12.943261711837801</v>
      </c>
      <c r="BI81">
        <v>13.009750290148199</v>
      </c>
      <c r="BJ81">
        <v>13.0760946932587</v>
      </c>
      <c r="BK81">
        <v>13.1422944172129</v>
      </c>
      <c r="BL81">
        <v>13.208349023171399</v>
      </c>
      <c r="BM81">
        <v>13.27425813618</v>
      </c>
      <c r="BN81">
        <v>13.340021443935999</v>
      </c>
      <c r="BO81">
        <v>13.405638695554799</v>
      </c>
      <c r="BP81">
        <v>13.4711097003356</v>
      </c>
      <c r="BQ81">
        <v>13.536434326529299</v>
      </c>
      <c r="BR81">
        <v>13.601612500107001</v>
      </c>
      <c r="BS81">
        <v>13.6666442035307</v>
      </c>
      <c r="BT81">
        <v>13.731529474527299</v>
      </c>
      <c r="BU81">
        <v>13.796268404866</v>
      </c>
      <c r="BV81">
        <v>13.8608611391391</v>
      </c>
      <c r="BW81">
        <v>13.925307873547601</v>
      </c>
      <c r="BX81">
        <v>13.9896088546923</v>
      </c>
      <c r="BY81">
        <v>14.053764378369101</v>
      </c>
      <c r="BZ81">
        <v>14.117774788371801</v>
      </c>
      <c r="CA81">
        <v>14.1816404753001</v>
      </c>
      <c r="CB81">
        <v>14.2453618753747</v>
      </c>
      <c r="CC81">
        <v>14.30893946926</v>
      </c>
      <c r="CD81">
        <v>14.3723737808937</v>
      </c>
      <c r="CE81">
        <v>14.435665376324801</v>
      </c>
      <c r="CF81">
        <v>14.4988148625593</v>
      </c>
      <c r="CG81">
        <v>14.561822886415101</v>
      </c>
      <c r="CH81">
        <v>14.6246901333854</v>
      </c>
      <c r="CI81">
        <v>14.6874173265106</v>
      </c>
      <c r="CJ81">
        <v>14.7500052252608</v>
      </c>
      <c r="CK81">
        <v>14.8124546244269</v>
      </c>
      <c r="CL81">
        <v>14.874766353022</v>
      </c>
      <c r="CM81">
        <v>14.9369412731922</v>
      </c>
      <c r="CN81">
        <v>14.998980279138999</v>
      </c>
      <c r="CO81">
        <v>15.060884296050499</v>
      </c>
      <c r="CP81">
        <v>15.122654279044101</v>
      </c>
      <c r="CQ81">
        <v>15.18429121212</v>
      </c>
      <c r="CR81">
        <v>15.2457961071251</v>
      </c>
      <c r="CS81">
        <v>15.3071700027283</v>
      </c>
      <c r="CT81">
        <v>15.368413963406701</v>
      </c>
      <c r="CU81">
        <v>15.429529078443201</v>
      </c>
      <c r="CV81">
        <v>15.4905164609357</v>
      </c>
      <c r="CW81">
        <v>15.551377246816999</v>
      </c>
      <c r="CX81">
        <v>15.6121125938869</v>
      </c>
      <c r="CY81">
        <v>15.6727230542356</v>
      </c>
      <c r="CZ81">
        <v>15.733208200606301</v>
      </c>
      <c r="DA81">
        <v>15.7935667096947</v>
      </c>
      <c r="DB81">
        <v>15.8537959957645</v>
      </c>
      <c r="DC81">
        <v>15.9138917273351</v>
      </c>
      <c r="DD81">
        <v>15.9738472001626</v>
      </c>
      <c r="DE81">
        <v>16.033652537418799</v>
      </c>
      <c r="DF81">
        <v>16.093293686731499</v>
      </c>
      <c r="DG81">
        <v>16.1527511840073</v>
      </c>
      <c r="DH81">
        <v>16.211998656131101</v>
      </c>
      <c r="DI81">
        <v>16.271001039090301</v>
      </c>
      <c r="DJ81">
        <v>16.3297124950507</v>
      </c>
      <c r="DK81">
        <v>16.388073025553499</v>
      </c>
      <c r="DL81">
        <v>16.446009073306499</v>
      </c>
      <c r="DM81">
        <v>16.5034277504841</v>
      </c>
      <c r="DN81">
        <v>16.560211930274999</v>
      </c>
      <c r="DO81">
        <v>16.616225995871599</v>
      </c>
      <c r="DP81">
        <v>16.6712872529354</v>
      </c>
      <c r="DQ81">
        <v>16.725191476574899</v>
      </c>
      <c r="DR81">
        <v>16.7777078619389</v>
      </c>
      <c r="DS81">
        <v>16.828611628803198</v>
      </c>
      <c r="DT81">
        <v>16.877688471991199</v>
      </c>
    </row>
    <row r="82" spans="1:124" ht="15" customHeight="1" x14ac:dyDescent="0.25">
      <c r="A82">
        <v>80</v>
      </c>
      <c r="B82">
        <v>8.2257928913753098</v>
      </c>
      <c r="C82">
        <v>8.3712303481958603</v>
      </c>
      <c r="D82">
        <v>8.4338077928700592</v>
      </c>
      <c r="E82">
        <v>8.5559938245697307</v>
      </c>
      <c r="F82">
        <v>8.6335987819280309</v>
      </c>
      <c r="G82">
        <v>8.7682710293408004</v>
      </c>
      <c r="H82">
        <v>8.8761344711928292</v>
      </c>
      <c r="I82">
        <v>8.9662750939650699</v>
      </c>
      <c r="J82">
        <v>9.0650032307692694</v>
      </c>
      <c r="K82">
        <v>9.1874652477217396</v>
      </c>
      <c r="L82">
        <v>9.3305171641530702</v>
      </c>
      <c r="M82">
        <v>9.42197526204715</v>
      </c>
      <c r="N82">
        <v>9.5016894684689603</v>
      </c>
      <c r="O82">
        <v>9.5642512262191293</v>
      </c>
      <c r="P82">
        <v>9.7356951776781298</v>
      </c>
      <c r="Q82">
        <v>9.6859054160406899</v>
      </c>
      <c r="R82">
        <v>9.8500147321100098</v>
      </c>
      <c r="S82">
        <v>10.0015674975363</v>
      </c>
      <c r="T82">
        <v>10.0052065532117</v>
      </c>
      <c r="U82">
        <v>10.1278184383037</v>
      </c>
      <c r="V82">
        <v>10.229572176730301</v>
      </c>
      <c r="W82">
        <v>10.362453656823901</v>
      </c>
      <c r="X82">
        <v>10.517932102300501</v>
      </c>
      <c r="Y82">
        <v>10.597499836472499</v>
      </c>
      <c r="Z82">
        <v>10.682554932427101</v>
      </c>
      <c r="AA82">
        <v>10.756201062998199</v>
      </c>
      <c r="AB82">
        <v>10.809511664194201</v>
      </c>
      <c r="AC82">
        <v>10.8893805739902</v>
      </c>
      <c r="AD82">
        <v>10.9462460578013</v>
      </c>
      <c r="AE82">
        <v>11.023815688134899</v>
      </c>
      <c r="AF82">
        <v>11.1419907958824</v>
      </c>
      <c r="AG82">
        <v>11.1874345806414</v>
      </c>
      <c r="AH82">
        <v>11.304578761378201</v>
      </c>
      <c r="AI82">
        <v>11.3272724309845</v>
      </c>
      <c r="AJ82">
        <v>11.4151934346957</v>
      </c>
      <c r="AK82">
        <v>11.463591221086499</v>
      </c>
      <c r="AL82">
        <v>11.524586767467</v>
      </c>
      <c r="AM82">
        <v>11.5929403538017</v>
      </c>
      <c r="AN82">
        <v>11.6402821230895</v>
      </c>
      <c r="AO82">
        <v>11.711830416850299</v>
      </c>
      <c r="AP82">
        <v>11.7817832493939</v>
      </c>
      <c r="AQ82">
        <v>11.874394600878301</v>
      </c>
      <c r="AR82">
        <v>11.892909900077401</v>
      </c>
      <c r="AS82">
        <v>11.902341660582699</v>
      </c>
      <c r="AT82">
        <v>11.911779205321</v>
      </c>
      <c r="AU82">
        <v>11.921222541286101</v>
      </c>
      <c r="AV82">
        <v>11.930671675483399</v>
      </c>
      <c r="AW82">
        <v>11.940126614929399</v>
      </c>
      <c r="AX82">
        <v>11.949587366652301</v>
      </c>
      <c r="AY82">
        <v>11.9590539376913</v>
      </c>
      <c r="AZ82">
        <v>11.9685263350969</v>
      </c>
      <c r="BA82">
        <v>11.978004565930799</v>
      </c>
      <c r="BB82">
        <v>11.9874886372659</v>
      </c>
      <c r="BC82">
        <v>11.996978556186001</v>
      </c>
      <c r="BD82">
        <v>12.006474329786</v>
      </c>
      <c r="BE82">
        <v>12.015975965171799</v>
      </c>
      <c r="BF82">
        <v>12.080425020822799</v>
      </c>
      <c r="BG82">
        <v>12.144744312795</v>
      </c>
      <c r="BH82">
        <v>12.208933302068401</v>
      </c>
      <c r="BI82">
        <v>12.2729915122391</v>
      </c>
      <c r="BJ82">
        <v>12.3369185283594</v>
      </c>
      <c r="BK82">
        <v>12.400713995778201</v>
      </c>
      <c r="BL82">
        <v>12.464377618978199</v>
      </c>
      <c r="BM82">
        <v>12.527909160415399</v>
      </c>
      <c r="BN82">
        <v>12.5913084393571</v>
      </c>
      <c r="BO82">
        <v>12.6545753307228</v>
      </c>
      <c r="BP82">
        <v>12.717709763925599</v>
      </c>
      <c r="BQ82">
        <v>12.7807117217168</v>
      </c>
      <c r="BR82">
        <v>12.843581239033099</v>
      </c>
      <c r="BS82">
        <v>12.906318401847001</v>
      </c>
      <c r="BT82">
        <v>12.9689233460218</v>
      </c>
      <c r="BU82">
        <v>13.0313962561703</v>
      </c>
      <c r="BV82">
        <v>13.0937373645188</v>
      </c>
      <c r="BW82">
        <v>13.1559469497763</v>
      </c>
      <c r="BX82">
        <v>13.218025336009299</v>
      </c>
      <c r="BY82">
        <v>13.2799728915231</v>
      </c>
      <c r="BZ82">
        <v>13.341790027748599</v>
      </c>
      <c r="CA82">
        <v>13.4034771981371</v>
      </c>
      <c r="CB82">
        <v>13.465034897061299</v>
      </c>
      <c r="CC82">
        <v>13.5264636587242</v>
      </c>
      <c r="CD82">
        <v>13.5877640560757</v>
      </c>
      <c r="CE82">
        <v>13.648936699736799</v>
      </c>
      <c r="CF82">
        <v>13.7099822369325</v>
      </c>
      <c r="CG82">
        <v>13.7709013504333</v>
      </c>
      <c r="CH82">
        <v>13.8316947575047</v>
      </c>
      <c r="CI82">
        <v>13.8923632088663</v>
      </c>
      <c r="CJ82">
        <v>13.9529074876599</v>
      </c>
      <c r="CK82">
        <v>14.013328408426799</v>
      </c>
      <c r="CL82">
        <v>14.073626816094301</v>
      </c>
      <c r="CM82">
        <v>14.133803584972499</v>
      </c>
      <c r="CN82">
        <v>14.1938596177606</v>
      </c>
      <c r="CO82">
        <v>14.2537958445625</v>
      </c>
      <c r="CP82">
        <v>14.313613221913499</v>
      </c>
      <c r="CQ82">
        <v>14.3733127318167</v>
      </c>
      <c r="CR82">
        <v>14.432895380789301</v>
      </c>
      <c r="CS82">
        <v>14.4923621989195</v>
      </c>
      <c r="CT82">
        <v>14.551714238934601</v>
      </c>
      <c r="CU82">
        <v>14.610952575278199</v>
      </c>
      <c r="CV82">
        <v>14.6700783031991</v>
      </c>
      <c r="CW82">
        <v>14.729092537850599</v>
      </c>
      <c r="CX82">
        <v>14.7879964134004</v>
      </c>
      <c r="CY82">
        <v>14.846790448341601</v>
      </c>
      <c r="CZ82">
        <v>14.9054741682314</v>
      </c>
      <c r="DA82">
        <v>14.964046190796299</v>
      </c>
      <c r="DB82">
        <v>15.0225038562964</v>
      </c>
      <c r="DC82">
        <v>15.0808427400087</v>
      </c>
      <c r="DD82">
        <v>15.1390560198733</v>
      </c>
      <c r="DE82">
        <v>15.1971336700338</v>
      </c>
      <c r="DF82">
        <v>15.2550614497751</v>
      </c>
      <c r="DG82">
        <v>15.312819657648699</v>
      </c>
      <c r="DH82">
        <v>15.3703816227963</v>
      </c>
      <c r="DI82">
        <v>15.427711909996299</v>
      </c>
      <c r="DJ82">
        <v>15.4847642220253</v>
      </c>
      <c r="DK82">
        <v>15.5414779870438</v>
      </c>
      <c r="DL82">
        <v>15.597778975029399</v>
      </c>
      <c r="DM82">
        <v>15.653573480036499</v>
      </c>
      <c r="DN82">
        <v>15.7087433779521</v>
      </c>
      <c r="DO82">
        <v>15.7631519422164</v>
      </c>
      <c r="DP82">
        <v>15.8166150093254</v>
      </c>
      <c r="DQ82">
        <v>15.8689267799093</v>
      </c>
      <c r="DR82">
        <v>15.9198547356742</v>
      </c>
      <c r="DS82">
        <v>15.969172537745299</v>
      </c>
      <c r="DT82">
        <v>16.016664507350999</v>
      </c>
    </row>
    <row r="83" spans="1:124" ht="15" customHeight="1" x14ac:dyDescent="0.25">
      <c r="A83">
        <v>81</v>
      </c>
      <c r="B83">
        <v>7.7464236497131402</v>
      </c>
      <c r="C83">
        <v>7.8721540218696999</v>
      </c>
      <c r="D83">
        <v>7.94687234731086</v>
      </c>
      <c r="E83">
        <v>8.0598383996090099</v>
      </c>
      <c r="F83">
        <v>8.1351478057158992</v>
      </c>
      <c r="G83">
        <v>8.2670186744030403</v>
      </c>
      <c r="H83">
        <v>8.3526264394296792</v>
      </c>
      <c r="I83">
        <v>8.4274181726712598</v>
      </c>
      <c r="J83">
        <v>8.5148307755727792</v>
      </c>
      <c r="K83">
        <v>8.6232413155485101</v>
      </c>
      <c r="L83">
        <v>8.76403118725149</v>
      </c>
      <c r="M83">
        <v>8.8461324183949106</v>
      </c>
      <c r="N83">
        <v>8.9159013509300404</v>
      </c>
      <c r="O83">
        <v>8.9749451136937601</v>
      </c>
      <c r="P83">
        <v>9.1363535666578297</v>
      </c>
      <c r="Q83">
        <v>9.0937878020907004</v>
      </c>
      <c r="R83">
        <v>9.2498448586933097</v>
      </c>
      <c r="S83">
        <v>9.3975612708011198</v>
      </c>
      <c r="T83">
        <v>9.4104549198270693</v>
      </c>
      <c r="U83">
        <v>9.5128047544795908</v>
      </c>
      <c r="V83">
        <v>9.6163750049855299</v>
      </c>
      <c r="W83">
        <v>9.7416106818082504</v>
      </c>
      <c r="X83">
        <v>9.9036321242879009</v>
      </c>
      <c r="Y83">
        <v>9.9620128187449097</v>
      </c>
      <c r="Z83">
        <v>10.0317028707377</v>
      </c>
      <c r="AA83">
        <v>10.098884094149099</v>
      </c>
      <c r="AB83">
        <v>10.1440385371108</v>
      </c>
      <c r="AC83">
        <v>10.219318197098</v>
      </c>
      <c r="AD83">
        <v>10.272714942591501</v>
      </c>
      <c r="AE83">
        <v>10.351127151687701</v>
      </c>
      <c r="AF83">
        <v>10.457838694509199</v>
      </c>
      <c r="AG83">
        <v>10.503019457835499</v>
      </c>
      <c r="AH83">
        <v>10.622004682960901</v>
      </c>
      <c r="AI83">
        <v>10.6310776691186</v>
      </c>
      <c r="AJ83">
        <v>10.714470196442701</v>
      </c>
      <c r="AK83">
        <v>10.765765880882</v>
      </c>
      <c r="AL83">
        <v>10.824477227442101</v>
      </c>
      <c r="AM83">
        <v>10.8891411224258</v>
      </c>
      <c r="AN83">
        <v>10.940789369647501</v>
      </c>
      <c r="AO83">
        <v>11.0171955895387</v>
      </c>
      <c r="AP83">
        <v>11.1009741745799</v>
      </c>
      <c r="AQ83">
        <v>11.1763992464663</v>
      </c>
      <c r="AR83">
        <v>11.185586753485399</v>
      </c>
      <c r="AS83">
        <v>11.1947801991976</v>
      </c>
      <c r="AT83">
        <v>11.2039795906169</v>
      </c>
      <c r="AU83">
        <v>11.2131849347686</v>
      </c>
      <c r="AV83">
        <v>11.2223962386889</v>
      </c>
      <c r="AW83">
        <v>11.2316135094248</v>
      </c>
      <c r="AX83">
        <v>11.240836754034399</v>
      </c>
      <c r="AY83">
        <v>11.2500659795866</v>
      </c>
      <c r="AZ83">
        <v>11.2593011931612</v>
      </c>
      <c r="BA83">
        <v>11.268542401848601</v>
      </c>
      <c r="BB83">
        <v>11.27778961275</v>
      </c>
      <c r="BC83">
        <v>11.2870428329771</v>
      </c>
      <c r="BD83">
        <v>11.2963020696525</v>
      </c>
      <c r="BE83">
        <v>11.3055673299089</v>
      </c>
      <c r="BF83">
        <v>11.367262767329199</v>
      </c>
      <c r="BG83">
        <v>11.4288441880904</v>
      </c>
      <c r="BH83">
        <v>11.490311215077</v>
      </c>
      <c r="BI83">
        <v>11.551663526602701</v>
      </c>
      <c r="BJ83">
        <v>11.6129008553504</v>
      </c>
      <c r="BK83">
        <v>11.6740229873103</v>
      </c>
      <c r="BL83">
        <v>11.7350297607203</v>
      </c>
      <c r="BM83">
        <v>11.795921065007301</v>
      </c>
      <c r="BN83">
        <v>11.856696839730199</v>
      </c>
      <c r="BO83">
        <v>11.9173570735257</v>
      </c>
      <c r="BP83">
        <v>11.977901803056</v>
      </c>
      <c r="BQ83">
        <v>12.038331111961201</v>
      </c>
      <c r="BR83">
        <v>12.0986451298139</v>
      </c>
      <c r="BS83">
        <v>12.1588440310791</v>
      </c>
      <c r="BT83">
        <v>12.2189280340775</v>
      </c>
      <c r="BU83">
        <v>12.278897399954801</v>
      </c>
      <c r="BV83">
        <v>12.3387524316552</v>
      </c>
      <c r="BW83">
        <v>12.3984934729008</v>
      </c>
      <c r="BX83">
        <v>12.4581209071769</v>
      </c>
      <c r="BY83">
        <v>12.517635156723401</v>
      </c>
      <c r="BZ83">
        <v>12.5770366815324</v>
      </c>
      <c r="CA83">
        <v>12.6363259783526</v>
      </c>
      <c r="CB83">
        <v>12.695503579700601</v>
      </c>
      <c r="CC83">
        <v>12.754570052879201</v>
      </c>
      <c r="CD83">
        <v>12.813525999003099</v>
      </c>
      <c r="CE83">
        <v>12.8723720520321</v>
      </c>
      <c r="CF83">
        <v>12.931108877812401</v>
      </c>
      <c r="CG83">
        <v>12.989737173125199</v>
      </c>
      <c r="CH83">
        <v>13.0482576647437</v>
      </c>
      <c r="CI83">
        <v>13.106671108498199</v>
      </c>
      <c r="CJ83">
        <v>13.1649782883499</v>
      </c>
      <c r="CK83">
        <v>13.223180015472799</v>
      </c>
      <c r="CL83">
        <v>13.2812771273443</v>
      </c>
      <c r="CM83">
        <v>13.3392704868448</v>
      </c>
      <c r="CN83">
        <v>13.3971609813656</v>
      </c>
      <c r="CO83">
        <v>13.4549495219267</v>
      </c>
      <c r="CP83">
        <v>13.512637042302201</v>
      </c>
      <c r="CQ83">
        <v>13.5702244981562</v>
      </c>
      <c r="CR83">
        <v>13.627712866187199</v>
      </c>
      <c r="CS83">
        <v>13.6851031432816</v>
      </c>
      <c r="CT83">
        <v>13.742396345676701</v>
      </c>
      <c r="CU83">
        <v>13.799593508133301</v>
      </c>
      <c r="CV83">
        <v>13.856695683117501</v>
      </c>
      <c r="CW83">
        <v>13.9137039399915</v>
      </c>
      <c r="CX83">
        <v>13.970619364214601</v>
      </c>
      <c r="CY83">
        <v>14.027442414763399</v>
      </c>
      <c r="CZ83">
        <v>14.084172542881101</v>
      </c>
      <c r="DA83">
        <v>14.140808279232401</v>
      </c>
      <c r="DB83">
        <v>14.197346860706901</v>
      </c>
      <c r="DC83">
        <v>14.253783738299401</v>
      </c>
      <c r="DD83">
        <v>14.310111938924299</v>
      </c>
      <c r="DE83">
        <v>14.366321251707101</v>
      </c>
      <c r="DF83">
        <v>14.4223972080878</v>
      </c>
      <c r="DG83">
        <v>14.478319825387899</v>
      </c>
      <c r="DH83">
        <v>14.5340620857686</v>
      </c>
      <c r="DI83">
        <v>14.589588127089</v>
      </c>
      <c r="DJ83">
        <v>14.6448511293352</v>
      </c>
      <c r="DK83">
        <v>14.6997898739254</v>
      </c>
      <c r="DL83">
        <v>14.754329376671199</v>
      </c>
      <c r="DM83">
        <v>14.8083750198002</v>
      </c>
      <c r="DN83">
        <v>14.861807573136399</v>
      </c>
      <c r="DO83">
        <v>14.9144890837193</v>
      </c>
      <c r="DP83">
        <v>14.9662337708499</v>
      </c>
      <c r="DQ83">
        <v>15.016834106995599</v>
      </c>
      <c r="DR83">
        <v>15.0660556982317</v>
      </c>
      <c r="DS83">
        <v>15.1136705045732</v>
      </c>
      <c r="DT83">
        <v>15.159461353127799</v>
      </c>
    </row>
    <row r="84" spans="1:124" ht="15" customHeight="1" x14ac:dyDescent="0.25">
      <c r="A84">
        <v>82</v>
      </c>
      <c r="B84">
        <v>7.2858623941773599</v>
      </c>
      <c r="C84">
        <v>7.4174205132236102</v>
      </c>
      <c r="D84">
        <v>7.4855029207020802</v>
      </c>
      <c r="E84">
        <v>7.5980701643987301</v>
      </c>
      <c r="F84">
        <v>7.6754602211863299</v>
      </c>
      <c r="G84">
        <v>7.76242194244373</v>
      </c>
      <c r="H84">
        <v>7.8450098411054601</v>
      </c>
      <c r="I84">
        <v>7.9049714284004704</v>
      </c>
      <c r="J84">
        <v>7.97804392648725</v>
      </c>
      <c r="K84">
        <v>8.0802116941890603</v>
      </c>
      <c r="L84">
        <v>8.2094676202192893</v>
      </c>
      <c r="M84">
        <v>8.2824091983544008</v>
      </c>
      <c r="N84">
        <v>8.3413593082008806</v>
      </c>
      <c r="O84">
        <v>8.4010888243160107</v>
      </c>
      <c r="P84">
        <v>8.5587548486032503</v>
      </c>
      <c r="Q84">
        <v>8.5201538589792101</v>
      </c>
      <c r="R84">
        <v>8.6715306150406803</v>
      </c>
      <c r="S84">
        <v>8.8256015434264494</v>
      </c>
      <c r="T84">
        <v>8.8322074332119502</v>
      </c>
      <c r="U84">
        <v>8.9165099942704398</v>
      </c>
      <c r="V84">
        <v>9.0308412847214399</v>
      </c>
      <c r="W84">
        <v>9.1567701559604906</v>
      </c>
      <c r="X84">
        <v>9.3010536654745</v>
      </c>
      <c r="Y84">
        <v>9.3348119813394792</v>
      </c>
      <c r="Z84">
        <v>9.4081019401556496</v>
      </c>
      <c r="AA84">
        <v>9.44989259671536</v>
      </c>
      <c r="AB84">
        <v>9.5045270753338897</v>
      </c>
      <c r="AC84">
        <v>9.57149107736514</v>
      </c>
      <c r="AD84">
        <v>9.6250924034729106</v>
      </c>
      <c r="AE84">
        <v>9.6940476481829094</v>
      </c>
      <c r="AF84">
        <v>9.7970485119455599</v>
      </c>
      <c r="AG84">
        <v>9.8399052299705794</v>
      </c>
      <c r="AH84">
        <v>9.9476132467251599</v>
      </c>
      <c r="AI84">
        <v>9.9598003121220895</v>
      </c>
      <c r="AJ84">
        <v>10.039357004185099</v>
      </c>
      <c r="AK84">
        <v>10.090982780990901</v>
      </c>
      <c r="AL84">
        <v>10.143319453265301</v>
      </c>
      <c r="AM84">
        <v>10.2037153379262</v>
      </c>
      <c r="AN84">
        <v>10.273628817876199</v>
      </c>
      <c r="AO84">
        <v>10.355682627515201</v>
      </c>
      <c r="AP84">
        <v>10.4271151408443</v>
      </c>
      <c r="AQ84">
        <v>10.485670014954</v>
      </c>
      <c r="AR84">
        <v>10.494614318200201</v>
      </c>
      <c r="AS84">
        <v>10.503564717386499</v>
      </c>
      <c r="AT84">
        <v>10.5125212195708</v>
      </c>
      <c r="AU84">
        <v>10.5214838318216</v>
      </c>
      <c r="AV84">
        <v>10.530452561218199</v>
      </c>
      <c r="AW84">
        <v>10.539427414850101</v>
      </c>
      <c r="AX84">
        <v>10.548408399817401</v>
      </c>
      <c r="AY84">
        <v>10.557395523230699</v>
      </c>
      <c r="AZ84">
        <v>10.566388792210899</v>
      </c>
      <c r="BA84">
        <v>10.5753882138892</v>
      </c>
      <c r="BB84">
        <v>10.584393795406999</v>
      </c>
      <c r="BC84">
        <v>10.5934055439159</v>
      </c>
      <c r="BD84">
        <v>10.6024234665779</v>
      </c>
      <c r="BE84">
        <v>10.6114475705647</v>
      </c>
      <c r="BF84">
        <v>10.670109842626401</v>
      </c>
      <c r="BG84">
        <v>10.7286773050624</v>
      </c>
      <c r="BH84">
        <v>10.7871497268686</v>
      </c>
      <c r="BI84">
        <v>10.8455269244755</v>
      </c>
      <c r="BJ84">
        <v>10.9038087608198</v>
      </c>
      <c r="BK84">
        <v>10.9619951444182</v>
      </c>
      <c r="BL84">
        <v>11.0200860284424</v>
      </c>
      <c r="BM84">
        <v>11.0780814097965</v>
      </c>
      <c r="BN84">
        <v>11.1359813281958</v>
      </c>
      <c r="BO84">
        <v>11.1937858652497</v>
      </c>
      <c r="BP84">
        <v>11.251495143546</v>
      </c>
      <c r="BQ84">
        <v>11.309109325740399</v>
      </c>
      <c r="BR84">
        <v>11.366628613647899</v>
      </c>
      <c r="BS84">
        <v>11.424053247339399</v>
      </c>
      <c r="BT84">
        <v>11.4813835042424</v>
      </c>
      <c r="BU84">
        <v>11.5386196982453</v>
      </c>
      <c r="BV84">
        <v>11.5957621788081</v>
      </c>
      <c r="BW84">
        <v>11.6528113300761</v>
      </c>
      <c r="BX84">
        <v>11.7097675700008</v>
      </c>
      <c r="BY84">
        <v>11.7666313494648</v>
      </c>
      <c r="BZ84">
        <v>11.823403151413</v>
      </c>
      <c r="CA84">
        <v>11.8800834899896</v>
      </c>
      <c r="CB84">
        <v>11.9366729096807</v>
      </c>
      <c r="CC84">
        <v>11.9931719844633</v>
      </c>
      <c r="CD84">
        <v>12.049581316961</v>
      </c>
      <c r="CE84">
        <v>12.1059015376054</v>
      </c>
      <c r="CF84">
        <v>12.162133303804501</v>
      </c>
      <c r="CG84">
        <v>12.2182772991181</v>
      </c>
      <c r="CH84">
        <v>12.2743342324391</v>
      </c>
      <c r="CI84">
        <v>12.330304837182901</v>
      </c>
      <c r="CJ84">
        <v>12.386189870482699</v>
      </c>
      <c r="CK84">
        <v>12.441990112393199</v>
      </c>
      <c r="CL84">
        <v>12.4977063651001</v>
      </c>
      <c r="CM84">
        <v>12.5533394521379</v>
      </c>
      <c r="CN84">
        <v>12.6088902176148</v>
      </c>
      <c r="CO84">
        <v>12.664359525444899</v>
      </c>
      <c r="CP84">
        <v>12.7197482585879</v>
      </c>
      <c r="CQ84">
        <v>12.7750573182967</v>
      </c>
      <c r="CR84">
        <v>12.830287623372</v>
      </c>
      <c r="CS84">
        <v>12.8854401094252</v>
      </c>
      <c r="CT84">
        <v>12.940515728148499</v>
      </c>
      <c r="CU84">
        <v>12.995515446592901</v>
      </c>
      <c r="CV84">
        <v>13.0504402464541</v>
      </c>
      <c r="CW84">
        <v>13.105291123365999</v>
      </c>
      <c r="CX84">
        <v>13.160069086202</v>
      </c>
      <c r="CY84">
        <v>13.214774505706499</v>
      </c>
      <c r="CZ84">
        <v>13.269406728835399</v>
      </c>
      <c r="DA84">
        <v>13.323964168233299</v>
      </c>
      <c r="DB84">
        <v>13.3784439251151</v>
      </c>
      <c r="DC84">
        <v>13.432841292082699</v>
      </c>
      <c r="DD84">
        <v>13.487149108531399</v>
      </c>
      <c r="DE84">
        <v>13.541356938987001</v>
      </c>
      <c r="DF84">
        <v>13.595450043526199</v>
      </c>
      <c r="DG84">
        <v>13.649408109790899</v>
      </c>
      <c r="DH84">
        <v>13.703203718434001</v>
      </c>
      <c r="DI84">
        <v>13.7568005185027</v>
      </c>
      <c r="DJ84">
        <v>13.810151096518601</v>
      </c>
      <c r="DK84">
        <v>13.863193505079799</v>
      </c>
      <c r="DL84">
        <v>13.915851914487201</v>
      </c>
      <c r="DM84">
        <v>13.968030689684699</v>
      </c>
      <c r="DN84">
        <v>14.0196093716308</v>
      </c>
      <c r="DO84">
        <v>14.070448649000401</v>
      </c>
      <c r="DP84">
        <v>14.120360955745401</v>
      </c>
      <c r="DQ84">
        <v>14.1691368613011</v>
      </c>
      <c r="DR84">
        <v>14.2165399112081</v>
      </c>
      <c r="DS84">
        <v>14.2623402018499</v>
      </c>
      <c r="DT84">
        <v>14.3063189286224</v>
      </c>
    </row>
    <row r="85" spans="1:124" ht="15" customHeight="1" x14ac:dyDescent="0.25">
      <c r="A85">
        <v>83</v>
      </c>
      <c r="B85">
        <v>6.8551347298384098</v>
      </c>
      <c r="C85">
        <v>6.98669020537442</v>
      </c>
      <c r="D85">
        <v>7.05311540408215</v>
      </c>
      <c r="E85">
        <v>7.1704306850114499</v>
      </c>
      <c r="F85">
        <v>7.20245116218753</v>
      </c>
      <c r="G85">
        <v>7.2824349514376401</v>
      </c>
      <c r="H85">
        <v>7.3573056925417299</v>
      </c>
      <c r="I85">
        <v>7.3991016153983296</v>
      </c>
      <c r="J85">
        <v>7.4702188133419698</v>
      </c>
      <c r="K85">
        <v>7.5549092032807801</v>
      </c>
      <c r="L85">
        <v>7.684007031568</v>
      </c>
      <c r="M85">
        <v>7.7361632705129004</v>
      </c>
      <c r="N85">
        <v>7.7916986765273704</v>
      </c>
      <c r="O85">
        <v>7.8577270288949101</v>
      </c>
      <c r="P85">
        <v>8.0088250965003507</v>
      </c>
      <c r="Q85">
        <v>7.9741400793636998</v>
      </c>
      <c r="R85">
        <v>8.1361770628885708</v>
      </c>
      <c r="S85">
        <v>8.2762079241604596</v>
      </c>
      <c r="T85">
        <v>8.2673843984654507</v>
      </c>
      <c r="U85">
        <v>8.3508469914674706</v>
      </c>
      <c r="V85">
        <v>8.48022665839013</v>
      </c>
      <c r="W85">
        <v>8.5821590155797907</v>
      </c>
      <c r="X85">
        <v>8.6973401103060706</v>
      </c>
      <c r="Y85">
        <v>8.7361532445060508</v>
      </c>
      <c r="Z85">
        <v>8.7878064022107694</v>
      </c>
      <c r="AA85">
        <v>8.8277648517060907</v>
      </c>
      <c r="AB85">
        <v>8.8844672420928692</v>
      </c>
      <c r="AC85">
        <v>8.9438203164452492</v>
      </c>
      <c r="AD85">
        <v>8.9935251840195907</v>
      </c>
      <c r="AE85">
        <v>9.0549068334937797</v>
      </c>
      <c r="AF85">
        <v>9.1604686899207195</v>
      </c>
      <c r="AG85">
        <v>9.1869763695402504</v>
      </c>
      <c r="AH85">
        <v>9.2911019343768704</v>
      </c>
      <c r="AI85">
        <v>9.3133011452583805</v>
      </c>
      <c r="AJ85">
        <v>9.3805912346451503</v>
      </c>
      <c r="AK85">
        <v>9.4274929506167204</v>
      </c>
      <c r="AL85">
        <v>9.4805291181873894</v>
      </c>
      <c r="AM85">
        <v>9.55046921984089</v>
      </c>
      <c r="AN85">
        <v>9.6314779926646903</v>
      </c>
      <c r="AO85">
        <v>9.6986673928316396</v>
      </c>
      <c r="AP85">
        <v>9.7539377275623007</v>
      </c>
      <c r="AQ85">
        <v>9.8091370722058109</v>
      </c>
      <c r="AR85">
        <v>9.8178366021655599</v>
      </c>
      <c r="AS85">
        <v>9.8265423782806902</v>
      </c>
      <c r="AT85">
        <v>9.8352544076649799</v>
      </c>
      <c r="AU85">
        <v>9.8439726974423998</v>
      </c>
      <c r="AV85">
        <v>9.8526972547469995</v>
      </c>
      <c r="AW85">
        <v>9.8614280867229294</v>
      </c>
      <c r="AX85">
        <v>9.8701652005243101</v>
      </c>
      <c r="AY85">
        <v>9.8789086033152298</v>
      </c>
      <c r="AZ85">
        <v>9.8876583022697009</v>
      </c>
      <c r="BA85">
        <v>9.8964143045715698</v>
      </c>
      <c r="BB85">
        <v>9.9051766174144298</v>
      </c>
      <c r="BC85">
        <v>9.9139452480016708</v>
      </c>
      <c r="BD85">
        <v>9.9227202035463193</v>
      </c>
      <c r="BE85">
        <v>9.9315014912709998</v>
      </c>
      <c r="BF85">
        <v>9.9868532529671104</v>
      </c>
      <c r="BG85">
        <v>10.042133506259299</v>
      </c>
      <c r="BH85">
        <v>10.097342128209799</v>
      </c>
      <c r="BI85">
        <v>10.152479034999001</v>
      </c>
      <c r="BJ85">
        <v>10.2075441811612</v>
      </c>
      <c r="BK85">
        <v>10.2625375588223</v>
      </c>
      <c r="BL85">
        <v>10.3174591969383</v>
      </c>
      <c r="BM85">
        <v>10.3723091605353</v>
      </c>
      <c r="BN85">
        <v>10.4270875499521</v>
      </c>
      <c r="BO85">
        <v>10.4817945000837</v>
      </c>
      <c r="BP85">
        <v>10.536430179628701</v>
      </c>
      <c r="BQ85">
        <v>10.590994790337801</v>
      </c>
      <c r="BR85">
        <v>10.645488566266099</v>
      </c>
      <c r="BS85">
        <v>10.6999117730279</v>
      </c>
      <c r="BT85">
        <v>10.754264707055</v>
      </c>
      <c r="BU85">
        <v>10.808547694857999</v>
      </c>
      <c r="BV85">
        <v>10.8627610922917</v>
      </c>
      <c r="BW85">
        <v>10.9169052838238</v>
      </c>
      <c r="BX85">
        <v>10.9709806818075</v>
      </c>
      <c r="BY85">
        <v>11.024987725758001</v>
      </c>
      <c r="BZ85">
        <v>11.0789268816341</v>
      </c>
      <c r="CA85">
        <v>11.1327986411225</v>
      </c>
      <c r="CB85">
        <v>11.186603520927999</v>
      </c>
      <c r="CC85">
        <v>11.240342062067</v>
      </c>
      <c r="CD85">
        <v>11.2940148291668</v>
      </c>
      <c r="CE85">
        <v>11.3476224097688</v>
      </c>
      <c r="CF85">
        <v>11.4011654136368</v>
      </c>
      <c r="CG85">
        <v>11.4546444720702</v>
      </c>
      <c r="CH85">
        <v>11.508060237222301</v>
      </c>
      <c r="CI85">
        <v>11.5614133814236</v>
      </c>
      <c r="CJ85">
        <v>11.614704596510499</v>
      </c>
      <c r="CK85">
        <v>11.6679345931586</v>
      </c>
      <c r="CL85">
        <v>11.721104100222</v>
      </c>
      <c r="CM85">
        <v>11.774213864077799</v>
      </c>
      <c r="CN85">
        <v>11.8272646479756</v>
      </c>
      <c r="CO85">
        <v>11.880257231392999</v>
      </c>
      <c r="CP85">
        <v>11.9331924093966</v>
      </c>
      <c r="CQ85">
        <v>11.986070992007701</v>
      </c>
      <c r="CR85">
        <v>12.038893803575</v>
      </c>
      <c r="CS85">
        <v>12.0916616821521</v>
      </c>
      <c r="CT85">
        <v>12.144375478880599</v>
      </c>
      <c r="CU85">
        <v>12.1970360573793</v>
      </c>
      <c r="CV85">
        <v>12.2496442931392</v>
      </c>
      <c r="CW85">
        <v>12.302201072924101</v>
      </c>
      <c r="CX85">
        <v>12.354707294177</v>
      </c>
      <c r="CY85">
        <v>12.407163203909199</v>
      </c>
      <c r="CZ85">
        <v>12.459568008186899</v>
      </c>
      <c r="DA85">
        <v>12.511919964222701</v>
      </c>
      <c r="DB85">
        <v>12.564215998955699</v>
      </c>
      <c r="DC85">
        <v>12.616451206324101</v>
      </c>
      <c r="DD85">
        <v>12.668618195664401</v>
      </c>
      <c r="DE85">
        <v>12.720706261363199</v>
      </c>
      <c r="DF85">
        <v>12.772700342723001</v>
      </c>
      <c r="DG85">
        <v>12.8245797433989</v>
      </c>
      <c r="DH85">
        <v>12.8763165821626</v>
      </c>
      <c r="DI85">
        <v>12.9278739514963</v>
      </c>
      <c r="DJ85">
        <v>12.9792037678911</v>
      </c>
      <c r="DK85">
        <v>13.030243267061</v>
      </c>
      <c r="DL85">
        <v>13.0809156765213</v>
      </c>
      <c r="DM85">
        <v>13.131124232465</v>
      </c>
      <c r="DN85">
        <v>13.180747118048</v>
      </c>
      <c r="DO85">
        <v>13.2296435257576</v>
      </c>
      <c r="DP85">
        <v>13.277623929554199</v>
      </c>
      <c r="DQ85">
        <v>13.324476815069</v>
      </c>
      <c r="DR85">
        <v>13.369963477012</v>
      </c>
      <c r="DS85">
        <v>13.4138519818133</v>
      </c>
      <c r="DT85">
        <v>13.455921753295501</v>
      </c>
    </row>
    <row r="86" spans="1:124" ht="15" customHeight="1" x14ac:dyDescent="0.25">
      <c r="A86">
        <v>84</v>
      </c>
      <c r="B86">
        <v>6.4488497977508299</v>
      </c>
      <c r="C86">
        <v>6.5731946658692104</v>
      </c>
      <c r="D86">
        <v>6.6496380451480599</v>
      </c>
      <c r="E86">
        <v>6.7318384321791003</v>
      </c>
      <c r="F86">
        <v>6.7458771704054099</v>
      </c>
      <c r="G86">
        <v>6.8270252028170004</v>
      </c>
      <c r="H86">
        <v>6.8853548080566798</v>
      </c>
      <c r="I86">
        <v>6.9229650515477896</v>
      </c>
      <c r="J86">
        <v>6.9805519076762197</v>
      </c>
      <c r="K86">
        <v>7.0548100041284298</v>
      </c>
      <c r="L86">
        <v>7.1762304648140196</v>
      </c>
      <c r="M86">
        <v>7.2196967699765899</v>
      </c>
      <c r="N86">
        <v>7.2777665890302004</v>
      </c>
      <c r="O86">
        <v>7.3411584384830704</v>
      </c>
      <c r="P86">
        <v>7.4908316302676896</v>
      </c>
      <c r="Q86">
        <v>7.4664870544566098</v>
      </c>
      <c r="R86">
        <v>7.6159509218805104</v>
      </c>
      <c r="S86">
        <v>7.7423997794520396</v>
      </c>
      <c r="T86">
        <v>7.7287140143416302</v>
      </c>
      <c r="U86">
        <v>7.8201247777215102</v>
      </c>
      <c r="V86">
        <v>7.9323645898275403</v>
      </c>
      <c r="W86">
        <v>8.0091549589017301</v>
      </c>
      <c r="X86">
        <v>8.1172308506683208</v>
      </c>
      <c r="Y86">
        <v>8.1432017949958304</v>
      </c>
      <c r="Z86">
        <v>8.1956388087797407</v>
      </c>
      <c r="AA86">
        <v>8.2328639109099999</v>
      </c>
      <c r="AB86">
        <v>8.2894916238687202</v>
      </c>
      <c r="AC86">
        <v>8.3322643070991802</v>
      </c>
      <c r="AD86">
        <v>8.3892825542483198</v>
      </c>
      <c r="AE86">
        <v>8.4432439190520103</v>
      </c>
      <c r="AF86">
        <v>8.5392160415509899</v>
      </c>
      <c r="AG86">
        <v>8.5611228252207106</v>
      </c>
      <c r="AH86">
        <v>8.6651613604849693</v>
      </c>
      <c r="AI86">
        <v>8.6876829178430803</v>
      </c>
      <c r="AJ86">
        <v>8.7434492402126001</v>
      </c>
      <c r="AK86">
        <v>8.7883681962306408</v>
      </c>
      <c r="AL86">
        <v>8.8555073920428296</v>
      </c>
      <c r="AM86">
        <v>8.9336897877708701</v>
      </c>
      <c r="AN86">
        <v>8.9991430011904807</v>
      </c>
      <c r="AO86">
        <v>9.0508164405997107</v>
      </c>
      <c r="AP86">
        <v>9.1024450901932195</v>
      </c>
      <c r="AQ86">
        <v>9.1540287498585897</v>
      </c>
      <c r="AR86">
        <v>9.1624782418783202</v>
      </c>
      <c r="AS86">
        <v>9.1709341244912999</v>
      </c>
      <c r="AT86">
        <v>9.1793964048808405</v>
      </c>
      <c r="AU86">
        <v>9.1878650902400203</v>
      </c>
      <c r="AV86">
        <v>9.1963401877714599</v>
      </c>
      <c r="AW86">
        <v>9.2048217046874008</v>
      </c>
      <c r="AX86">
        <v>9.2133096482096004</v>
      </c>
      <c r="AY86">
        <v>9.2218040255692806</v>
      </c>
      <c r="AZ86">
        <v>9.2303048440070707</v>
      </c>
      <c r="BA86">
        <v>9.2388121107729706</v>
      </c>
      <c r="BB86">
        <v>9.24732583312624</v>
      </c>
      <c r="BC86">
        <v>9.2558460183354097</v>
      </c>
      <c r="BD86">
        <v>9.2643726736782099</v>
      </c>
      <c r="BE86">
        <v>9.27290580644142</v>
      </c>
      <c r="BF86">
        <v>9.3246908040927892</v>
      </c>
      <c r="BG86">
        <v>9.3764306658447598</v>
      </c>
      <c r="BH86">
        <v>9.4281253410832608</v>
      </c>
      <c r="BI86">
        <v>9.4797748102622208</v>
      </c>
      <c r="BJ86">
        <v>9.5313790843116806</v>
      </c>
      <c r="BK86">
        <v>9.5829382040460995</v>
      </c>
      <c r="BL86">
        <v>9.6344522395732195</v>
      </c>
      <c r="BM86">
        <v>9.6859212897035896</v>
      </c>
      <c r="BN86">
        <v>9.7373454813608902</v>
      </c>
      <c r="BO86">
        <v>9.7887249689932894</v>
      </c>
      <c r="BP86">
        <v>9.84005993398595</v>
      </c>
      <c r="BQ86">
        <v>9.8913505840748606</v>
      </c>
      <c r="BR86">
        <v>9.9425971527621506</v>
      </c>
      <c r="BS86">
        <v>9.9937998987328793</v>
      </c>
      <c r="BT86">
        <v>10.0449591052737</v>
      </c>
      <c r="BU86">
        <v>10.0960750796933</v>
      </c>
      <c r="BV86">
        <v>10.1471481527448</v>
      </c>
      <c r="BW86">
        <v>10.1981786780501</v>
      </c>
      <c r="BX86">
        <v>10.249167031526801</v>
      </c>
      <c r="BY86">
        <v>10.3001136108171</v>
      </c>
      <c r="BZ86">
        <v>10.351018834718699</v>
      </c>
      <c r="CA86">
        <v>10.401883142619299</v>
      </c>
      <c r="CB86">
        <v>10.452706993932299</v>
      </c>
      <c r="CC86">
        <v>10.5034908675363</v>
      </c>
      <c r="CD86">
        <v>10.554235261216499</v>
      </c>
      <c r="CE86">
        <v>10.6049406911094</v>
      </c>
      <c r="CF86">
        <v>10.655607691150101</v>
      </c>
      <c r="CG86">
        <v>10.706236812522601</v>
      </c>
      <c r="CH86">
        <v>10.7568286231133</v>
      </c>
      <c r="CI86">
        <v>10.807383706967199</v>
      </c>
      <c r="CJ86">
        <v>10.8579026637476</v>
      </c>
      <c r="CK86">
        <v>10.908386108198799</v>
      </c>
      <c r="CL86">
        <v>10.958834669611999</v>
      </c>
      <c r="CM86">
        <v>11.0092489912945</v>
      </c>
      <c r="CN86">
        <v>11.059629730042399</v>
      </c>
      <c r="CO86">
        <v>11.109977555616901</v>
      </c>
      <c r="CP86">
        <v>11.160293150223101</v>
      </c>
      <c r="CQ86">
        <v>11.210577207993399</v>
      </c>
      <c r="CR86">
        <v>11.2608304344743</v>
      </c>
      <c r="CS86">
        <v>11.311053546115501</v>
      </c>
      <c r="CT86">
        <v>11.361247269764799</v>
      </c>
      <c r="CU86">
        <v>11.4114123421644</v>
      </c>
      <c r="CV86">
        <v>11.461549509452899</v>
      </c>
      <c r="CW86">
        <v>11.5116595266696</v>
      </c>
      <c r="CX86">
        <v>11.5617431572631</v>
      </c>
      <c r="CY86">
        <v>11.6118005007291</v>
      </c>
      <c r="CZ86">
        <v>11.661830596504601</v>
      </c>
      <c r="DA86">
        <v>11.711831519083701</v>
      </c>
      <c r="DB86">
        <v>11.761799991649699</v>
      </c>
      <c r="DC86">
        <v>11.8117308769795</v>
      </c>
      <c r="DD86">
        <v>11.861616517802901</v>
      </c>
      <c r="DE86">
        <v>11.911445896500499</v>
      </c>
      <c r="DF86">
        <v>11.961203582882799</v>
      </c>
      <c r="DG86">
        <v>12.0108684392398</v>
      </c>
      <c r="DH86">
        <v>12.0604120543224</v>
      </c>
      <c r="DI86">
        <v>12.109796882765799</v>
      </c>
      <c r="DJ86">
        <v>12.158974073959</v>
      </c>
      <c r="DK86">
        <v>12.2078799290991</v>
      </c>
      <c r="DL86">
        <v>12.2564365980493</v>
      </c>
      <c r="DM86">
        <v>12.3045460274767</v>
      </c>
      <c r="DN86">
        <v>12.3520848499997</v>
      </c>
      <c r="DO86">
        <v>12.398910550883199</v>
      </c>
      <c r="DP86">
        <v>12.444831367290501</v>
      </c>
      <c r="DQ86">
        <v>12.489633408884</v>
      </c>
      <c r="DR86">
        <v>12.533075405856801</v>
      </c>
      <c r="DS86">
        <v>12.5749231160846</v>
      </c>
      <c r="DT86">
        <v>12.614953953288101</v>
      </c>
    </row>
    <row r="87" spans="1:124" ht="15" customHeight="1" x14ac:dyDescent="0.25">
      <c r="A87">
        <v>85</v>
      </c>
      <c r="B87">
        <v>6.0662821356346903</v>
      </c>
      <c r="C87">
        <v>6.1838268805708498</v>
      </c>
      <c r="D87">
        <v>6.2382746065244801</v>
      </c>
      <c r="E87">
        <v>6.3070090949480297</v>
      </c>
      <c r="F87">
        <v>6.3129532414319396</v>
      </c>
      <c r="G87">
        <v>6.38856936968374</v>
      </c>
      <c r="H87">
        <v>6.43367261543679</v>
      </c>
      <c r="I87">
        <v>6.4590018251343304</v>
      </c>
      <c r="J87">
        <v>6.5133717086041099</v>
      </c>
      <c r="K87">
        <v>6.5713748996125698</v>
      </c>
      <c r="L87">
        <v>6.6844111455989301</v>
      </c>
      <c r="M87">
        <v>6.7328631463160704</v>
      </c>
      <c r="N87">
        <v>6.7845819228856001</v>
      </c>
      <c r="O87">
        <v>6.8455036647613703</v>
      </c>
      <c r="P87">
        <v>6.9981153096611601</v>
      </c>
      <c r="Q87">
        <v>6.9816636405523003</v>
      </c>
      <c r="R87">
        <v>7.1195521727798203</v>
      </c>
      <c r="S87">
        <v>7.2406653608458296</v>
      </c>
      <c r="T87">
        <v>7.2395388412991597</v>
      </c>
      <c r="U87">
        <v>7.2990428243813499</v>
      </c>
      <c r="V87">
        <v>7.3932218746310001</v>
      </c>
      <c r="W87">
        <v>7.4614859245015497</v>
      </c>
      <c r="X87">
        <v>7.5554810956375702</v>
      </c>
      <c r="Y87">
        <v>7.5754969340104799</v>
      </c>
      <c r="Z87">
        <v>7.6348867244584397</v>
      </c>
      <c r="AA87">
        <v>7.6610948061965702</v>
      </c>
      <c r="AB87">
        <v>7.7076580800666399</v>
      </c>
      <c r="AC87">
        <v>7.74752239568463</v>
      </c>
      <c r="AD87">
        <v>7.8121680883926699</v>
      </c>
      <c r="AE87">
        <v>7.8414713029347496</v>
      </c>
      <c r="AF87">
        <v>7.9443526717325001</v>
      </c>
      <c r="AG87">
        <v>7.9695873128701002</v>
      </c>
      <c r="AH87">
        <v>8.0653946350722308</v>
      </c>
      <c r="AI87">
        <v>8.0793216102287904</v>
      </c>
      <c r="AJ87">
        <v>8.1313767415335896</v>
      </c>
      <c r="AK87">
        <v>8.1906716257616701</v>
      </c>
      <c r="AL87">
        <v>8.2663956511770298</v>
      </c>
      <c r="AM87">
        <v>8.3291406342558894</v>
      </c>
      <c r="AN87">
        <v>8.3770637202498008</v>
      </c>
      <c r="AO87">
        <v>8.4249682544829501</v>
      </c>
      <c r="AP87">
        <v>8.4728541013172194</v>
      </c>
      <c r="AQ87">
        <v>8.5207211513054002</v>
      </c>
      <c r="AR87">
        <v>8.5289171211167094</v>
      </c>
      <c r="AS87">
        <v>8.5371196182307507</v>
      </c>
      <c r="AT87">
        <v>8.5453286499135608</v>
      </c>
      <c r="AU87">
        <v>8.5535442234403707</v>
      </c>
      <c r="AV87">
        <v>8.5617663460954994</v>
      </c>
      <c r="AW87">
        <v>8.5699950251723696</v>
      </c>
      <c r="AX87">
        <v>8.5782302679733693</v>
      </c>
      <c r="AY87">
        <v>8.5864720818098803</v>
      </c>
      <c r="AZ87">
        <v>8.5947204740021803</v>
      </c>
      <c r="BA87">
        <v>8.6029754518793293</v>
      </c>
      <c r="BB87">
        <v>8.6112370227792407</v>
      </c>
      <c r="BC87">
        <v>8.6195051940484895</v>
      </c>
      <c r="BD87">
        <v>8.6277799730423599</v>
      </c>
      <c r="BE87">
        <v>8.6360613671246806</v>
      </c>
      <c r="BF87">
        <v>8.68417805618353</v>
      </c>
      <c r="BG87">
        <v>8.7322761434637801</v>
      </c>
      <c r="BH87">
        <v>8.7803556362009001</v>
      </c>
      <c r="BI87">
        <v>8.8284165654409108</v>
      </c>
      <c r="BJ87">
        <v>8.8764589856023903</v>
      </c>
      <c r="BK87">
        <v>8.9244829740377796</v>
      </c>
      <c r="BL87">
        <v>8.9724886305944391</v>
      </c>
      <c r="BM87">
        <v>9.0204760771752799</v>
      </c>
      <c r="BN87">
        <v>9.0684454572992905</v>
      </c>
      <c r="BO87">
        <v>9.1163969356619603</v>
      </c>
      <c r="BP87">
        <v>9.1643306976955703</v>
      </c>
      <c r="BQ87">
        <v>9.21224694912984</v>
      </c>
      <c r="BR87">
        <v>9.2601459155525099</v>
      </c>
      <c r="BS87">
        <v>9.3080278419703699</v>
      </c>
      <c r="BT87">
        <v>9.3558929923705296</v>
      </c>
      <c r="BU87">
        <v>9.4037416492821997</v>
      </c>
      <c r="BV87">
        <v>9.4515741133390101</v>
      </c>
      <c r="BW87">
        <v>9.4993907028417901</v>
      </c>
      <c r="BX87">
        <v>9.5471917533221102</v>
      </c>
      <c r="BY87">
        <v>9.5949776171065597</v>
      </c>
      <c r="BZ87">
        <v>9.6427486628817007</v>
      </c>
      <c r="CA87">
        <v>9.6905052752600707</v>
      </c>
      <c r="CB87">
        <v>9.7382478543468203</v>
      </c>
      <c r="CC87">
        <v>9.7859768153076594</v>
      </c>
      <c r="CD87">
        <v>9.8336925879375592</v>
      </c>
      <c r="CE87">
        <v>9.8813956162306695</v>
      </c>
      <c r="CF87">
        <v>9.9290863579513804</v>
      </c>
      <c r="CG87">
        <v>9.9767652842066301</v>
      </c>
      <c r="CH87">
        <v>10.024432879019299</v>
      </c>
      <c r="CI87">
        <v>10.072089638903</v>
      </c>
      <c r="CJ87">
        <v>10.1197360724384</v>
      </c>
      <c r="CK87">
        <v>10.1673726998507</v>
      </c>
      <c r="CL87">
        <v>10.215000052588399</v>
      </c>
      <c r="CM87">
        <v>10.262618672904299</v>
      </c>
      <c r="CN87">
        <v>10.310229113437201</v>
      </c>
      <c r="CO87">
        <v>10.3578319367957</v>
      </c>
      <c r="CP87">
        <v>10.4054277151435</v>
      </c>
      <c r="CQ87">
        <v>10.453017029786499</v>
      </c>
      <c r="CR87">
        <v>10.5006004707614</v>
      </c>
      <c r="CS87">
        <v>10.5481786364264</v>
      </c>
      <c r="CT87">
        <v>10.5957521330534</v>
      </c>
      <c r="CU87">
        <v>10.643321574422499</v>
      </c>
      <c r="CV87">
        <v>10.690887581418099</v>
      </c>
      <c r="CW87">
        <v>10.738450781627201</v>
      </c>
      <c r="CX87">
        <v>10.7860118089392</v>
      </c>
      <c r="CY87">
        <v>10.8335706178646</v>
      </c>
      <c r="CZ87">
        <v>10.8811260807891</v>
      </c>
      <c r="DA87">
        <v>10.928676086627</v>
      </c>
      <c r="DB87">
        <v>10.9762171485701</v>
      </c>
      <c r="DC87">
        <v>11.0237438874286</v>
      </c>
      <c r="DD87">
        <v>11.071248362445001</v>
      </c>
      <c r="DE87">
        <v>11.1187192191778</v>
      </c>
      <c r="DF87">
        <v>11.1661406229344</v>
      </c>
      <c r="DG87">
        <v>11.2134909467441</v>
      </c>
      <c r="DH87">
        <v>11.2607411854137</v>
      </c>
      <c r="DI87">
        <v>11.307853072184001</v>
      </c>
      <c r="DJ87">
        <v>11.3547768821386</v>
      </c>
      <c r="DK87">
        <v>11.4014478439806</v>
      </c>
      <c r="DL87">
        <v>11.447786865432199</v>
      </c>
      <c r="DM87">
        <v>11.4936943998775</v>
      </c>
      <c r="DN87">
        <v>11.5390452771288</v>
      </c>
      <c r="DO87">
        <v>11.5836949932938</v>
      </c>
      <c r="DP87">
        <v>11.6274491684577</v>
      </c>
      <c r="DQ87">
        <v>11.670091128873599</v>
      </c>
      <c r="DR87">
        <v>11.711376596299701</v>
      </c>
      <c r="DS87">
        <v>11.751068621238</v>
      </c>
      <c r="DT87">
        <v>11.7889422615567</v>
      </c>
    </row>
    <row r="88" spans="1:124" ht="15" customHeight="1" x14ac:dyDescent="0.25">
      <c r="A88">
        <v>86</v>
      </c>
      <c r="B88">
        <v>5.7279931643925899</v>
      </c>
      <c r="C88">
        <v>5.7902687874593104</v>
      </c>
      <c r="D88">
        <v>5.8392820620682704</v>
      </c>
      <c r="E88">
        <v>5.9098205650068003</v>
      </c>
      <c r="F88">
        <v>5.8995780723566096</v>
      </c>
      <c r="G88">
        <v>5.9711935802638196</v>
      </c>
      <c r="H88">
        <v>5.9972897135994199</v>
      </c>
      <c r="I88">
        <v>6.0235355642287596</v>
      </c>
      <c r="J88">
        <v>6.0652519412086603</v>
      </c>
      <c r="K88">
        <v>6.1083379827692896</v>
      </c>
      <c r="L88">
        <v>6.2301563708328001</v>
      </c>
      <c r="M88">
        <v>6.2742036177644396</v>
      </c>
      <c r="N88">
        <v>6.3215521108330099</v>
      </c>
      <c r="O88">
        <v>6.3908830301483999</v>
      </c>
      <c r="P88">
        <v>6.5345478395075602</v>
      </c>
      <c r="Q88">
        <v>6.5137999890416802</v>
      </c>
      <c r="R88">
        <v>6.6498568646368001</v>
      </c>
      <c r="S88">
        <v>6.7772083662722098</v>
      </c>
      <c r="T88">
        <v>6.7560856493429498</v>
      </c>
      <c r="U88">
        <v>6.7924817006277101</v>
      </c>
      <c r="V88">
        <v>6.8792549800757898</v>
      </c>
      <c r="W88">
        <v>6.9286716811728901</v>
      </c>
      <c r="X88">
        <v>7.0296813962676001</v>
      </c>
      <c r="Y88">
        <v>7.0391445229772698</v>
      </c>
      <c r="Z88">
        <v>7.10026035957247</v>
      </c>
      <c r="AA88">
        <v>7.1108815481701502</v>
      </c>
      <c r="AB88">
        <v>7.1562437582381797</v>
      </c>
      <c r="AC88">
        <v>7.2030921557053604</v>
      </c>
      <c r="AD88">
        <v>7.2492765519061999</v>
      </c>
      <c r="AE88">
        <v>7.2754362704308901</v>
      </c>
      <c r="AF88">
        <v>7.3788611528191899</v>
      </c>
      <c r="AG88">
        <v>7.40399788902866</v>
      </c>
      <c r="AH88">
        <v>7.4843856393416299</v>
      </c>
      <c r="AI88">
        <v>7.4960256810027497</v>
      </c>
      <c r="AJ88">
        <v>7.5639737148933097</v>
      </c>
      <c r="AK88">
        <v>7.63117416869183</v>
      </c>
      <c r="AL88">
        <v>7.6895829471086303</v>
      </c>
      <c r="AM88">
        <v>7.7337226594215602</v>
      </c>
      <c r="AN88">
        <v>7.7778681642107301</v>
      </c>
      <c r="AO88">
        <v>7.8220193973858798</v>
      </c>
      <c r="AP88">
        <v>7.8661763145165802</v>
      </c>
      <c r="AQ88">
        <v>7.9103388905332901</v>
      </c>
      <c r="AR88">
        <v>7.9182794382150696</v>
      </c>
      <c r="AS88">
        <v>7.9262266401309498</v>
      </c>
      <c r="AT88">
        <v>7.9341805036427804</v>
      </c>
      <c r="AU88">
        <v>7.9421410361211002</v>
      </c>
      <c r="AV88">
        <v>7.95010824494498</v>
      </c>
      <c r="AW88">
        <v>7.9580821375020498</v>
      </c>
      <c r="AX88">
        <v>7.9660627211883899</v>
      </c>
      <c r="AY88">
        <v>7.97405000340851</v>
      </c>
      <c r="AZ88">
        <v>7.9820439915752903</v>
      </c>
      <c r="BA88">
        <v>7.9900446931098497</v>
      </c>
      <c r="BB88">
        <v>7.9980521154415998</v>
      </c>
      <c r="BC88">
        <v>8.0060662660080801</v>
      </c>
      <c r="BD88">
        <v>8.0140871522549908</v>
      </c>
      <c r="BE88">
        <v>8.0221147816360094</v>
      </c>
      <c r="BF88">
        <v>8.0665717528564507</v>
      </c>
      <c r="BG88">
        <v>8.1110349141346294</v>
      </c>
      <c r="BH88">
        <v>8.1555043286586493</v>
      </c>
      <c r="BI88">
        <v>8.1999800772302294</v>
      </c>
      <c r="BJ88">
        <v>8.2444622579501097</v>
      </c>
      <c r="BK88">
        <v>8.2889509859024706</v>
      </c>
      <c r="BL88">
        <v>8.3334463928381002</v>
      </c>
      <c r="BM88">
        <v>8.3779486268567194</v>
      </c>
      <c r="BN88">
        <v>8.4224578520882005</v>
      </c>
      <c r="BO88">
        <v>8.4669742483729902</v>
      </c>
      <c r="BP88">
        <v>8.5114980109416294</v>
      </c>
      <c r="BQ88">
        <v>8.5560293500935494</v>
      </c>
      <c r="BR88">
        <v>8.60056849087497</v>
      </c>
      <c r="BS88">
        <v>8.6451156727563205</v>
      </c>
      <c r="BT88">
        <v>8.6896711493087899</v>
      </c>
      <c r="BU88">
        <v>8.7342351878804294</v>
      </c>
      <c r="BV88">
        <v>8.7788080692716299</v>
      </c>
      <c r="BW88">
        <v>8.8233900874101092</v>
      </c>
      <c r="BX88">
        <v>8.8679815490253802</v>
      </c>
      <c r="BY88">
        <v>8.9125827733228409</v>
      </c>
      <c r="BZ88">
        <v>8.9571940916574899</v>
      </c>
      <c r="CA88">
        <v>9.00181584720724</v>
      </c>
      <c r="CB88">
        <v>9.0464483946459495</v>
      </c>
      <c r="CC88">
        <v>9.0910920998162297</v>
      </c>
      <c r="CD88">
        <v>9.1357473394019806</v>
      </c>
      <c r="CE88">
        <v>9.1804145006007598</v>
      </c>
      <c r="CF88">
        <v>9.2250939807960108</v>
      </c>
      <c r="CG88">
        <v>9.2697861872292506</v>
      </c>
      <c r="CH88">
        <v>9.3144915366720795</v>
      </c>
      <c r="CI88">
        <v>9.3592104550982604</v>
      </c>
      <c r="CJ88">
        <v>9.4039433773558301</v>
      </c>
      <c r="CK88">
        <v>9.4486907468392491</v>
      </c>
      <c r="CL88">
        <v>9.4934530151616308</v>
      </c>
      <c r="CM88">
        <v>9.5382306418272105</v>
      </c>
      <c r="CN88">
        <v>9.5830240939039406</v>
      </c>
      <c r="CO88">
        <v>9.6278338456963795</v>
      </c>
      <c r="CP88">
        <v>9.6726603784187901</v>
      </c>
      <c r="CQ88">
        <v>9.7175041798687207</v>
      </c>
      <c r="CR88">
        <v>9.7623657441008103</v>
      </c>
      <c r="CS88">
        <v>9.8072455711010704</v>
      </c>
      <c r="CT88">
        <v>9.8521441664618106</v>
      </c>
      <c r="CU88">
        <v>9.89706204105679</v>
      </c>
      <c r="CV88">
        <v>9.9419997107172495</v>
      </c>
      <c r="CW88">
        <v>9.9869576959083695</v>
      </c>
      <c r="CX88">
        <v>10.0319365214065</v>
      </c>
      <c r="CY88">
        <v>10.0769360145537</v>
      </c>
      <c r="CZ88">
        <v>10.1219548944599</v>
      </c>
      <c r="DA88">
        <v>10.166990874841099</v>
      </c>
      <c r="DB88">
        <v>10.2120402646146</v>
      </c>
      <c r="DC88">
        <v>10.257097442041299</v>
      </c>
      <c r="DD88">
        <v>10.302154173933401</v>
      </c>
      <c r="DE88">
        <v>10.3471987491649</v>
      </c>
      <c r="DF88">
        <v>10.392214894644599</v>
      </c>
      <c r="DG88">
        <v>10.437180442488501</v>
      </c>
      <c r="DH88">
        <v>10.482065719785499</v>
      </c>
      <c r="DI88">
        <v>10.5268316374659</v>
      </c>
      <c r="DJ88">
        <v>10.571427462599001</v>
      </c>
      <c r="DK88">
        <v>10.6157871750186</v>
      </c>
      <c r="DL88">
        <v>10.659830226703299</v>
      </c>
      <c r="DM88">
        <v>10.7034553093418</v>
      </c>
      <c r="DN88">
        <v>10.7465351137441</v>
      </c>
      <c r="DO88">
        <v>10.7889227679931</v>
      </c>
      <c r="DP88">
        <v>10.830420759666399</v>
      </c>
      <c r="DQ88">
        <v>10.870809075700899</v>
      </c>
      <c r="DR88">
        <v>10.9098398200071</v>
      </c>
      <c r="DS88">
        <v>10.9472727840598</v>
      </c>
      <c r="DT88">
        <v>10.982880187386099</v>
      </c>
    </row>
    <row r="89" spans="1:124" ht="15" customHeight="1" x14ac:dyDescent="0.25">
      <c r="A89">
        <v>87</v>
      </c>
      <c r="B89">
        <v>5.3595501312220799</v>
      </c>
      <c r="C89">
        <v>5.4174004670315297</v>
      </c>
      <c r="D89">
        <v>5.46410683789518</v>
      </c>
      <c r="E89">
        <v>5.5327013073925899</v>
      </c>
      <c r="F89">
        <v>5.5120891256097604</v>
      </c>
      <c r="G89">
        <v>5.5642298560094998</v>
      </c>
      <c r="H89">
        <v>5.5922228085355501</v>
      </c>
      <c r="I89">
        <v>5.6045378290652801</v>
      </c>
      <c r="J89">
        <v>5.6411372074213402</v>
      </c>
      <c r="K89">
        <v>5.6759601555363997</v>
      </c>
      <c r="L89">
        <v>5.7973470510458904</v>
      </c>
      <c r="M89">
        <v>5.8434701234002198</v>
      </c>
      <c r="N89">
        <v>5.8902763418310196</v>
      </c>
      <c r="O89">
        <v>5.9609452906429601</v>
      </c>
      <c r="P89">
        <v>6.0956036120064301</v>
      </c>
      <c r="Q89">
        <v>6.0670654967304802</v>
      </c>
      <c r="R89">
        <v>6.2277974215093703</v>
      </c>
      <c r="S89">
        <v>6.3209239116765499</v>
      </c>
      <c r="T89">
        <v>6.2807768979624301</v>
      </c>
      <c r="U89">
        <v>6.3025164796548196</v>
      </c>
      <c r="V89">
        <v>6.3791512598516897</v>
      </c>
      <c r="W89">
        <v>6.4201871582175798</v>
      </c>
      <c r="X89">
        <v>6.5183135455861203</v>
      </c>
      <c r="Y89">
        <v>6.5279159507906597</v>
      </c>
      <c r="Z89">
        <v>6.5787852812538796</v>
      </c>
      <c r="AA89">
        <v>6.5942315373056202</v>
      </c>
      <c r="AB89">
        <v>6.6433508802409804</v>
      </c>
      <c r="AC89">
        <v>6.6728790747325197</v>
      </c>
      <c r="AD89">
        <v>6.7203948289143796</v>
      </c>
      <c r="AE89">
        <v>6.7472035823829399</v>
      </c>
      <c r="AF89">
        <v>6.8417492024093596</v>
      </c>
      <c r="AG89">
        <v>6.8612464201620602</v>
      </c>
      <c r="AH89">
        <v>6.9289036781709799</v>
      </c>
      <c r="AI89">
        <v>6.9625464534069197</v>
      </c>
      <c r="AJ89">
        <v>7.0343982620758503</v>
      </c>
      <c r="AK89">
        <v>7.0854123298826304</v>
      </c>
      <c r="AL89">
        <v>7.1258378826811102</v>
      </c>
      <c r="AM89">
        <v>7.1662900353411896</v>
      </c>
      <c r="AN89">
        <v>7.2067688108542098</v>
      </c>
      <c r="AO89">
        <v>7.24727424640073</v>
      </c>
      <c r="AP89">
        <v>7.28780639314434</v>
      </c>
      <c r="AQ89">
        <v>7.3283653160239002</v>
      </c>
      <c r="AR89">
        <v>7.3360476187934101</v>
      </c>
      <c r="AS89">
        <v>7.3437366922498102</v>
      </c>
      <c r="AT89">
        <v>7.3514325438642096</v>
      </c>
      <c r="AU89">
        <v>7.3591351811157502</v>
      </c>
      <c r="AV89">
        <v>7.3668446114916097</v>
      </c>
      <c r="AW89">
        <v>7.37456084248692</v>
      </c>
      <c r="AX89">
        <v>7.3822838816046996</v>
      </c>
      <c r="AY89">
        <v>7.3900137363558196</v>
      </c>
      <c r="AZ89">
        <v>7.3977504142589297</v>
      </c>
      <c r="BA89">
        <v>7.4054939228403702</v>
      </c>
      <c r="BB89">
        <v>7.4132442696341601</v>
      </c>
      <c r="BC89">
        <v>7.4210014621818896</v>
      </c>
      <c r="BD89">
        <v>7.42876550803269</v>
      </c>
      <c r="BE89">
        <v>7.4365364147431299</v>
      </c>
      <c r="BF89">
        <v>7.4774285849611202</v>
      </c>
      <c r="BG89">
        <v>7.5183484216129397</v>
      </c>
      <c r="BH89">
        <v>7.5592960540891001</v>
      </c>
      <c r="BI89">
        <v>7.6002716242774904</v>
      </c>
      <c r="BJ89">
        <v>7.6412752863398898</v>
      </c>
      <c r="BK89">
        <v>7.6823072064870299</v>
      </c>
      <c r="BL89">
        <v>7.7233675627522</v>
      </c>
      <c r="BM89">
        <v>7.7644565447634504</v>
      </c>
      <c r="BN89">
        <v>7.8055743535144098</v>
      </c>
      <c r="BO89">
        <v>7.8467212011337297</v>
      </c>
      <c r="BP89">
        <v>7.8878973106531998</v>
      </c>
      <c r="BQ89">
        <v>7.9291029157745099</v>
      </c>
      <c r="BR89">
        <v>7.9703382606347501</v>
      </c>
      <c r="BS89">
        <v>8.0116035995706305</v>
      </c>
      <c r="BT89">
        <v>8.0528991968813308</v>
      </c>
      <c r="BU89">
        <v>8.0942253265903492</v>
      </c>
      <c r="BV89">
        <v>8.1355822722058608</v>
      </c>
      <c r="BW89">
        <v>8.1769703264800597</v>
      </c>
      <c r="BX89">
        <v>8.2183897911672794</v>
      </c>
      <c r="BY89">
        <v>8.2598409767809908</v>
      </c>
      <c r="BZ89">
        <v>8.3013242023495692</v>
      </c>
      <c r="CA89">
        <v>8.3428397951711304</v>
      </c>
      <c r="CB89">
        <v>8.3843880905671497</v>
      </c>
      <c r="CC89">
        <v>8.4259694316350995</v>
      </c>
      <c r="CD89">
        <v>8.4675841690000393</v>
      </c>
      <c r="CE89">
        <v>8.5092326605652193</v>
      </c>
      <c r="CF89">
        <v>8.5509152712617205</v>
      </c>
      <c r="CG89">
        <v>8.5926323727971496</v>
      </c>
      <c r="CH89">
        <v>8.6343843434034397</v>
      </c>
      <c r="CI89">
        <v>8.6761715675837703</v>
      </c>
      <c r="CJ89">
        <v>8.7179944358586106</v>
      </c>
      <c r="CK89">
        <v>8.7598533445110895</v>
      </c>
      <c r="CL89">
        <v>8.8017486953313604</v>
      </c>
      <c r="CM89">
        <v>8.8436808953605102</v>
      </c>
      <c r="CN89">
        <v>8.8856503566335299</v>
      </c>
      <c r="CO89">
        <v>8.9276574959218404</v>
      </c>
      <c r="CP89">
        <v>8.9697027344750104</v>
      </c>
      <c r="CQ89">
        <v>9.0117864977620705</v>
      </c>
      <c r="CR89">
        <v>9.0539092152122205</v>
      </c>
      <c r="CS89">
        <v>9.0960713199550192</v>
      </c>
      <c r="CT89">
        <v>9.1382732485602691</v>
      </c>
      <c r="CU89">
        <v>9.1805154407774392</v>
      </c>
      <c r="CV89">
        <v>9.2227983392747106</v>
      </c>
      <c r="CW89">
        <v>9.2651223893777992</v>
      </c>
      <c r="CX89">
        <v>9.3074880388086392</v>
      </c>
      <c r="CY89">
        <v>9.3498950160084107</v>
      </c>
      <c r="CZ89">
        <v>9.3923419092696605</v>
      </c>
      <c r="DA89">
        <v>9.4348262746461895</v>
      </c>
      <c r="DB89">
        <v>9.4773442275637496</v>
      </c>
      <c r="DC89">
        <v>9.5198899054084496</v>
      </c>
      <c r="DD89">
        <v>9.5624547721448607</v>
      </c>
      <c r="DE89">
        <v>9.6050267337438502</v>
      </c>
      <c r="DF89">
        <v>9.6475890321649302</v>
      </c>
      <c r="DG89">
        <v>9.6901188862945506</v>
      </c>
      <c r="DH89">
        <v>9.7325858510302705</v>
      </c>
      <c r="DI89">
        <v>9.7749498709895306</v>
      </c>
      <c r="DJ89">
        <v>9.8171590133608007</v>
      </c>
      <c r="DK89">
        <v>9.85914575493236</v>
      </c>
      <c r="DL89">
        <v>9.9008277828709197</v>
      </c>
      <c r="DM89">
        <v>9.9421016376092002</v>
      </c>
      <c r="DN89">
        <v>9.9828373817396105</v>
      </c>
      <c r="DO89">
        <v>10.0228852220039</v>
      </c>
      <c r="DP89">
        <v>10.062043760251701</v>
      </c>
      <c r="DQ89">
        <v>10.100088828483999</v>
      </c>
      <c r="DR89">
        <v>10.136768015535299</v>
      </c>
      <c r="DS89">
        <v>10.17183703561</v>
      </c>
      <c r="DT89">
        <v>10.2050645476937</v>
      </c>
    </row>
    <row r="90" spans="1:124" ht="15" customHeight="1" x14ac:dyDescent="0.25">
      <c r="A90">
        <v>88</v>
      </c>
      <c r="B90">
        <v>5.0143375088793603</v>
      </c>
      <c r="C90">
        <v>5.0742185646384099</v>
      </c>
      <c r="D90">
        <v>5.1105984848134902</v>
      </c>
      <c r="E90">
        <v>5.1725488307330396</v>
      </c>
      <c r="F90">
        <v>5.1379702398053899</v>
      </c>
      <c r="G90">
        <v>5.1814379117957499</v>
      </c>
      <c r="H90">
        <v>5.1989737574366597</v>
      </c>
      <c r="I90">
        <v>5.1960858923658</v>
      </c>
      <c r="J90">
        <v>5.2438526885734902</v>
      </c>
      <c r="K90">
        <v>5.26756883952861</v>
      </c>
      <c r="L90">
        <v>5.3858191360418797</v>
      </c>
      <c r="M90">
        <v>5.4407829333254796</v>
      </c>
      <c r="N90">
        <v>5.4833783866318697</v>
      </c>
      <c r="O90">
        <v>5.5392125539063404</v>
      </c>
      <c r="P90">
        <v>5.6768947591394596</v>
      </c>
      <c r="Q90">
        <v>5.6646827796611898</v>
      </c>
      <c r="R90">
        <v>5.8057725278087</v>
      </c>
      <c r="S90">
        <v>5.8828432338624603</v>
      </c>
      <c r="T90">
        <v>5.81498655337389</v>
      </c>
      <c r="U90">
        <v>5.8358371802035496</v>
      </c>
      <c r="V90">
        <v>5.9117909902916201</v>
      </c>
      <c r="W90">
        <v>5.9455910219741304</v>
      </c>
      <c r="X90">
        <v>6.04337663050784</v>
      </c>
      <c r="Y90">
        <v>6.03049905240821</v>
      </c>
      <c r="Z90">
        <v>6.0860502995591199</v>
      </c>
      <c r="AA90">
        <v>6.1056410787498301</v>
      </c>
      <c r="AB90">
        <v>6.1452804557349099</v>
      </c>
      <c r="AC90">
        <v>6.1714694597325197</v>
      </c>
      <c r="AD90">
        <v>6.2219695753047297</v>
      </c>
      <c r="AE90">
        <v>6.2495567984073102</v>
      </c>
      <c r="AF90">
        <v>6.3290261412038804</v>
      </c>
      <c r="AG90">
        <v>6.3473100249948198</v>
      </c>
      <c r="AH90">
        <v>6.4196676817895</v>
      </c>
      <c r="AI90">
        <v>6.47052205688522</v>
      </c>
      <c r="AJ90">
        <v>6.5193419237811101</v>
      </c>
      <c r="AK90">
        <v>6.5561486717996704</v>
      </c>
      <c r="AL90">
        <v>6.5929994250116097</v>
      </c>
      <c r="AM90">
        <v>6.6298943025452299</v>
      </c>
      <c r="AN90">
        <v>6.6668334331785397</v>
      </c>
      <c r="AO90">
        <v>6.7038169552027496</v>
      </c>
      <c r="AP90">
        <v>6.7408450162840099</v>
      </c>
      <c r="AQ90">
        <v>6.7779177733235496</v>
      </c>
      <c r="AR90">
        <v>6.7853399313376599</v>
      </c>
      <c r="AS90">
        <v>6.7927689649763101</v>
      </c>
      <c r="AT90">
        <v>6.8002048818303402</v>
      </c>
      <c r="AU90">
        <v>6.8076476894981202</v>
      </c>
      <c r="AV90">
        <v>6.8150973955854104</v>
      </c>
      <c r="AW90">
        <v>6.82255400770529</v>
      </c>
      <c r="AX90">
        <v>6.8300175334781699</v>
      </c>
      <c r="AY90">
        <v>6.83748798053165</v>
      </c>
      <c r="AZ90">
        <v>6.8449653565005297</v>
      </c>
      <c r="BA90">
        <v>6.8524496690266403</v>
      </c>
      <c r="BB90">
        <v>6.8599409257589201</v>
      </c>
      <c r="BC90">
        <v>6.8674391343532202</v>
      </c>
      <c r="BD90">
        <v>6.8749443024723202</v>
      </c>
      <c r="BE90">
        <v>6.8824564377858</v>
      </c>
      <c r="BF90">
        <v>6.91989565045614</v>
      </c>
      <c r="BG90">
        <v>6.9573808159717396</v>
      </c>
      <c r="BH90">
        <v>6.99491213589498</v>
      </c>
      <c r="BI90">
        <v>7.0324898200991504</v>
      </c>
      <c r="BJ90">
        <v>7.0701140866126702</v>
      </c>
      <c r="BK90">
        <v>7.1077851614616101</v>
      </c>
      <c r="BL90">
        <v>7.1455032785104597</v>
      </c>
      <c r="BM90">
        <v>7.1832686793012899</v>
      </c>
      <c r="BN90">
        <v>7.2210816128911297</v>
      </c>
      <c r="BO90">
        <v>7.2589423356877001</v>
      </c>
      <c r="BP90">
        <v>7.2968511112834804</v>
      </c>
      <c r="BQ90">
        <v>7.3348082102880303</v>
      </c>
      <c r="BR90">
        <v>7.3728139101586301</v>
      </c>
      <c r="BS90">
        <v>7.4108684950293702</v>
      </c>
      <c r="BT90">
        <v>7.4489722555383402</v>
      </c>
      <c r="BU90">
        <v>7.4871254886534002</v>
      </c>
      <c r="BV90">
        <v>7.5253284974960799</v>
      </c>
      <c r="BW90">
        <v>7.5635815911640103</v>
      </c>
      <c r="BX90">
        <v>7.6018850845515598</v>
      </c>
      <c r="BY90">
        <v>7.6402392981689697</v>
      </c>
      <c r="BZ90">
        <v>7.6786445579598004</v>
      </c>
      <c r="CA90">
        <v>7.7171011951167801</v>
      </c>
      <c r="CB90">
        <v>7.7556095458961103</v>
      </c>
      <c r="CC90">
        <v>7.7941699514301304</v>
      </c>
      <c r="CD90">
        <v>7.8327827575385403</v>
      </c>
      <c r="CE90">
        <v>7.8714483145379601</v>
      </c>
      <c r="CF90">
        <v>7.91016697705005</v>
      </c>
      <c r="CG90">
        <v>7.9489391038081703</v>
      </c>
      <c r="CH90">
        <v>7.9877650574624903</v>
      </c>
      <c r="CI90">
        <v>8.0266452043837209</v>
      </c>
      <c r="CJ90">
        <v>8.0655799144654505</v>
      </c>
      <c r="CK90">
        <v>8.1045695609250092</v>
      </c>
      <c r="CL90">
        <v>8.1436145201031103</v>
      </c>
      <c r="CM90">
        <v>8.1827151712620694</v>
      </c>
      <c r="CN90">
        <v>8.2218718963827406</v>
      </c>
      <c r="CO90">
        <v>8.2610850799603508</v>
      </c>
      <c r="CP90">
        <v>8.3003551087989091</v>
      </c>
      <c r="CQ90">
        <v>8.3396823718046207</v>
      </c>
      <c r="CR90">
        <v>8.3790672597780897</v>
      </c>
      <c r="CS90">
        <v>8.4185101652054701</v>
      </c>
      <c r="CT90">
        <v>8.4580114820485903</v>
      </c>
      <c r="CU90">
        <v>8.4975716055340502</v>
      </c>
      <c r="CV90">
        <v>8.5371909319414101</v>
      </c>
      <c r="CW90">
        <v>8.5768698583904808</v>
      </c>
      <c r="CX90">
        <v>8.6166087826278002</v>
      </c>
      <c r="CY90">
        <v>8.6564073564110906</v>
      </c>
      <c r="CZ90">
        <v>8.6962640519595293</v>
      </c>
      <c r="DA90">
        <v>8.7361762760850397</v>
      </c>
      <c r="DB90">
        <v>8.7761399504474298</v>
      </c>
      <c r="DC90">
        <v>8.8161489595318194</v>
      </c>
      <c r="DD90">
        <v>8.8561944368041203</v>
      </c>
      <c r="DE90">
        <v>8.8962638572358106</v>
      </c>
      <c r="DF90">
        <v>8.9363399034025797</v>
      </c>
      <c r="DG90">
        <v>8.9763990731190209</v>
      </c>
      <c r="DH90">
        <v>9.0164099995178404</v>
      </c>
      <c r="DI90">
        <v>9.0563314599897602</v>
      </c>
      <c r="DJ90">
        <v>9.0961100587178194</v>
      </c>
      <c r="DK90">
        <v>9.1356764252849008</v>
      </c>
      <c r="DL90">
        <v>9.1749460663964904</v>
      </c>
      <c r="DM90">
        <v>9.2138128507480896</v>
      </c>
      <c r="DN90">
        <v>9.2521435623782207</v>
      </c>
      <c r="DO90">
        <v>9.2897847525361303</v>
      </c>
      <c r="DP90">
        <v>9.3265301427405394</v>
      </c>
      <c r="DQ90">
        <v>9.3621503334397698</v>
      </c>
      <c r="DR90">
        <v>9.3963872146344407</v>
      </c>
      <c r="DS90">
        <v>9.4289913410454407</v>
      </c>
      <c r="DT90">
        <v>9.4597268526928993</v>
      </c>
    </row>
    <row r="91" spans="1:124" ht="15" customHeight="1" x14ac:dyDescent="0.25">
      <c r="A91">
        <v>89</v>
      </c>
      <c r="B91">
        <v>4.6969073962980596</v>
      </c>
      <c r="C91">
        <v>4.7462278157263702</v>
      </c>
      <c r="D91">
        <v>4.7759704360204296</v>
      </c>
      <c r="E91">
        <v>4.8329540407345499</v>
      </c>
      <c r="F91">
        <v>4.7897098492337102</v>
      </c>
      <c r="G91">
        <v>4.8165050389960502</v>
      </c>
      <c r="H91">
        <v>4.8249936727991702</v>
      </c>
      <c r="I91">
        <v>4.8264573133183504</v>
      </c>
      <c r="J91">
        <v>4.8707291034293299</v>
      </c>
      <c r="K91">
        <v>4.8910615735144001</v>
      </c>
      <c r="L91">
        <v>5.0081017492079303</v>
      </c>
      <c r="M91">
        <v>5.0698960998053604</v>
      </c>
      <c r="N91">
        <v>5.09997535831757</v>
      </c>
      <c r="O91">
        <v>5.1509334355570999</v>
      </c>
      <c r="P91">
        <v>5.3119811742660401</v>
      </c>
      <c r="Q91">
        <v>5.2760984265292699</v>
      </c>
      <c r="R91">
        <v>5.3924272431760398</v>
      </c>
      <c r="S91">
        <v>5.4441593584685997</v>
      </c>
      <c r="T91">
        <v>5.3850384113524301</v>
      </c>
      <c r="U91">
        <v>5.3955346160200701</v>
      </c>
      <c r="V91">
        <v>5.4730819817438796</v>
      </c>
      <c r="W91">
        <v>5.5047148886965704</v>
      </c>
      <c r="X91">
        <v>5.5807604441611502</v>
      </c>
      <c r="Y91">
        <v>5.5693132182495599</v>
      </c>
      <c r="Z91">
        <v>5.6309878317435498</v>
      </c>
      <c r="AA91">
        <v>5.6258930937183402</v>
      </c>
      <c r="AB91">
        <v>5.6763009708140002</v>
      </c>
      <c r="AC91">
        <v>5.7066716141021301</v>
      </c>
      <c r="AD91">
        <v>5.7457534008791002</v>
      </c>
      <c r="AE91">
        <v>5.7749843026713998</v>
      </c>
      <c r="AF91">
        <v>5.8449184372940302</v>
      </c>
      <c r="AG91">
        <v>5.8825049782907604</v>
      </c>
      <c r="AH91">
        <v>5.9496770616150796</v>
      </c>
      <c r="AI91">
        <v>5.9891365752660901</v>
      </c>
      <c r="AJ91">
        <v>6.0224543775012398</v>
      </c>
      <c r="AK91">
        <v>6.0558310844981804</v>
      </c>
      <c r="AL91">
        <v>6.0892668954994003</v>
      </c>
      <c r="AM91">
        <v>6.1227620160489504</v>
      </c>
      <c r="AN91">
        <v>6.1563166579025204</v>
      </c>
      <c r="AO91">
        <v>6.1899310389359803</v>
      </c>
      <c r="AP91">
        <v>6.2236053830522202</v>
      </c>
      <c r="AQ91">
        <v>6.2573399200863404</v>
      </c>
      <c r="AR91">
        <v>6.2645040940030103</v>
      </c>
      <c r="AS91">
        <v>6.2716752345865103</v>
      </c>
      <c r="AT91">
        <v>6.2788533495536898</v>
      </c>
      <c r="AU91">
        <v>6.2860384466282202</v>
      </c>
      <c r="AV91">
        <v>6.2932305335405303</v>
      </c>
      <c r="AW91">
        <v>6.3004296180277803</v>
      </c>
      <c r="AX91">
        <v>6.3076357078337502</v>
      </c>
      <c r="AY91">
        <v>6.3148488107087903</v>
      </c>
      <c r="AZ91">
        <v>6.3220689344097902</v>
      </c>
      <c r="BA91">
        <v>6.3292960867000403</v>
      </c>
      <c r="BB91">
        <v>6.3365302753492303</v>
      </c>
      <c r="BC91">
        <v>6.3437715081333499</v>
      </c>
      <c r="BD91">
        <v>6.3510197928346201</v>
      </c>
      <c r="BE91">
        <v>6.3582751372414199</v>
      </c>
      <c r="BF91">
        <v>6.39240483795923</v>
      </c>
      <c r="BG91">
        <v>6.4265962990842596</v>
      </c>
      <c r="BH91">
        <v>6.4608497802081999</v>
      </c>
      <c r="BI91">
        <v>6.4951655461688897</v>
      </c>
      <c r="BJ91">
        <v>6.5295438669393402</v>
      </c>
      <c r="BK91">
        <v>6.5639850175151402</v>
      </c>
      <c r="BL91">
        <v>6.5984892777997803</v>
      </c>
      <c r="BM91">
        <v>6.6330569324883397</v>
      </c>
      <c r="BN91">
        <v>6.6676882709490899</v>
      </c>
      <c r="BO91">
        <v>6.7023835871033901</v>
      </c>
      <c r="BP91">
        <v>6.7371431793036098</v>
      </c>
      <c r="BQ91">
        <v>6.7719673502091604</v>
      </c>
      <c r="BR91">
        <v>6.8068564066606703</v>
      </c>
      <c r="BS91">
        <v>6.8418106595522197</v>
      </c>
      <c r="BT91">
        <v>6.87683042370168</v>
      </c>
      <c r="BU91">
        <v>6.9119160177191903</v>
      </c>
      <c r="BV91">
        <v>6.9470677638735996</v>
      </c>
      <c r="BW91">
        <v>6.9822859879572201</v>
      </c>
      <c r="BX91">
        <v>7.0175710191484297</v>
      </c>
      <c r="BY91">
        <v>7.0529231898726001</v>
      </c>
      <c r="BZ91">
        <v>7.0883428356609599</v>
      </c>
      <c r="CA91">
        <v>7.1238302950076999</v>
      </c>
      <c r="CB91">
        <v>7.1593859092251302</v>
      </c>
      <c r="CC91">
        <v>7.1950100222969802</v>
      </c>
      <c r="CD91">
        <v>7.2307029807299301</v>
      </c>
      <c r="CE91">
        <v>7.2664651334031696</v>
      </c>
      <c r="CF91">
        <v>7.3022968314162604</v>
      </c>
      <c r="CG91">
        <v>7.33819842793514</v>
      </c>
      <c r="CH91">
        <v>7.3741702780363401</v>
      </c>
      <c r="CI91">
        <v>7.41021273854951</v>
      </c>
      <c r="CJ91">
        <v>7.4463261678981203</v>
      </c>
      <c r="CK91">
        <v>7.4825109259385298</v>
      </c>
      <c r="CL91">
        <v>7.5187673737973304</v>
      </c>
      <c r="CM91">
        <v>7.5550958737070903</v>
      </c>
      <c r="CN91">
        <v>7.5914967888404199</v>
      </c>
      <c r="CO91">
        <v>7.6279704831425201</v>
      </c>
      <c r="CP91">
        <v>7.6645173211621298</v>
      </c>
      <c r="CQ91">
        <v>7.7011376678810297</v>
      </c>
      <c r="CR91">
        <v>7.7378318885419901</v>
      </c>
      <c r="CS91">
        <v>7.7746003484753796</v>
      </c>
      <c r="CT91">
        <v>7.8114434129243797</v>
      </c>
      <c r="CU91">
        <v>7.8483614468688003</v>
      </c>
      <c r="CV91">
        <v>7.8853548148477</v>
      </c>
      <c r="CW91">
        <v>7.9224238807806699</v>
      </c>
      <c r="CX91">
        <v>7.9595690077880601</v>
      </c>
      <c r="CY91">
        <v>7.9967897804599897</v>
      </c>
      <c r="CZ91">
        <v>8.0340845554030498</v>
      </c>
      <c r="DA91">
        <v>8.0714505830112397</v>
      </c>
      <c r="DB91">
        <v>8.1088835734370708</v>
      </c>
      <c r="DC91">
        <v>8.1463771261806599</v>
      </c>
      <c r="DD91">
        <v>8.1839219929945397</v>
      </c>
      <c r="DE91">
        <v>8.2215051415423002</v>
      </c>
      <c r="DF91">
        <v>8.2591085863210392</v>
      </c>
      <c r="DG91">
        <v>8.2967079542372701</v>
      </c>
      <c r="DH91">
        <v>8.3342707553672692</v>
      </c>
      <c r="DI91">
        <v>8.3717543352126302</v>
      </c>
      <c r="DJ91">
        <v>8.4091034934260591</v>
      </c>
      <c r="DK91">
        <v>8.4462465706596692</v>
      </c>
      <c r="DL91">
        <v>8.4830963629143508</v>
      </c>
      <c r="DM91">
        <v>8.5195434070671894</v>
      </c>
      <c r="DN91">
        <v>8.5554503875902395</v>
      </c>
      <c r="DO91">
        <v>8.5906592750034001</v>
      </c>
      <c r="DP91">
        <v>8.6249576624468904</v>
      </c>
      <c r="DQ91">
        <v>8.6581095682286993</v>
      </c>
      <c r="DR91">
        <v>8.6898496990853609</v>
      </c>
      <c r="DS91">
        <v>8.7199220899211891</v>
      </c>
      <c r="DT91">
        <v>8.7480851530995203</v>
      </c>
    </row>
    <row r="92" spans="1:124" ht="15" customHeight="1" x14ac:dyDescent="0.25">
      <c r="A92">
        <v>90</v>
      </c>
      <c r="B92">
        <v>4.4047940859872297</v>
      </c>
      <c r="C92">
        <v>4.45317695113906</v>
      </c>
      <c r="D92">
        <v>4.4569678442064102</v>
      </c>
      <c r="E92">
        <v>4.5237056600316903</v>
      </c>
      <c r="F92">
        <v>4.4598081564707703</v>
      </c>
      <c r="G92">
        <v>4.46222003898687</v>
      </c>
      <c r="H92">
        <v>4.4890746623750202</v>
      </c>
      <c r="I92">
        <v>4.4816753473460498</v>
      </c>
      <c r="J92">
        <v>4.5144976092948799</v>
      </c>
      <c r="K92">
        <v>4.5399714433480201</v>
      </c>
      <c r="L92">
        <v>4.6588965330788898</v>
      </c>
      <c r="M92">
        <v>4.7092562771282402</v>
      </c>
      <c r="N92">
        <v>4.7425482636036502</v>
      </c>
      <c r="O92">
        <v>4.8230194985037702</v>
      </c>
      <c r="P92">
        <v>4.9535015872756798</v>
      </c>
      <c r="Q92">
        <v>4.8974367015005198</v>
      </c>
      <c r="R92">
        <v>4.9868686865805598</v>
      </c>
      <c r="S92">
        <v>5.0297373994447501</v>
      </c>
      <c r="T92">
        <v>4.9739635725506597</v>
      </c>
      <c r="U92">
        <v>4.9858347439305097</v>
      </c>
      <c r="V92">
        <v>5.06893143025329</v>
      </c>
      <c r="W92">
        <v>5.0783207321081498</v>
      </c>
      <c r="X92">
        <v>5.1503194632548004</v>
      </c>
      <c r="Y92">
        <v>5.1542507959153001</v>
      </c>
      <c r="Z92">
        <v>5.1914671167835102</v>
      </c>
      <c r="AA92">
        <v>5.1918402891060298</v>
      </c>
      <c r="AB92">
        <v>5.2477582258325501</v>
      </c>
      <c r="AC92">
        <v>5.2801566873638803</v>
      </c>
      <c r="AD92">
        <v>5.3025562695640298</v>
      </c>
      <c r="AE92">
        <v>5.3228330642115003</v>
      </c>
      <c r="AF92">
        <v>5.4115581007318001</v>
      </c>
      <c r="AG92">
        <v>5.4583326747782497</v>
      </c>
      <c r="AH92">
        <v>5.4996348593801203</v>
      </c>
      <c r="AI92">
        <v>5.5297416107270898</v>
      </c>
      <c r="AJ92">
        <v>5.55991849094928</v>
      </c>
      <c r="AK92">
        <v>5.5901657667224702</v>
      </c>
      <c r="AL92">
        <v>5.6204837088019097</v>
      </c>
      <c r="AM92">
        <v>5.6508725919581897</v>
      </c>
      <c r="AN92">
        <v>5.68133269491147</v>
      </c>
      <c r="AO92">
        <v>5.7118643002641898</v>
      </c>
      <c r="AP92">
        <v>5.7424676944321504</v>
      </c>
      <c r="AQ92">
        <v>5.7731431675739699</v>
      </c>
      <c r="AR92">
        <v>5.7800514617606504</v>
      </c>
      <c r="AS92">
        <v>5.7869667986991598</v>
      </c>
      <c r="AT92">
        <v>5.7938891862367896</v>
      </c>
      <c r="AU92">
        <v>5.8008186322269797</v>
      </c>
      <c r="AV92">
        <v>5.8077551445292599</v>
      </c>
      <c r="AW92">
        <v>5.81469873100915</v>
      </c>
      <c r="AX92">
        <v>5.8216493995381304</v>
      </c>
      <c r="AY92">
        <v>5.8286071579935097</v>
      </c>
      <c r="AZ92">
        <v>5.8355720142584602</v>
      </c>
      <c r="BA92">
        <v>5.8425439762218403</v>
      </c>
      <c r="BB92">
        <v>5.8495230517781698</v>
      </c>
      <c r="BC92">
        <v>5.8565092488275798</v>
      </c>
      <c r="BD92">
        <v>5.8635025752757199</v>
      </c>
      <c r="BE92">
        <v>5.8705030390336299</v>
      </c>
      <c r="BF92">
        <v>5.9015960901983204</v>
      </c>
      <c r="BG92">
        <v>5.9327630541445</v>
      </c>
      <c r="BH92">
        <v>5.9640042404151998</v>
      </c>
      <c r="BI92">
        <v>5.9953199617418402</v>
      </c>
      <c r="BJ92">
        <v>6.0267105339579601</v>
      </c>
      <c r="BK92">
        <v>6.0581762759112001</v>
      </c>
      <c r="BL92">
        <v>6.0897175093733402</v>
      </c>
      <c r="BM92">
        <v>6.1213345589484902</v>
      </c>
      <c r="BN92">
        <v>6.1530277519793204</v>
      </c>
      <c r="BO92">
        <v>6.1847974184514696</v>
      </c>
      <c r="BP92">
        <v>6.21664389089596</v>
      </c>
      <c r="BQ92">
        <v>6.2485675042896398</v>
      </c>
      <c r="BR92">
        <v>6.2805685959537998</v>
      </c>
      <c r="BS92">
        <v>6.3126475054506797</v>
      </c>
      <c r="BT92">
        <v>6.3448045744781201</v>
      </c>
      <c r="BU92">
        <v>6.3770401467622104</v>
      </c>
      <c r="BV92">
        <v>6.40935456794789</v>
      </c>
      <c r="BW92">
        <v>6.4417481854877296</v>
      </c>
      <c r="BX92">
        <v>6.47422134852855</v>
      </c>
      <c r="BY92">
        <v>6.5067744077961898</v>
      </c>
      <c r="BZ92">
        <v>6.5394077154782702</v>
      </c>
      <c r="CA92">
        <v>6.5721216251049297</v>
      </c>
      <c r="CB92">
        <v>6.6049164914276801</v>
      </c>
      <c r="CC92">
        <v>6.6377926702962498</v>
      </c>
      <c r="CD92">
        <v>6.6707505185335103</v>
      </c>
      <c r="CE92">
        <v>6.7037903938084096</v>
      </c>
      <c r="CF92">
        <v>6.7369126545071101</v>
      </c>
      <c r="CG92">
        <v>6.7701176596020698</v>
      </c>
      <c r="CH92">
        <v>6.8034057685193501</v>
      </c>
      <c r="CI92">
        <v>6.8367773410040096</v>
      </c>
      <c r="CJ92">
        <v>6.8702327369836897</v>
      </c>
      <c r="CK92">
        <v>6.9037723164302998</v>
      </c>
      <c r="CL92">
        <v>6.9373964392200502</v>
      </c>
      <c r="CM92">
        <v>6.9711054649915596</v>
      </c>
      <c r="CN92">
        <v>7.0048997530023502</v>
      </c>
      <c r="CO92">
        <v>7.0387796619836198</v>
      </c>
      <c r="CP92">
        <v>7.0727455499932699</v>
      </c>
      <c r="CQ92">
        <v>7.1067977742674202</v>
      </c>
      <c r="CR92">
        <v>7.1409366910702303</v>
      </c>
      <c r="CS92">
        <v>7.1751626555422501</v>
      </c>
      <c r="CT92">
        <v>7.2094760215472302</v>
      </c>
      <c r="CU92">
        <v>7.2438771415174497</v>
      </c>
      <c r="CV92">
        <v>7.2783663662976403</v>
      </c>
      <c r="CW92">
        <v>7.3129440449876002</v>
      </c>
      <c r="CX92">
        <v>7.34761052478341</v>
      </c>
      <c r="CY92">
        <v>7.3823653332764296</v>
      </c>
      <c r="CZ92">
        <v>7.4172067084304096</v>
      </c>
      <c r="DA92">
        <v>7.4521317299682002</v>
      </c>
      <c r="DB92">
        <v>7.4871358667907799</v>
      </c>
      <c r="DC92">
        <v>7.5222123826601903</v>
      </c>
      <c r="DD92">
        <v>7.5573515688430204</v>
      </c>
      <c r="DE92">
        <v>7.5925397701518502</v>
      </c>
      <c r="DF92">
        <v>7.6277581699631396</v>
      </c>
      <c r="DG92">
        <v>7.6629813008218202</v>
      </c>
      <c r="DH92">
        <v>7.6981752506309498</v>
      </c>
      <c r="DI92">
        <v>7.7332955405516302</v>
      </c>
      <c r="DJ92">
        <v>7.7682846598492299</v>
      </c>
      <c r="DK92">
        <v>7.8030680064772397</v>
      </c>
      <c r="DL92">
        <v>7.8375548802648902</v>
      </c>
      <c r="DM92">
        <v>7.8716315082461499</v>
      </c>
      <c r="DN92">
        <v>7.90515525840281</v>
      </c>
      <c r="DO92">
        <v>7.9379621461780099</v>
      </c>
      <c r="DP92">
        <v>7.9698317844396502</v>
      </c>
      <c r="DQ92">
        <v>8.0005195994618195</v>
      </c>
      <c r="DR92">
        <v>8.0297509001619805</v>
      </c>
      <c r="DS92">
        <v>8.05726115929901</v>
      </c>
      <c r="DT92">
        <v>8.0828012328096097</v>
      </c>
    </row>
    <row r="93" spans="1:124" ht="15" customHeight="1" x14ac:dyDescent="0.25">
      <c r="A93">
        <v>91</v>
      </c>
      <c r="B93">
        <v>4.1282187646937798</v>
      </c>
      <c r="C93">
        <v>4.1752551734098802</v>
      </c>
      <c r="D93">
        <v>4.1632429624957998</v>
      </c>
      <c r="E93">
        <v>4.2171039269275097</v>
      </c>
      <c r="F93">
        <v>4.1364028099929602</v>
      </c>
      <c r="G93">
        <v>4.1452556040602397</v>
      </c>
      <c r="H93">
        <v>4.1700698678502404</v>
      </c>
      <c r="I93">
        <v>4.1603826751305402</v>
      </c>
      <c r="J93">
        <v>4.1789887055243202</v>
      </c>
      <c r="K93">
        <v>4.2150589874377804</v>
      </c>
      <c r="L93">
        <v>4.3288976153507699</v>
      </c>
      <c r="M93">
        <v>4.3768163517901</v>
      </c>
      <c r="N93">
        <v>4.4431855068336299</v>
      </c>
      <c r="O93">
        <v>4.5012493479124798</v>
      </c>
      <c r="P93">
        <v>4.5869689418431001</v>
      </c>
      <c r="Q93">
        <v>4.5333433606022302</v>
      </c>
      <c r="R93">
        <v>4.6029445946059404</v>
      </c>
      <c r="S93">
        <v>4.6351217694985598</v>
      </c>
      <c r="T93">
        <v>4.5986050478066103</v>
      </c>
      <c r="U93">
        <v>4.6133811485165799</v>
      </c>
      <c r="V93">
        <v>4.67874184059451</v>
      </c>
      <c r="W93">
        <v>4.6779367137340904</v>
      </c>
      <c r="X93">
        <v>4.7609804976350896</v>
      </c>
      <c r="Y93">
        <v>4.7525590483877904</v>
      </c>
      <c r="Z93">
        <v>4.7849355377160396</v>
      </c>
      <c r="AA93">
        <v>4.8020956537277399</v>
      </c>
      <c r="AB93">
        <v>4.8518682934406696</v>
      </c>
      <c r="AC93">
        <v>4.8811554397648198</v>
      </c>
      <c r="AD93">
        <v>4.8894832439202398</v>
      </c>
      <c r="AE93">
        <v>4.9320832262051697</v>
      </c>
      <c r="AF93">
        <v>5.0145910434855896</v>
      </c>
      <c r="AG93">
        <v>5.0495029912331297</v>
      </c>
      <c r="AH93">
        <v>5.0767287126907696</v>
      </c>
      <c r="AI93">
        <v>5.1040323481297598</v>
      </c>
      <c r="AJ93">
        <v>5.1314142233953302</v>
      </c>
      <c r="AK93">
        <v>5.1588746668709904</v>
      </c>
      <c r="AL93">
        <v>5.1864140094305</v>
      </c>
      <c r="AM93">
        <v>5.2140325843883701</v>
      </c>
      <c r="AN93">
        <v>5.2417307274488101</v>
      </c>
      <c r="AO93">
        <v>5.2695087766530504</v>
      </c>
      <c r="AP93">
        <v>5.2973670723251001</v>
      </c>
      <c r="AQ93">
        <v>5.3253059570158499</v>
      </c>
      <c r="AR93">
        <v>5.3319636948971896</v>
      </c>
      <c r="AS93">
        <v>5.3386285357764001</v>
      </c>
      <c r="AT93">
        <v>5.3453004876282497</v>
      </c>
      <c r="AU93">
        <v>5.3519795584329204</v>
      </c>
      <c r="AV93">
        <v>5.3586657561759203</v>
      </c>
      <c r="AW93">
        <v>5.36535908884803</v>
      </c>
      <c r="AX93">
        <v>5.3720595644451699</v>
      </c>
      <c r="AY93">
        <v>5.3787671909684098</v>
      </c>
      <c r="AZ93">
        <v>5.3854819764238302</v>
      </c>
      <c r="BA93">
        <v>5.3922039288224797</v>
      </c>
      <c r="BB93">
        <v>5.3989330561802999</v>
      </c>
      <c r="BC93">
        <v>5.4056693665180298</v>
      </c>
      <c r="BD93">
        <v>5.4124128678611498</v>
      </c>
      <c r="BE93">
        <v>5.4191635682397701</v>
      </c>
      <c r="BF93">
        <v>5.4475366397321103</v>
      </c>
      <c r="BG93">
        <v>5.4759923630145302</v>
      </c>
      <c r="BH93">
        <v>5.5045310925428099</v>
      </c>
      <c r="BI93">
        <v>5.5331531845246502</v>
      </c>
      <c r="BJ93">
        <v>5.5618589968481098</v>
      </c>
      <c r="BK93">
        <v>5.5906488890081398</v>
      </c>
      <c r="BL93">
        <v>5.6195232220312796</v>
      </c>
      <c r="BM93">
        <v>5.6484823583983701</v>
      </c>
      <c r="BN93">
        <v>5.6775266619653797</v>
      </c>
      <c r="BO93">
        <v>5.7066564978822996</v>
      </c>
      <c r="BP93">
        <v>5.7358722325100002</v>
      </c>
      <c r="BQ93">
        <v>5.76517423333524</v>
      </c>
      <c r="BR93">
        <v>5.79456286888355</v>
      </c>
      <c r="BS93">
        <v>5.8240385086302702</v>
      </c>
      <c r="BT93">
        <v>5.85360152290946</v>
      </c>
      <c r="BU93">
        <v>5.8832522828209104</v>
      </c>
      <c r="BV93">
        <v>5.9129911601350598</v>
      </c>
      <c r="BW93">
        <v>5.9428185271959597</v>
      </c>
      <c r="BX93">
        <v>5.97273475682218</v>
      </c>
      <c r="BY93">
        <v>6.0027402222057598</v>
      </c>
      <c r="BZ93">
        <v>6.0328352968090799</v>
      </c>
      <c r="CA93">
        <v>6.0630203542598</v>
      </c>
      <c r="CB93">
        <v>6.0932957682437401</v>
      </c>
      <c r="CC93">
        <v>6.1236619123958098</v>
      </c>
      <c r="CD93">
        <v>6.1541191601889498</v>
      </c>
      <c r="CE93">
        <v>6.1846678848210601</v>
      </c>
      <c r="CF93">
        <v>6.2153084591001102</v>
      </c>
      <c r="CG93">
        <v>6.2460412553271096</v>
      </c>
      <c r="CH93">
        <v>6.2768666451773596</v>
      </c>
      <c r="CI93">
        <v>6.30778499957969</v>
      </c>
      <c r="CJ93">
        <v>6.3387966885938498</v>
      </c>
      <c r="CK93">
        <v>6.3699020812860301</v>
      </c>
      <c r="CL93">
        <v>6.4011015456026499</v>
      </c>
      <c r="CM93">
        <v>6.4323954482422199</v>
      </c>
      <c r="CN93">
        <v>6.4637841545255297</v>
      </c>
      <c r="CO93">
        <v>6.4952680282640998</v>
      </c>
      <c r="CP93">
        <v>6.5268474316268703</v>
      </c>
      <c r="CQ93">
        <v>6.5585227250053197</v>
      </c>
      <c r="CR93">
        <v>6.5902942668769002</v>
      </c>
      <c r="CS93">
        <v>6.6221624136669401</v>
      </c>
      <c r="CT93">
        <v>6.65412751960897</v>
      </c>
      <c r="CU93">
        <v>6.68618993660355</v>
      </c>
      <c r="CV93">
        <v>6.7183500140757504</v>
      </c>
      <c r="CW93">
        <v>6.7506080988310702</v>
      </c>
      <c r="CX93">
        <v>6.7829645349101897</v>
      </c>
      <c r="CY93">
        <v>6.8154187944598599</v>
      </c>
      <c r="CZ93">
        <v>6.8479689811126203</v>
      </c>
      <c r="DA93">
        <v>6.8806119735636404</v>
      </c>
      <c r="DB93">
        <v>6.9133429489241998</v>
      </c>
      <c r="DC93">
        <v>6.9461547573689604</v>
      </c>
      <c r="DD93">
        <v>6.9790371154567001</v>
      </c>
      <c r="DE93">
        <v>7.0119755832410799</v>
      </c>
      <c r="DF93">
        <v>7.0449502895116298</v>
      </c>
      <c r="DG93">
        <v>7.0779343707274602</v>
      </c>
      <c r="DH93">
        <v>7.1108920929073003</v>
      </c>
      <c r="DI93">
        <v>7.1437766323104102</v>
      </c>
      <c r="DJ93">
        <v>7.1765275004289801</v>
      </c>
      <c r="DK93">
        <v>7.2090662936469503</v>
      </c>
      <c r="DL93">
        <v>7.2412977862216197</v>
      </c>
      <c r="DM93">
        <v>7.2731026166234596</v>
      </c>
      <c r="DN93">
        <v>7.3043312482828604</v>
      </c>
      <c r="DO93">
        <v>7.3348119495055899</v>
      </c>
      <c r="DP93">
        <v>7.3643139424923802</v>
      </c>
      <c r="DQ93">
        <v>7.3925814460783803</v>
      </c>
      <c r="DR93">
        <v>7.41932749038821</v>
      </c>
      <c r="DS93">
        <v>7.4442763269937702</v>
      </c>
      <c r="DT93">
        <v>7.4671688716373197</v>
      </c>
    </row>
    <row r="94" spans="1:124" ht="15" customHeight="1" x14ac:dyDescent="0.25">
      <c r="A94">
        <v>92</v>
      </c>
      <c r="B94">
        <v>3.8630549371766598</v>
      </c>
      <c r="C94">
        <v>3.9198306665613099</v>
      </c>
      <c r="D94">
        <v>3.8857818426167099</v>
      </c>
      <c r="E94">
        <v>3.9258494116837599</v>
      </c>
      <c r="F94">
        <v>3.8499803704806999</v>
      </c>
      <c r="G94">
        <v>3.85401406503845</v>
      </c>
      <c r="H94">
        <v>3.8721710897717401</v>
      </c>
      <c r="I94">
        <v>3.8631668805886799</v>
      </c>
      <c r="J94">
        <v>3.8837752526842801</v>
      </c>
      <c r="K94">
        <v>3.90983817187802</v>
      </c>
      <c r="L94">
        <v>4.04132651195905</v>
      </c>
      <c r="M94">
        <v>4.1130664651092097</v>
      </c>
      <c r="N94">
        <v>4.1489946861975797</v>
      </c>
      <c r="O94">
        <v>4.1639140399232497</v>
      </c>
      <c r="P94">
        <v>4.2650628617099899</v>
      </c>
      <c r="Q94">
        <v>4.1828897981671096</v>
      </c>
      <c r="R94">
        <v>4.2535592066981804</v>
      </c>
      <c r="S94">
        <v>4.2886253070253302</v>
      </c>
      <c r="T94">
        <v>4.2423497493062596</v>
      </c>
      <c r="U94">
        <v>4.2544729573563203</v>
      </c>
      <c r="V94">
        <v>4.3157398881000999</v>
      </c>
      <c r="W94">
        <v>4.3345752555347703</v>
      </c>
      <c r="X94">
        <v>4.3832164532612401</v>
      </c>
      <c r="Y94">
        <v>4.3892133745173902</v>
      </c>
      <c r="Z94">
        <v>4.4249090382196998</v>
      </c>
      <c r="AA94">
        <v>4.4397282721909797</v>
      </c>
      <c r="AB94">
        <v>4.4773787265152203</v>
      </c>
      <c r="AC94">
        <v>4.5067997247569798</v>
      </c>
      <c r="AD94">
        <v>4.5378146211865804</v>
      </c>
      <c r="AE94">
        <v>4.59735417079846</v>
      </c>
      <c r="AF94">
        <v>4.6404292664130899</v>
      </c>
      <c r="AG94">
        <v>4.6651235694319704</v>
      </c>
      <c r="AH94">
        <v>4.6899013486777301</v>
      </c>
      <c r="AI94">
        <v>4.7147629667249902</v>
      </c>
      <c r="AJ94">
        <v>4.7397087878274498</v>
      </c>
      <c r="AK94">
        <v>4.7647391778771597</v>
      </c>
      <c r="AL94">
        <v>4.7898545043622098</v>
      </c>
      <c r="AM94">
        <v>4.81505513632289</v>
      </c>
      <c r="AN94">
        <v>4.8403414443064303</v>
      </c>
      <c r="AO94">
        <v>4.8657138003199902</v>
      </c>
      <c r="AP94">
        <v>4.8911725777821697</v>
      </c>
      <c r="AQ94">
        <v>4.91671815147284</v>
      </c>
      <c r="AR94">
        <v>4.92313259636592</v>
      </c>
      <c r="AS94">
        <v>4.9295541881168097</v>
      </c>
      <c r="AT94">
        <v>4.9359829348181501</v>
      </c>
      <c r="AU94">
        <v>4.9424188445671398</v>
      </c>
      <c r="AV94">
        <v>4.94886192546549</v>
      </c>
      <c r="AW94">
        <v>4.9553121856193298</v>
      </c>
      <c r="AX94">
        <v>4.9617696331391601</v>
      </c>
      <c r="AY94">
        <v>4.9682342761397003</v>
      </c>
      <c r="AZ94">
        <v>4.9747061227399003</v>
      </c>
      <c r="BA94">
        <v>4.9811851810628101</v>
      </c>
      <c r="BB94">
        <v>4.9876714592355196</v>
      </c>
      <c r="BC94">
        <v>4.9941649653890403</v>
      </c>
      <c r="BD94">
        <v>5.0006657076582899</v>
      </c>
      <c r="BE94">
        <v>5.0071736941819402</v>
      </c>
      <c r="BF94">
        <v>5.0331659782969096</v>
      </c>
      <c r="BG94">
        <v>5.05924727385319</v>
      </c>
      <c r="BH94">
        <v>5.0854179629084602</v>
      </c>
      <c r="BI94">
        <v>5.111678428437</v>
      </c>
      <c r="BJ94">
        <v>5.1380290542638596</v>
      </c>
      <c r="BK94">
        <v>5.1644702249972703</v>
      </c>
      <c r="BL94">
        <v>5.1910023259590599</v>
      </c>
      <c r="BM94">
        <v>5.2176257431132296</v>
      </c>
      <c r="BN94">
        <v>5.2443408629925798</v>
      </c>
      <c r="BO94">
        <v>5.2711480726233697</v>
      </c>
      <c r="BP94">
        <v>5.2980477594481297</v>
      </c>
      <c r="BQ94">
        <v>5.3250403112463802</v>
      </c>
      <c r="BR94">
        <v>5.3521261160534603</v>
      </c>
      <c r="BS94">
        <v>5.3793055620774002</v>
      </c>
      <c r="BT94">
        <v>5.4065790376137004</v>
      </c>
      <c r="BU94">
        <v>5.4339469309582702</v>
      </c>
      <c r="BV94">
        <v>5.4614096303182302</v>
      </c>
      <c r="BW94">
        <v>5.4889675237208202</v>
      </c>
      <c r="BX94">
        <v>5.5166209989202901</v>
      </c>
      <c r="BY94">
        <v>5.5443704433027499</v>
      </c>
      <c r="BZ94">
        <v>5.57221624378914</v>
      </c>
      <c r="CA94">
        <v>5.6001587867360803</v>
      </c>
      <c r="CB94">
        <v>5.6281984578348796</v>
      </c>
      <c r="CC94">
        <v>5.6563356420085</v>
      </c>
      <c r="CD94">
        <v>5.6845707233066403</v>
      </c>
      <c r="CE94">
        <v>5.7129040847987698</v>
      </c>
      <c r="CF94">
        <v>5.7413361084653598</v>
      </c>
      <c r="CG94">
        <v>5.7698671750871799</v>
      </c>
      <c r="CH94">
        <v>5.7984976641326904</v>
      </c>
      <c r="CI94">
        <v>5.8272279536435301</v>
      </c>
      <c r="CJ94">
        <v>5.8560584201183197</v>
      </c>
      <c r="CK94">
        <v>5.8849894383944799</v>
      </c>
      <c r="CL94">
        <v>5.9140213815283804</v>
      </c>
      <c r="CM94">
        <v>5.9431546206736803</v>
      </c>
      <c r="CN94">
        <v>5.9723895249580199</v>
      </c>
      <c r="CO94">
        <v>6.0017264613579098</v>
      </c>
      <c r="CP94">
        <v>6.0311657945721002</v>
      </c>
      <c r="CQ94">
        <v>6.0607078868932396</v>
      </c>
      <c r="CR94">
        <v>6.0903530980780403</v>
      </c>
      <c r="CS94">
        <v>6.1201017852157999</v>
      </c>
      <c r="CT94">
        <v>6.1499543025956296</v>
      </c>
      <c r="CU94">
        <v>6.1799110015720302</v>
      </c>
      <c r="CV94">
        <v>6.20997223042923</v>
      </c>
      <c r="CW94">
        <v>6.2401383342440804</v>
      </c>
      <c r="CX94">
        <v>6.2704096547477599</v>
      </c>
      <c r="CY94">
        <v>6.3007855944187101</v>
      </c>
      <c r="CZ94">
        <v>6.3312640852013704</v>
      </c>
      <c r="DA94">
        <v>6.36184174773613</v>
      </c>
      <c r="DB94">
        <v>6.3925133832721199</v>
      </c>
      <c r="DC94">
        <v>6.4232713077392898</v>
      </c>
      <c r="DD94">
        <v>6.4541044936209602</v>
      </c>
      <c r="DE94">
        <v>6.4849974829927097</v>
      </c>
      <c r="DF94">
        <v>6.5159290344180203</v>
      </c>
      <c r="DG94">
        <v>6.5468704678544896</v>
      </c>
      <c r="DH94">
        <v>6.5777836758269501</v>
      </c>
      <c r="DI94">
        <v>6.60861877626823</v>
      </c>
      <c r="DJ94">
        <v>6.6393113928596099</v>
      </c>
      <c r="DK94">
        <v>6.6697781539317198</v>
      </c>
      <c r="DL94">
        <v>6.6999179132410198</v>
      </c>
      <c r="DM94">
        <v>6.7296039917392596</v>
      </c>
      <c r="DN94">
        <v>6.7586778048429004</v>
      </c>
      <c r="DO94">
        <v>6.7869574566303701</v>
      </c>
      <c r="DP94">
        <v>6.8141985329446202</v>
      </c>
      <c r="DQ94">
        <v>6.8401305240150103</v>
      </c>
      <c r="DR94">
        <v>6.86445030313127</v>
      </c>
      <c r="DS94">
        <v>6.8868673182150797</v>
      </c>
      <c r="DT94">
        <v>6.9071093291380299</v>
      </c>
    </row>
    <row r="95" spans="1:124" ht="15" customHeight="1" x14ac:dyDescent="0.25">
      <c r="A95">
        <v>93</v>
      </c>
      <c r="B95">
        <v>3.6292613978469399</v>
      </c>
      <c r="C95">
        <v>3.6776610610456402</v>
      </c>
      <c r="D95">
        <v>3.6202565473516701</v>
      </c>
      <c r="E95">
        <v>3.66265111734173</v>
      </c>
      <c r="F95">
        <v>3.59111935894237</v>
      </c>
      <c r="G95">
        <v>3.5800725519668601</v>
      </c>
      <c r="H95">
        <v>3.6025993035691899</v>
      </c>
      <c r="I95">
        <v>3.5908982960930098</v>
      </c>
      <c r="J95">
        <v>3.6166528428597902</v>
      </c>
      <c r="K95">
        <v>3.63010945054637</v>
      </c>
      <c r="L95">
        <v>3.8107827048837901</v>
      </c>
      <c r="M95">
        <v>3.8550725419073402</v>
      </c>
      <c r="N95">
        <v>3.8272351192778902</v>
      </c>
      <c r="O95">
        <v>3.8686776261188398</v>
      </c>
      <c r="P95">
        <v>3.9320413570755401</v>
      </c>
      <c r="Q95">
        <v>3.8620482232440798</v>
      </c>
      <c r="R95">
        <v>3.9231525253697801</v>
      </c>
      <c r="S95">
        <v>3.9652424084593898</v>
      </c>
      <c r="T95">
        <v>3.8987185494618499</v>
      </c>
      <c r="U95">
        <v>3.9250230328636699</v>
      </c>
      <c r="V95">
        <v>4.0001172246961803</v>
      </c>
      <c r="W95">
        <v>3.9956575722851602</v>
      </c>
      <c r="X95">
        <v>4.0378477490268097</v>
      </c>
      <c r="Y95">
        <v>4.0584805512052604</v>
      </c>
      <c r="Z95">
        <v>4.0855327495572302</v>
      </c>
      <c r="AA95">
        <v>4.0932302372643896</v>
      </c>
      <c r="AB95">
        <v>4.1285878265116001</v>
      </c>
      <c r="AC95">
        <v>4.1810893639311804</v>
      </c>
      <c r="AD95">
        <v>4.2266046097722301</v>
      </c>
      <c r="AE95">
        <v>4.2630364703086903</v>
      </c>
      <c r="AF95">
        <v>4.2856765313675202</v>
      </c>
      <c r="AG95">
        <v>4.3084031554235303</v>
      </c>
      <c r="AH95">
        <v>4.3312167289861101</v>
      </c>
      <c r="AI95">
        <v>4.3541176397534898</v>
      </c>
      <c r="AJ95">
        <v>4.3771062765750299</v>
      </c>
      <c r="AK95">
        <v>4.4001830294121298</v>
      </c>
      <c r="AL95">
        <v>4.4233482892973903</v>
      </c>
      <c r="AM95">
        <v>4.4466024482925199</v>
      </c>
      <c r="AN95">
        <v>4.4699458994444603</v>
      </c>
      <c r="AO95">
        <v>4.49337903673998</v>
      </c>
      <c r="AP95">
        <v>4.5169022550586799</v>
      </c>
      <c r="AQ95">
        <v>4.5405159501242602</v>
      </c>
      <c r="AR95">
        <v>4.5467001872016102</v>
      </c>
      <c r="AS95">
        <v>4.5528915974484301</v>
      </c>
      <c r="AT95">
        <v>4.5590901890562199</v>
      </c>
      <c r="AU95">
        <v>4.5652959702201699</v>
      </c>
      <c r="AV95">
        <v>4.5715089491390399</v>
      </c>
      <c r="AW95">
        <v>4.57772913401514</v>
      </c>
      <c r="AX95">
        <v>4.5839565330541703</v>
      </c>
      <c r="AY95">
        <v>4.5901911544651801</v>
      </c>
      <c r="AZ95">
        <v>4.5964330064604999</v>
      </c>
      <c r="BA95">
        <v>4.6026820972556202</v>
      </c>
      <c r="BB95">
        <v>4.6089384350691196</v>
      </c>
      <c r="BC95">
        <v>4.6152020281226003</v>
      </c>
      <c r="BD95">
        <v>4.6214728846405597</v>
      </c>
      <c r="BE95">
        <v>4.6277510128503296</v>
      </c>
      <c r="BF95">
        <v>4.6518193599541604</v>
      </c>
      <c r="BG95">
        <v>4.6759804986062097</v>
      </c>
      <c r="BH95">
        <v>4.70023482880808</v>
      </c>
      <c r="BI95">
        <v>4.7245827509654399</v>
      </c>
      <c r="BJ95">
        <v>4.7490246658236499</v>
      </c>
      <c r="BK95">
        <v>4.7735609744015104</v>
      </c>
      <c r="BL95">
        <v>4.79819207792311</v>
      </c>
      <c r="BM95">
        <v>4.8229183777477598</v>
      </c>
      <c r="BN95">
        <v>4.8477402752980199</v>
      </c>
      <c r="BO95">
        <v>4.8726581719858304</v>
      </c>
      <c r="BP95">
        <v>4.8976724691366202</v>
      </c>
      <c r="BQ95">
        <v>4.9227835679115497</v>
      </c>
      <c r="BR95">
        <v>4.9479918692277796</v>
      </c>
      <c r="BS95">
        <v>4.9732977736767099</v>
      </c>
      <c r="BT95">
        <v>4.9987016814403598</v>
      </c>
      <c r="BU95">
        <v>5.0242039922057398</v>
      </c>
      <c r="BV95">
        <v>5.0498051050771702</v>
      </c>
      <c r="BW95">
        <v>5.07550541848682</v>
      </c>
      <c r="BX95">
        <v>5.1013053301030897</v>
      </c>
      <c r="BY95">
        <v>5.1272052367371996</v>
      </c>
      <c r="BZ95">
        <v>5.1532055342477099</v>
      </c>
      <c r="CA95">
        <v>5.1793066174431601</v>
      </c>
      <c r="CB95">
        <v>5.20550887998278</v>
      </c>
      <c r="CC95">
        <v>5.2318127142752697</v>
      </c>
      <c r="CD95">
        <v>5.2582185113756701</v>
      </c>
      <c r="CE95">
        <v>5.2847266608804002</v>
      </c>
      <c r="CF95">
        <v>5.3113375508203502</v>
      </c>
      <c r="CG95">
        <v>5.3380515675522204</v>
      </c>
      <c r="CH95">
        <v>5.3648690956479497</v>
      </c>
      <c r="CI95">
        <v>5.3917905177824199</v>
      </c>
      <c r="CJ95">
        <v>5.4188162146193699</v>
      </c>
      <c r="CK95">
        <v>5.4459465646955403</v>
      </c>
      <c r="CL95">
        <v>5.4731819443031204</v>
      </c>
      <c r="CM95">
        <v>5.5005227273706003</v>
      </c>
      <c r="CN95">
        <v>5.5279692853418201</v>
      </c>
      <c r="CO95">
        <v>5.5555219870535399</v>
      </c>
      <c r="CP95">
        <v>5.5831811986114603</v>
      </c>
      <c r="CQ95">
        <v>5.6109472832645597</v>
      </c>
      <c r="CR95">
        <v>5.6388206012781499</v>
      </c>
      <c r="CS95">
        <v>5.6668015098053202</v>
      </c>
      <c r="CT95">
        <v>5.6948903627571097</v>
      </c>
      <c r="CU95">
        <v>5.72308751067128</v>
      </c>
      <c r="CV95">
        <v>5.7513933005797799</v>
      </c>
      <c r="CW95">
        <v>5.7798080758749704</v>
      </c>
      <c r="CX95">
        <v>5.8083321761747397</v>
      </c>
      <c r="CY95">
        <v>5.8369649149238496</v>
      </c>
      <c r="CZ95">
        <v>5.8657040030929899</v>
      </c>
      <c r="DA95">
        <v>5.8945457285069098</v>
      </c>
      <c r="DB95">
        <v>5.9234844068357999</v>
      </c>
      <c r="DC95">
        <v>5.9525116628251897</v>
      </c>
      <c r="DD95">
        <v>5.9816155051231199</v>
      </c>
      <c r="DE95">
        <v>6.0107791557640597</v>
      </c>
      <c r="DF95">
        <v>6.0399795948180399</v>
      </c>
      <c r="DG95">
        <v>6.0691857824814903</v>
      </c>
      <c r="DH95">
        <v>6.0983565255030996</v>
      </c>
      <c r="DI95">
        <v>6.1274379627209798</v>
      </c>
      <c r="DJ95">
        <v>6.1563606558823496</v>
      </c>
      <c r="DK95">
        <v>6.1850347606866398</v>
      </c>
      <c r="DL95">
        <v>6.2133514111292696</v>
      </c>
      <c r="DM95">
        <v>6.2411743806863003</v>
      </c>
      <c r="DN95">
        <v>6.2683332722573404</v>
      </c>
      <c r="DO95">
        <v>6.2946329074224696</v>
      </c>
      <c r="DP95">
        <v>6.31981104931491</v>
      </c>
      <c r="DQ95">
        <v>6.3435779159335803</v>
      </c>
      <c r="DR95">
        <v>6.3656092176393502</v>
      </c>
      <c r="DS95">
        <v>6.3855949692915503</v>
      </c>
      <c r="DT95">
        <v>6.4032456138515697</v>
      </c>
    </row>
    <row r="96" spans="1:124" ht="15" customHeight="1" x14ac:dyDescent="0.25">
      <c r="A96">
        <v>94</v>
      </c>
      <c r="B96">
        <v>3.4129387202939898</v>
      </c>
      <c r="C96">
        <v>3.4416209161444802</v>
      </c>
      <c r="D96">
        <v>3.3880635576509701</v>
      </c>
      <c r="E96">
        <v>3.4230645657627301</v>
      </c>
      <c r="F96">
        <v>3.3510358859146399</v>
      </c>
      <c r="G96">
        <v>3.3258387591377598</v>
      </c>
      <c r="H96">
        <v>3.3641397072705201</v>
      </c>
      <c r="I96">
        <v>3.3312664591929901</v>
      </c>
      <c r="J96">
        <v>3.3783991214912201</v>
      </c>
      <c r="K96">
        <v>3.4081834216023101</v>
      </c>
      <c r="L96">
        <v>3.5868617137687</v>
      </c>
      <c r="M96">
        <v>3.5825351215171901</v>
      </c>
      <c r="N96">
        <v>3.5547627355479401</v>
      </c>
      <c r="O96">
        <v>3.5717441808952999</v>
      </c>
      <c r="P96">
        <v>3.6357007644213901</v>
      </c>
      <c r="Q96">
        <v>3.5674899388557599</v>
      </c>
      <c r="R96">
        <v>3.6228431459741901</v>
      </c>
      <c r="S96">
        <v>3.6588984491565499</v>
      </c>
      <c r="T96">
        <v>3.5927965343011401</v>
      </c>
      <c r="U96">
        <v>3.64478279971663</v>
      </c>
      <c r="V96">
        <v>3.6858098035678002</v>
      </c>
      <c r="W96">
        <v>3.6980806573760101</v>
      </c>
      <c r="X96">
        <v>3.7302255861462599</v>
      </c>
      <c r="Y96">
        <v>3.7582433650431302</v>
      </c>
      <c r="Z96">
        <v>3.77063931801001</v>
      </c>
      <c r="AA96">
        <v>3.78275239453346</v>
      </c>
      <c r="AB96">
        <v>3.8417841651065099</v>
      </c>
      <c r="AC96">
        <v>3.8987221065631799</v>
      </c>
      <c r="AD96">
        <v>3.9302431802388602</v>
      </c>
      <c r="AE96">
        <v>3.9511535301071001</v>
      </c>
      <c r="AF96">
        <v>3.9721524384605198</v>
      </c>
      <c r="AG96">
        <v>3.9932403032912198</v>
      </c>
      <c r="AH96">
        <v>4.0144175234804598</v>
      </c>
      <c r="AI96">
        <v>4.0356844987625102</v>
      </c>
      <c r="AJ96">
        <v>4.0570416296868004</v>
      </c>
      <c r="AK96">
        <v>4.0784893175786996</v>
      </c>
      <c r="AL96">
        <v>4.1000279644986204</v>
      </c>
      <c r="AM96">
        <v>4.1216579731995404</v>
      </c>
      <c r="AN96">
        <v>4.1433797470828999</v>
      </c>
      <c r="AO96">
        <v>4.1651936901528899</v>
      </c>
      <c r="AP96">
        <v>4.1871002069689496</v>
      </c>
      <c r="AQ96">
        <v>4.2090997025966903</v>
      </c>
      <c r="AR96">
        <v>4.2150648723442803</v>
      </c>
      <c r="AS96">
        <v>4.2210372238229601</v>
      </c>
      <c r="AT96">
        <v>4.2270167653008901</v>
      </c>
      <c r="AU96">
        <v>4.2330035050488304</v>
      </c>
      <c r="AV96">
        <v>4.2389974513401203</v>
      </c>
      <c r="AW96">
        <v>4.2449986124505203</v>
      </c>
      <c r="AX96">
        <v>4.2510069966581696</v>
      </c>
      <c r="AY96">
        <v>4.2570226122434702</v>
      </c>
      <c r="AZ96">
        <v>4.2630454674890199</v>
      </c>
      <c r="BA96">
        <v>4.2690755706795196</v>
      </c>
      <c r="BB96">
        <v>4.2751129301016499</v>
      </c>
      <c r="BC96">
        <v>4.2811575540440101</v>
      </c>
      <c r="BD96">
        <v>4.28720945079702</v>
      </c>
      <c r="BE96">
        <v>4.2932686286528101</v>
      </c>
      <c r="BF96">
        <v>4.3157284658695101</v>
      </c>
      <c r="BG96">
        <v>4.33828364296558</v>
      </c>
      <c r="BH96">
        <v>4.3609345671457502</v>
      </c>
      <c r="BI96">
        <v>4.38368164567229</v>
      </c>
      <c r="BJ96">
        <v>4.4065252857999004</v>
      </c>
      <c r="BK96">
        <v>4.4294658947086898</v>
      </c>
      <c r="BL96">
        <v>4.4525038794352296</v>
      </c>
      <c r="BM96">
        <v>4.4756396468017696</v>
      </c>
      <c r="BN96">
        <v>4.49887360334339</v>
      </c>
      <c r="BO96">
        <v>4.5222061552333601</v>
      </c>
      <c r="BP96">
        <v>4.5456377082064696</v>
      </c>
      <c r="BQ96">
        <v>4.5691686674804304</v>
      </c>
      <c r="BR96">
        <v>4.59279943767537</v>
      </c>
      <c r="BS96">
        <v>4.6165304227313202</v>
      </c>
      <c r="BT96">
        <v>4.6403620258237703</v>
      </c>
      <c r="BU96">
        <v>4.6642946492773296</v>
      </c>
      <c r="BV96">
        <v>4.6883286944773896</v>
      </c>
      <c r="BW96">
        <v>4.7124645617798198</v>
      </c>
      <c r="BX96">
        <v>4.7367026504188701</v>
      </c>
      <c r="BY96">
        <v>4.7610433584129597</v>
      </c>
      <c r="BZ96">
        <v>4.7854870824687499</v>
      </c>
      <c r="CA96">
        <v>4.8100342178832003</v>
      </c>
      <c r="CB96">
        <v>4.83468515844379</v>
      </c>
      <c r="CC96">
        <v>4.8594402963268601</v>
      </c>
      <c r="CD96">
        <v>4.8843000219941297</v>
      </c>
      <c r="CE96">
        <v>4.9092647240874197</v>
      </c>
      <c r="CF96">
        <v>4.9343347893214897</v>
      </c>
      <c r="CG96">
        <v>4.9595106023751896</v>
      </c>
      <c r="CH96">
        <v>4.9847925457808397</v>
      </c>
      <c r="CI96">
        <v>5.0101809998118902</v>
      </c>
      <c r="CJ96">
        <v>5.0356763423688697</v>
      </c>
      <c r="CK96">
        <v>5.06127894886371</v>
      </c>
      <c r="CL96">
        <v>5.0869891921024797</v>
      </c>
      <c r="CM96">
        <v>5.11280744216646</v>
      </c>
      <c r="CN96">
        <v>5.13873406629176</v>
      </c>
      <c r="CO96">
        <v>5.1647694287473396</v>
      </c>
      <c r="CP96">
        <v>5.1909138907116903</v>
      </c>
      <c r="CQ96">
        <v>5.2171678101479602</v>
      </c>
      <c r="CR96">
        <v>5.2435315416778296</v>
      </c>
      <c r="CS96">
        <v>5.2700054364539799</v>
      </c>
      <c r="CT96">
        <v>5.2965898420313602</v>
      </c>
      <c r="CU96">
        <v>5.3232851022371204</v>
      </c>
      <c r="CV96">
        <v>5.3500915570395398</v>
      </c>
      <c r="CW96">
        <v>5.3770095424156503</v>
      </c>
      <c r="CX96">
        <v>5.4040393902179398</v>
      </c>
      <c r="CY96">
        <v>5.43118029195929</v>
      </c>
      <c r="CZ96">
        <v>5.4584296633346501</v>
      </c>
      <c r="DA96">
        <v>5.4857833500683402</v>
      </c>
      <c r="DB96">
        <v>5.5132350251227997</v>
      </c>
      <c r="DC96">
        <v>5.5407754004821097</v>
      </c>
      <c r="DD96">
        <v>5.5683912138689404</v>
      </c>
      <c r="DE96">
        <v>5.5960639484239998</v>
      </c>
      <c r="DF96">
        <v>5.6237682429870599</v>
      </c>
      <c r="DG96">
        <v>5.6514699527869503</v>
      </c>
      <c r="DH96">
        <v>5.6791238256377401</v>
      </c>
      <c r="DI96">
        <v>5.7066707675895003</v>
      </c>
      <c r="DJ96">
        <v>5.7340346846405099</v>
      </c>
      <c r="DK96">
        <v>5.7611172227726897</v>
      </c>
      <c r="DL96">
        <v>5.7877993673355803</v>
      </c>
      <c r="DM96">
        <v>5.8139323408082202</v>
      </c>
      <c r="DN96">
        <v>5.83933021764848</v>
      </c>
      <c r="DO96">
        <v>5.8637803583933596</v>
      </c>
      <c r="DP96">
        <v>5.8869970959971303</v>
      </c>
      <c r="DQ96">
        <v>5.9086653113968799</v>
      </c>
      <c r="DR96">
        <v>5.9284328899813499</v>
      </c>
      <c r="DS96">
        <v>5.9459642917595197</v>
      </c>
      <c r="DT96">
        <v>5.96094718143096</v>
      </c>
    </row>
    <row r="97" spans="1:124" ht="15" customHeight="1" x14ac:dyDescent="0.25">
      <c r="A97">
        <v>95</v>
      </c>
      <c r="B97">
        <v>3.20594951392866</v>
      </c>
      <c r="C97">
        <v>3.2336823707954001</v>
      </c>
      <c r="D97">
        <v>3.17470652919594</v>
      </c>
      <c r="E97">
        <v>3.2069805008059298</v>
      </c>
      <c r="F97">
        <v>3.13348342223044</v>
      </c>
      <c r="G97">
        <v>3.1010671447324101</v>
      </c>
      <c r="H97">
        <v>3.1289668909389801</v>
      </c>
      <c r="I97">
        <v>3.0890500178990901</v>
      </c>
      <c r="J97">
        <v>3.17808408176719</v>
      </c>
      <c r="K97">
        <v>3.1937476303895198</v>
      </c>
      <c r="L97">
        <v>3.3393510782353402</v>
      </c>
      <c r="M97">
        <v>3.3468384355058398</v>
      </c>
      <c r="N97">
        <v>3.2782492555723701</v>
      </c>
      <c r="O97">
        <v>3.3180139093396299</v>
      </c>
      <c r="P97">
        <v>3.3608878620012899</v>
      </c>
      <c r="Q97">
        <v>3.2982125670750202</v>
      </c>
      <c r="R97">
        <v>3.3345076420039299</v>
      </c>
      <c r="S97">
        <v>3.38243829725889</v>
      </c>
      <c r="T97">
        <v>3.3462235250099601</v>
      </c>
      <c r="U97">
        <v>3.3579796611724699</v>
      </c>
      <c r="V97">
        <v>3.4145741018614899</v>
      </c>
      <c r="W97">
        <v>3.4375983497484999</v>
      </c>
      <c r="X97">
        <v>3.45416753336356</v>
      </c>
      <c r="Y97">
        <v>3.4855069467459199</v>
      </c>
      <c r="Z97">
        <v>3.49110769316888</v>
      </c>
      <c r="AA97">
        <v>3.5389137156067401</v>
      </c>
      <c r="AB97">
        <v>3.6014266613155201</v>
      </c>
      <c r="AC97">
        <v>3.6336186761489002</v>
      </c>
      <c r="AD97">
        <v>3.6533145280124302</v>
      </c>
      <c r="AE97">
        <v>3.6731000439470201</v>
      </c>
      <c r="AF97">
        <v>3.69297561623446</v>
      </c>
      <c r="AG97">
        <v>3.7129416380156099</v>
      </c>
      <c r="AH97">
        <v>3.7329985032508701</v>
      </c>
      <c r="AI97">
        <v>3.7531466066791901</v>
      </c>
      <c r="AJ97">
        <v>3.7733863437755302</v>
      </c>
      <c r="AK97">
        <v>3.7937181107067199</v>
      </c>
      <c r="AL97">
        <v>3.8141423042857698</v>
      </c>
      <c r="AM97">
        <v>3.8346593219245499</v>
      </c>
      <c r="AN97">
        <v>3.8552695615847701</v>
      </c>
      <c r="AO97">
        <v>3.87597342172735</v>
      </c>
      <c r="AP97">
        <v>3.8967713012600802</v>
      </c>
      <c r="AQ97">
        <v>3.91766359948355</v>
      </c>
      <c r="AR97">
        <v>3.9234238055386399</v>
      </c>
      <c r="AS97">
        <v>3.9291911861041799</v>
      </c>
      <c r="AT97">
        <v>3.9349657494891499</v>
      </c>
      <c r="AU97">
        <v>3.9407475040039701</v>
      </c>
      <c r="AV97">
        <v>3.9465364579603701</v>
      </c>
      <c r="AW97">
        <v>3.9523326196712998</v>
      </c>
      <c r="AX97">
        <v>3.9581359974508499</v>
      </c>
      <c r="AY97">
        <v>3.9639465996141099</v>
      </c>
      <c r="AZ97">
        <v>3.9697644344771601</v>
      </c>
      <c r="BA97">
        <v>3.9755895103568699</v>
      </c>
      <c r="BB97">
        <v>3.9814218355708699</v>
      </c>
      <c r="BC97">
        <v>3.9872614184374502</v>
      </c>
      <c r="BD97">
        <v>3.9931082672753799</v>
      </c>
      <c r="BE97">
        <v>3.9989623904039502</v>
      </c>
      <c r="BF97">
        <v>4.02031817805406</v>
      </c>
      <c r="BG97">
        <v>4.04177072465815</v>
      </c>
      <c r="BH97">
        <v>4.06332043061352</v>
      </c>
      <c r="BI97">
        <v>4.0849676962239299</v>
      </c>
      <c r="BJ97">
        <v>4.1067129216295601</v>
      </c>
      <c r="BK97">
        <v>4.1285565067349896</v>
      </c>
      <c r="BL97">
        <v>4.1504988511353904</v>
      </c>
      <c r="BM97">
        <v>4.1725403540407298</v>
      </c>
      <c r="BN97">
        <v>4.1946814141981399</v>
      </c>
      <c r="BO97">
        <v>4.2169224298123904</v>
      </c>
      <c r="BP97">
        <v>4.2392637984643704</v>
      </c>
      <c r="BQ97">
        <v>4.2617059170277498</v>
      </c>
      <c r="BR97">
        <v>4.2842491815837001</v>
      </c>
      <c r="BS97">
        <v>4.3068939873337504</v>
      </c>
      <c r="BT97">
        <v>4.3296407285106504</v>
      </c>
      <c r="BU97">
        <v>4.3524897982874604</v>
      </c>
      <c r="BV97">
        <v>4.3754415886846898</v>
      </c>
      <c r="BW97">
        <v>4.3984964904755701</v>
      </c>
      <c r="BX97">
        <v>4.4216548930895101</v>
      </c>
      <c r="BY97">
        <v>4.4449171845136402</v>
      </c>
      <c r="BZ97">
        <v>4.4682837511926197</v>
      </c>
      <c r="CA97">
        <v>4.4917549779265098</v>
      </c>
      <c r="CB97">
        <v>4.5153312477669996</v>
      </c>
      <c r="CC97">
        <v>4.53901294191175</v>
      </c>
      <c r="CD97">
        <v>4.5628004395970798</v>
      </c>
      <c r="CE97">
        <v>4.5866941179888299</v>
      </c>
      <c r="CF97">
        <v>4.6106943520716897</v>
      </c>
      <c r="CG97">
        <v>4.6348015145366803</v>
      </c>
      <c r="CH97">
        <v>4.6590159756671996</v>
      </c>
      <c r="CI97">
        <v>4.6833381032233303</v>
      </c>
      <c r="CJ97">
        <v>4.7077682623246204</v>
      </c>
      <c r="CK97">
        <v>4.7323068153314303</v>
      </c>
      <c r="CL97">
        <v>4.7569541217246796</v>
      </c>
      <c r="CM97">
        <v>4.7817105379842202</v>
      </c>
      <c r="CN97">
        <v>4.8065764174658003</v>
      </c>
      <c r="CO97">
        <v>4.8315521102766601</v>
      </c>
      <c r="CP97">
        <v>4.8566379631498497</v>
      </c>
      <c r="CQ97">
        <v>4.88183431931727</v>
      </c>
      <c r="CR97">
        <v>4.9071415183815104</v>
      </c>
      <c r="CS97">
        <v>4.9325598961865103</v>
      </c>
      <c r="CT97">
        <v>4.9580897846871501</v>
      </c>
      <c r="CU97">
        <v>4.9837315118178003</v>
      </c>
      <c r="CV97">
        <v>5.0094854013597896</v>
      </c>
      <c r="CW97">
        <v>5.0353517728080801</v>
      </c>
      <c r="CX97">
        <v>5.0613309412369603</v>
      </c>
      <c r="CY97">
        <v>5.0874219298945098</v>
      </c>
      <c r="CZ97">
        <v>5.1136217561282802</v>
      </c>
      <c r="DA97">
        <v>5.1399256724578501</v>
      </c>
      <c r="DB97">
        <v>5.1663264923221002</v>
      </c>
      <c r="DC97">
        <v>5.1928137095760203</v>
      </c>
      <c r="DD97">
        <v>5.2193723681015598</v>
      </c>
      <c r="DE97">
        <v>5.2459816355214297</v>
      </c>
      <c r="DF97">
        <v>5.2726130348256603</v>
      </c>
      <c r="DG97">
        <v>5.2992282904140602</v>
      </c>
      <c r="DH97">
        <v>5.3257767512363197</v>
      </c>
      <c r="DI97">
        <v>5.3521923638426898</v>
      </c>
      <c r="DJ97">
        <v>5.3783901824888298</v>
      </c>
      <c r="DK97">
        <v>5.4042605356576798</v>
      </c>
      <c r="DL97">
        <v>5.4296709099723497</v>
      </c>
      <c r="DM97">
        <v>5.4544558322389802</v>
      </c>
      <c r="DN97">
        <v>5.4784087182525996</v>
      </c>
      <c r="DO97">
        <v>5.5012936930730003</v>
      </c>
      <c r="DP97">
        <v>5.5227939104432702</v>
      </c>
      <c r="DQ97">
        <v>5.5425605231628703</v>
      </c>
      <c r="DR97">
        <v>5.5602043643806898</v>
      </c>
      <c r="DS97">
        <v>5.5753558397720901</v>
      </c>
      <c r="DT97">
        <v>5.5876722305424602</v>
      </c>
    </row>
    <row r="98" spans="1:124" ht="15" customHeight="1" x14ac:dyDescent="0.25">
      <c r="A98">
        <v>96</v>
      </c>
      <c r="B98">
        <v>3.0445338298911002</v>
      </c>
      <c r="C98">
        <v>3.0758300909745699</v>
      </c>
      <c r="D98">
        <v>3.0012859144193702</v>
      </c>
      <c r="E98">
        <v>3.0157156740010702</v>
      </c>
      <c r="F98">
        <v>2.9377329793846299</v>
      </c>
      <c r="G98">
        <v>2.8935775767641001</v>
      </c>
      <c r="H98">
        <v>2.9090412165727999</v>
      </c>
      <c r="I98">
        <v>2.9020331661725298</v>
      </c>
      <c r="J98">
        <v>2.9768963198626599</v>
      </c>
      <c r="K98">
        <v>2.9785560381651401</v>
      </c>
      <c r="L98">
        <v>3.1204250547891399</v>
      </c>
      <c r="M98">
        <v>3.1045549071260399</v>
      </c>
      <c r="N98">
        <v>3.038039487596</v>
      </c>
      <c r="O98">
        <v>3.0719434507911898</v>
      </c>
      <c r="P98">
        <v>3.1134981877222798</v>
      </c>
      <c r="Q98">
        <v>3.0242474037542699</v>
      </c>
      <c r="R98">
        <v>3.1052600179885799</v>
      </c>
      <c r="S98">
        <v>3.1490235372797599</v>
      </c>
      <c r="T98">
        <v>3.0942310258096102</v>
      </c>
      <c r="U98">
        <v>3.1061651170881301</v>
      </c>
      <c r="V98">
        <v>3.18332423470321</v>
      </c>
      <c r="W98">
        <v>3.19292313898712</v>
      </c>
      <c r="X98">
        <v>3.2039889868642399</v>
      </c>
      <c r="Y98">
        <v>3.2354229429452599</v>
      </c>
      <c r="Z98">
        <v>3.2673192320367899</v>
      </c>
      <c r="AA98">
        <v>3.3293532460459301</v>
      </c>
      <c r="AB98">
        <v>3.3697336611406401</v>
      </c>
      <c r="AC98">
        <v>3.3886505371534601</v>
      </c>
      <c r="AD98">
        <v>3.40765645188063</v>
      </c>
      <c r="AE98">
        <v>3.4267517985202698</v>
      </c>
      <c r="AF98">
        <v>3.4459369709894099</v>
      </c>
      <c r="AG98">
        <v>3.46521236388201</v>
      </c>
      <c r="AH98">
        <v>3.4845783724253199</v>
      </c>
      <c r="AI98">
        <v>3.5040353924347101</v>
      </c>
      <c r="AJ98">
        <v>3.52358382026696</v>
      </c>
      <c r="AK98">
        <v>3.5432240527717598</v>
      </c>
      <c r="AL98">
        <v>3.5629564872417498</v>
      </c>
      <c r="AM98">
        <v>3.5827815213607099</v>
      </c>
      <c r="AN98">
        <v>3.60269955315013</v>
      </c>
      <c r="AO98">
        <v>3.6227109809140798</v>
      </c>
      <c r="AP98">
        <v>3.64281620318223</v>
      </c>
      <c r="AQ98">
        <v>3.6630156186512299</v>
      </c>
      <c r="AR98">
        <v>3.6685853012146299</v>
      </c>
      <c r="AS98">
        <v>3.67416214116421</v>
      </c>
      <c r="AT98">
        <v>3.6797461467871999</v>
      </c>
      <c r="AU98">
        <v>3.6853373263708602</v>
      </c>
      <c r="AV98">
        <v>3.6909356882024098</v>
      </c>
      <c r="AW98">
        <v>3.6965412405689202</v>
      </c>
      <c r="AX98">
        <v>3.7021539917572301</v>
      </c>
      <c r="AY98">
        <v>3.7077739500538001</v>
      </c>
      <c r="AZ98">
        <v>3.7134011237446298</v>
      </c>
      <c r="BA98">
        <v>3.71903552111517</v>
      </c>
      <c r="BB98">
        <v>3.7246771504502001</v>
      </c>
      <c r="BC98">
        <v>3.7303260200336998</v>
      </c>
      <c r="BD98">
        <v>3.7359821381487901</v>
      </c>
      <c r="BE98">
        <v>3.7416455130776001</v>
      </c>
      <c r="BF98">
        <v>3.7623073084433201</v>
      </c>
      <c r="BG98">
        <v>3.7830656289711899</v>
      </c>
      <c r="BH98">
        <v>3.80392087278085</v>
      </c>
      <c r="BI98">
        <v>3.8248734376351501</v>
      </c>
      <c r="BJ98">
        <v>3.8459237208652302</v>
      </c>
      <c r="BK98">
        <v>3.8670721192936801</v>
      </c>
      <c r="BL98">
        <v>3.8883190291558098</v>
      </c>
      <c r="BM98">
        <v>3.9096648460190599</v>
      </c>
      <c r="BN98">
        <v>3.9311099647004299</v>
      </c>
      <c r="BO98">
        <v>3.9526547791821902</v>
      </c>
      <c r="BP98">
        <v>3.9742996825255101</v>
      </c>
      <c r="BQ98">
        <v>3.99604506678233</v>
      </c>
      <c r="BR98">
        <v>4.0178913229053297</v>
      </c>
      <c r="BS98">
        <v>4.0398388406560199</v>
      </c>
      <c r="BT98">
        <v>4.0618880085110298</v>
      </c>
      <c r="BU98">
        <v>4.0840392135664398</v>
      </c>
      <c r="BV98">
        <v>4.1062928414404301</v>
      </c>
      <c r="BW98">
        <v>4.1286492761740199</v>
      </c>
      <c r="BX98">
        <v>4.1511089001300396</v>
      </c>
      <c r="BY98">
        <v>4.1736720938903904</v>
      </c>
      <c r="BZ98">
        <v>4.19633923615143</v>
      </c>
      <c r="CA98">
        <v>4.2191107036177904</v>
      </c>
      <c r="CB98">
        <v>4.24198687089436</v>
      </c>
      <c r="CC98">
        <v>4.2649681103767199</v>
      </c>
      <c r="CD98">
        <v>4.2880547921397998</v>
      </c>
      <c r="CE98">
        <v>4.3112472838250904</v>
      </c>
      <c r="CF98">
        <v>4.3345459505261399</v>
      </c>
      <c r="CG98">
        <v>4.3579511546726204</v>
      </c>
      <c r="CH98">
        <v>4.3814632559128404</v>
      </c>
      <c r="CI98">
        <v>4.4050826109947998</v>
      </c>
      <c r="CJ98">
        <v>4.4288095736458502</v>
      </c>
      <c r="CK98">
        <v>4.4526444944509702</v>
      </c>
      <c r="CL98">
        <v>4.47658772072975</v>
      </c>
      <c r="CM98">
        <v>4.5006395964120003</v>
      </c>
      <c r="CN98">
        <v>4.5248004619122302</v>
      </c>
      <c r="CO98">
        <v>4.54907065400291</v>
      </c>
      <c r="CP98">
        <v>4.5734505056865498</v>
      </c>
      <c r="CQ98">
        <v>4.5979403460668102</v>
      </c>
      <c r="CR98">
        <v>4.6225405002185003</v>
      </c>
      <c r="CS98">
        <v>4.6472512890565998</v>
      </c>
      <c r="CT98">
        <v>4.6720730292045003</v>
      </c>
      <c r="CU98">
        <v>4.6970060328612302</v>
      </c>
      <c r="CV98">
        <v>4.7220506076680397</v>
      </c>
      <c r="CW98">
        <v>4.7472070565741404</v>
      </c>
      <c r="CX98">
        <v>4.7724756777018698</v>
      </c>
      <c r="CY98">
        <v>4.7978552775870904</v>
      </c>
      <c r="CZ98">
        <v>4.8233423539330902</v>
      </c>
      <c r="DA98">
        <v>4.8489313837088401</v>
      </c>
      <c r="DB98">
        <v>4.8746140552838604</v>
      </c>
      <c r="DC98">
        <v>4.9003782671063298</v>
      </c>
      <c r="DD98">
        <v>4.9262068440986102</v>
      </c>
      <c r="DE98">
        <v>4.9520759205222298</v>
      </c>
      <c r="DF98">
        <v>4.9779529381734502</v>
      </c>
      <c r="DG98">
        <v>5.0037942121648999</v>
      </c>
      <c r="DH98">
        <v>5.0295420239020796</v>
      </c>
      <c r="DI98">
        <v>5.0551212126786096</v>
      </c>
      <c r="DJ98">
        <v>5.0804352538383597</v>
      </c>
      <c r="DK98">
        <v>5.1053596766759899</v>
      </c>
      <c r="DL98">
        <v>5.1297443268484999</v>
      </c>
      <c r="DM98">
        <v>5.1534019206696504</v>
      </c>
      <c r="DN98">
        <v>5.1760988960734098</v>
      </c>
      <c r="DO98">
        <v>5.1975690574147801</v>
      </c>
      <c r="DP98">
        <v>5.2174548680706101</v>
      </c>
      <c r="DQ98">
        <v>5.2353635021749003</v>
      </c>
      <c r="DR98">
        <v>5.2508575146016101</v>
      </c>
      <c r="DS98">
        <v>5.2635230124995704</v>
      </c>
      <c r="DT98">
        <v>5.2729778302702801</v>
      </c>
    </row>
    <row r="99" spans="1:124" ht="15" customHeight="1" x14ac:dyDescent="0.25">
      <c r="A99">
        <v>97</v>
      </c>
      <c r="B99">
        <v>2.8955282033489</v>
      </c>
      <c r="C99">
        <v>2.92984511634292</v>
      </c>
      <c r="D99">
        <v>2.8294016074037498</v>
      </c>
      <c r="E99">
        <v>2.8271089775072999</v>
      </c>
      <c r="F99">
        <v>2.7516048502295298</v>
      </c>
      <c r="G99">
        <v>2.6994322756468998</v>
      </c>
      <c r="H99">
        <v>2.75641124833761</v>
      </c>
      <c r="I99">
        <v>2.7197869415232101</v>
      </c>
      <c r="J99">
        <v>2.7747316013421499</v>
      </c>
      <c r="K99">
        <v>2.7798237372930101</v>
      </c>
      <c r="L99">
        <v>2.8972969589197901</v>
      </c>
      <c r="M99">
        <v>2.90017829520494</v>
      </c>
      <c r="N99">
        <v>2.8275246729383499</v>
      </c>
      <c r="O99">
        <v>2.8734122072599599</v>
      </c>
      <c r="P99">
        <v>2.8787722946936598</v>
      </c>
      <c r="Q99">
        <v>2.8128285090641501</v>
      </c>
      <c r="R99">
        <v>2.8976971056715599</v>
      </c>
      <c r="S99">
        <v>2.9256618972460902</v>
      </c>
      <c r="T99">
        <v>2.8753829590275202</v>
      </c>
      <c r="U99">
        <v>2.8944764603134101</v>
      </c>
      <c r="V99">
        <v>2.9744193511122599</v>
      </c>
      <c r="W99">
        <v>2.9812607101795501</v>
      </c>
      <c r="X99">
        <v>2.99573703023988</v>
      </c>
      <c r="Y99">
        <v>3.0476346265613898</v>
      </c>
      <c r="Z99">
        <v>3.1004541480768801</v>
      </c>
      <c r="AA99">
        <v>3.13874657436733</v>
      </c>
      <c r="AB99">
        <v>3.1569501340348598</v>
      </c>
      <c r="AC99">
        <v>3.17524199365227</v>
      </c>
      <c r="AD99">
        <v>3.1936225445765101</v>
      </c>
      <c r="AE99">
        <v>3.2120921787297601</v>
      </c>
      <c r="AF99">
        <v>3.2306512885546099</v>
      </c>
      <c r="AG99">
        <v>3.24930026696746</v>
      </c>
      <c r="AH99">
        <v>3.2680395073103701</v>
      </c>
      <c r="AI99">
        <v>3.28686940330125</v>
      </c>
      <c r="AJ99">
        <v>3.3057903489823599</v>
      </c>
      <c r="AK99">
        <v>3.3248027386671</v>
      </c>
      <c r="AL99">
        <v>3.3439069668851298</v>
      </c>
      <c r="AM99">
        <v>3.3631034283256498</v>
      </c>
      <c r="AN99">
        <v>3.3823925177790302</v>
      </c>
      <c r="AO99">
        <v>3.4017746300765501</v>
      </c>
      <c r="AP99">
        <v>3.4212501600284502</v>
      </c>
      <c r="AQ99">
        <v>3.4408195023600698</v>
      </c>
      <c r="AR99">
        <v>3.4462159010667199</v>
      </c>
      <c r="AS99">
        <v>3.45161942796841</v>
      </c>
      <c r="AT99">
        <v>3.4570300912595502</v>
      </c>
      <c r="AU99">
        <v>3.4624478991330898</v>
      </c>
      <c r="AV99">
        <v>3.4678728597804098</v>
      </c>
      <c r="AW99">
        <v>3.4733049813912</v>
      </c>
      <c r="AX99">
        <v>3.4787442721533699</v>
      </c>
      <c r="AY99">
        <v>3.48419074025293</v>
      </c>
      <c r="AZ99">
        <v>3.4896443938738702</v>
      </c>
      <c r="BA99">
        <v>3.4951052411980501</v>
      </c>
      <c r="BB99">
        <v>3.5005732904050899</v>
      </c>
      <c r="BC99">
        <v>3.50604854967226</v>
      </c>
      <c r="BD99">
        <v>3.5115310271743301</v>
      </c>
      <c r="BE99">
        <v>3.5170207310835102</v>
      </c>
      <c r="BF99">
        <v>3.5370505419871998</v>
      </c>
      <c r="BG99">
        <v>3.55717646868729</v>
      </c>
      <c r="BH99">
        <v>3.5773989034665901</v>
      </c>
      <c r="BI99">
        <v>3.59771823795794</v>
      </c>
      <c r="BJ99">
        <v>3.61813486306395</v>
      </c>
      <c r="BK99">
        <v>3.6386491688748301</v>
      </c>
      <c r="BL99">
        <v>3.6592615445844001</v>
      </c>
      <c r="BM99">
        <v>3.6799723784041301</v>
      </c>
      <c r="BN99">
        <v>3.7007820574754202</v>
      </c>
      <c r="BO99">
        <v>3.7216909677799501</v>
      </c>
      <c r="BP99">
        <v>3.7426994940482601</v>
      </c>
      <c r="BQ99">
        <v>3.7638080196663499</v>
      </c>
      <c r="BR99">
        <v>3.7850169265806501</v>
      </c>
      <c r="BS99">
        <v>3.8063265952010701</v>
      </c>
      <c r="BT99">
        <v>3.8277374043022401</v>
      </c>
      <c r="BU99">
        <v>3.84924973092305</v>
      </c>
      <c r="BV99">
        <v>3.87086395026446</v>
      </c>
      <c r="BW99">
        <v>3.8925804355854798</v>
      </c>
      <c r="BX99">
        <v>3.9143995580976099</v>
      </c>
      <c r="BY99">
        <v>3.93632168685743</v>
      </c>
      <c r="BZ99">
        <v>3.9583471886577302</v>
      </c>
      <c r="CA99">
        <v>3.9804764279169298</v>
      </c>
      <c r="CB99">
        <v>4.0027097665669196</v>
      </c>
      <c r="CC99">
        <v>4.0250475639394496</v>
      </c>
      <c r="CD99">
        <v>4.0474901766509097</v>
      </c>
      <c r="CE99">
        <v>4.07003795848573</v>
      </c>
      <c r="CF99">
        <v>4.0926912602783503</v>
      </c>
      <c r="CG99">
        <v>4.1154504297937402</v>
      </c>
      <c r="CH99">
        <v>4.13831581160672</v>
      </c>
      <c r="CI99">
        <v>4.1612877469798697</v>
      </c>
      <c r="CJ99">
        <v>4.18436657374024</v>
      </c>
      <c r="CK99">
        <v>4.2075526261549401</v>
      </c>
      <c r="CL99">
        <v>4.2308462348054796</v>
      </c>
      <c r="CM99">
        <v>4.25424772646112</v>
      </c>
      <c r="CN99">
        <v>4.27775742395115</v>
      </c>
      <c r="CO99">
        <v>4.30137564603619</v>
      </c>
      <c r="CP99">
        <v>4.3251027072786199</v>
      </c>
      <c r="CQ99">
        <v>4.3489389179120597</v>
      </c>
      <c r="CR99">
        <v>4.3728845837102002</v>
      </c>
      <c r="CS99">
        <v>4.3969400058547601</v>
      </c>
      <c r="CT99">
        <v>4.4211054808028196</v>
      </c>
      <c r="CU99">
        <v>4.4453813001536098</v>
      </c>
      <c r="CV99">
        <v>4.4697677505146602</v>
      </c>
      <c r="CW99">
        <v>4.4942651133675202</v>
      </c>
      <c r="CX99">
        <v>4.5188736649330901</v>
      </c>
      <c r="CY99">
        <v>4.5435919314628102</v>
      </c>
      <c r="CZ99">
        <v>4.56841573991841</v>
      </c>
      <c r="DA99">
        <v>4.5933385687178099</v>
      </c>
      <c r="DB99">
        <v>4.6183506606795097</v>
      </c>
      <c r="DC99">
        <v>4.6434378681189203</v>
      </c>
      <c r="DD99">
        <v>4.6685801748081497</v>
      </c>
      <c r="DE99">
        <v>4.6937498370737698</v>
      </c>
      <c r="DF99">
        <v>4.7189090868299397</v>
      </c>
      <c r="DG99">
        <v>4.7440073436781596</v>
      </c>
      <c r="DH99">
        <v>4.76897789209539</v>
      </c>
      <c r="DI99">
        <v>4.7937339937247199</v>
      </c>
      <c r="DJ99">
        <v>4.8181644241161603</v>
      </c>
      <c r="DK99">
        <v>4.84212594696666</v>
      </c>
      <c r="DL99">
        <v>4.8654460781687501</v>
      </c>
      <c r="DM99">
        <v>4.8879099602905498</v>
      </c>
      <c r="DN99">
        <v>4.9092499634296596</v>
      </c>
      <c r="DO99">
        <v>4.9291616830966598</v>
      </c>
      <c r="DP99">
        <v>4.9472363027384398</v>
      </c>
      <c r="DQ99">
        <v>4.9630257101278001</v>
      </c>
      <c r="DR99">
        <v>4.9760318971412101</v>
      </c>
      <c r="DS99">
        <v>4.9857856655014503</v>
      </c>
      <c r="DT99">
        <v>4.9918558821453898</v>
      </c>
    </row>
    <row r="100" spans="1:124" ht="15" customHeight="1" x14ac:dyDescent="0.25">
      <c r="A100">
        <v>98</v>
      </c>
      <c r="B100">
        <v>2.7652095427344601</v>
      </c>
      <c r="C100">
        <v>2.7869913514707099</v>
      </c>
      <c r="D100">
        <v>2.6736419968317202</v>
      </c>
      <c r="E100">
        <v>2.6475182366492702</v>
      </c>
      <c r="F100">
        <v>2.5715931430636898</v>
      </c>
      <c r="G100">
        <v>2.56232574384391</v>
      </c>
      <c r="H100">
        <v>2.6072211217177101</v>
      </c>
      <c r="I100">
        <v>2.5378889261136099</v>
      </c>
      <c r="J100">
        <v>2.5909252761510202</v>
      </c>
      <c r="K100">
        <v>2.5729470509522501</v>
      </c>
      <c r="L100">
        <v>2.6952679651187301</v>
      </c>
      <c r="M100">
        <v>2.7206718869522701</v>
      </c>
      <c r="N100">
        <v>2.6436968891708599</v>
      </c>
      <c r="O100">
        <v>2.66981215896545</v>
      </c>
      <c r="P100">
        <v>2.6741464081845998</v>
      </c>
      <c r="Q100">
        <v>2.6349953451397501</v>
      </c>
      <c r="R100">
        <v>2.6950701873890401</v>
      </c>
      <c r="S100">
        <v>2.7372588520354499</v>
      </c>
      <c r="T100">
        <v>2.69009577030742</v>
      </c>
      <c r="U100">
        <v>2.6793297033234</v>
      </c>
      <c r="V100">
        <v>2.7798167077503102</v>
      </c>
      <c r="W100">
        <v>2.7913779633071898</v>
      </c>
      <c r="X100">
        <v>2.8256660102766702</v>
      </c>
      <c r="Y100">
        <v>2.8900934398631501</v>
      </c>
      <c r="Z100">
        <v>2.92805877146542</v>
      </c>
      <c r="AA100">
        <v>2.9456296656771399</v>
      </c>
      <c r="AB100">
        <v>2.9632879836106398</v>
      </c>
      <c r="AC100">
        <v>2.98103411158981</v>
      </c>
      <c r="AD100">
        <v>2.9988684363476801</v>
      </c>
      <c r="AE100">
        <v>3.0167913449779702</v>
      </c>
      <c r="AF100">
        <v>3.0348032248850401</v>
      </c>
      <c r="AG100">
        <v>3.0529044637320899</v>
      </c>
      <c r="AH100">
        <v>3.0710954493877001</v>
      </c>
      <c r="AI100">
        <v>3.0893765698706002</v>
      </c>
      <c r="AJ100">
        <v>3.1077482132927301</v>
      </c>
      <c r="AK100">
        <v>3.12621076780048</v>
      </c>
      <c r="AL100">
        <v>3.14476462151422</v>
      </c>
      <c r="AM100">
        <v>3.1634101624659401</v>
      </c>
      <c r="AN100">
        <v>3.18214777853512</v>
      </c>
      <c r="AO100">
        <v>3.20097785738281</v>
      </c>
      <c r="AP100">
        <v>3.2199007863837599</v>
      </c>
      <c r="AQ100">
        <v>3.2389169525568402</v>
      </c>
      <c r="AR100">
        <v>3.2441611729764301</v>
      </c>
      <c r="AS100">
        <v>3.24941247734654</v>
      </c>
      <c r="AT100">
        <v>3.2546708736903902</v>
      </c>
      <c r="AU100">
        <v>3.2599363700280501</v>
      </c>
      <c r="AV100">
        <v>3.2652089743764301</v>
      </c>
      <c r="AW100">
        <v>3.2704886947490599</v>
      </c>
      <c r="AX100">
        <v>3.2757755391560499</v>
      </c>
      <c r="AY100">
        <v>3.2810695156039298</v>
      </c>
      <c r="AZ100">
        <v>3.2863706320955299</v>
      </c>
      <c r="BA100">
        <v>3.2916788966298598</v>
      </c>
      <c r="BB100">
        <v>3.2969943172019902</v>
      </c>
      <c r="BC100">
        <v>3.3023169018029299</v>
      </c>
      <c r="BD100">
        <v>3.3076466584194999</v>
      </c>
      <c r="BE100">
        <v>3.3129835950341802</v>
      </c>
      <c r="BF100">
        <v>3.3324573222826199</v>
      </c>
      <c r="BG100">
        <v>3.3520265393092399</v>
      </c>
      <c r="BH100">
        <v>3.3716916286756899</v>
      </c>
      <c r="BI100">
        <v>3.3914529719762898</v>
      </c>
      <c r="BJ100">
        <v>3.4113109497518801</v>
      </c>
      <c r="BK100">
        <v>3.43126594140189</v>
      </c>
      <c r="BL100">
        <v>3.4513183250944102</v>
      </c>
      <c r="BM100">
        <v>3.4714684776746201</v>
      </c>
      <c r="BN100">
        <v>3.4917167745712501</v>
      </c>
      <c r="BO100">
        <v>3.5120635897013699</v>
      </c>
      <c r="BP100">
        <v>3.5325092953733201</v>
      </c>
      <c r="BQ100">
        <v>3.5530542621879002</v>
      </c>
      <c r="BR100">
        <v>3.5736988589378602</v>
      </c>
      <c r="BS100">
        <v>3.5944434525056401</v>
      </c>
      <c r="BT100">
        <v>3.6152884077594498</v>
      </c>
      <c r="BU100">
        <v>3.63623408744765</v>
      </c>
      <c r="BV100">
        <v>3.6572808520915601</v>
      </c>
      <c r="BW100">
        <v>3.6784290598766498</v>
      </c>
      <c r="BX100">
        <v>3.6996790665421502</v>
      </c>
      <c r="BY100">
        <v>3.72103122526915</v>
      </c>
      <c r="BZ100">
        <v>3.7424858865672301</v>
      </c>
      <c r="CA100">
        <v>3.7640433981596102</v>
      </c>
      <c r="CB100">
        <v>3.7857041048669098</v>
      </c>
      <c r="CC100">
        <v>3.8074683484895302</v>
      </c>
      <c r="CD100">
        <v>3.8293364676887198</v>
      </c>
      <c r="CE100">
        <v>3.85130879786642</v>
      </c>
      <c r="CF100">
        <v>3.8733856710437702</v>
      </c>
      <c r="CG100">
        <v>3.89556741573857</v>
      </c>
      <c r="CH100">
        <v>3.9178543568415298</v>
      </c>
      <c r="CI100">
        <v>3.9402468154914598</v>
      </c>
      <c r="CJ100">
        <v>3.9627451089495098</v>
      </c>
      <c r="CK100">
        <v>3.9853495504723702</v>
      </c>
      <c r="CL100">
        <v>4.0080604491846401</v>
      </c>
      <c r="CM100">
        <v>4.0308781099502804</v>
      </c>
      <c r="CN100">
        <v>4.0538028332433704</v>
      </c>
      <c r="CO100">
        <v>4.0768349150180896</v>
      </c>
      <c r="CP100">
        <v>4.0999746465780502</v>
      </c>
      <c r="CQ100">
        <v>4.1232223144450701</v>
      </c>
      <c r="CR100">
        <v>4.1465782002273599</v>
      </c>
      <c r="CS100">
        <v>4.1700425804873396</v>
      </c>
      <c r="CT100">
        <v>4.19361572660896</v>
      </c>
      <c r="CU100">
        <v>4.2172979046648003</v>
      </c>
      <c r="CV100">
        <v>4.2410893752828196</v>
      </c>
      <c r="CW100">
        <v>4.2649903935129796</v>
      </c>
      <c r="CX100">
        <v>4.2890012086937803</v>
      </c>
      <c r="CY100">
        <v>4.3131199877384603</v>
      </c>
      <c r="CZ100">
        <v>4.33734169784148</v>
      </c>
      <c r="DA100">
        <v>4.36165854039879</v>
      </c>
      <c r="DB100">
        <v>4.3860589132616203</v>
      </c>
      <c r="DC100">
        <v>4.4105260620083397</v>
      </c>
      <c r="DD100">
        <v>4.4350363569780402</v>
      </c>
      <c r="DE100">
        <v>4.4595571304139403</v>
      </c>
      <c r="DF100">
        <v>4.4840440091751796</v>
      </c>
      <c r="DG100">
        <v>4.5084376840597304</v>
      </c>
      <c r="DH100">
        <v>4.5326600676724702</v>
      </c>
      <c r="DI100">
        <v>4.5566098095588403</v>
      </c>
      <c r="DJ100">
        <v>4.5801571602306899</v>
      </c>
      <c r="DK100">
        <v>4.6031352653808701</v>
      </c>
      <c r="DL100">
        <v>4.6253435915608598</v>
      </c>
      <c r="DM100">
        <v>4.6465326913058602</v>
      </c>
      <c r="DN100">
        <v>4.6663922513606302</v>
      </c>
      <c r="DO100">
        <v>4.6845701071493204</v>
      </c>
      <c r="DP100">
        <v>4.7005933365714503</v>
      </c>
      <c r="DQ100">
        <v>4.71394490436189</v>
      </c>
      <c r="DR100">
        <v>4.7240514788891099</v>
      </c>
      <c r="DS100">
        <v>4.7303754459396004</v>
      </c>
      <c r="DT100">
        <v>4.73242548753137</v>
      </c>
    </row>
    <row r="101" spans="1:124" ht="15" customHeight="1" x14ac:dyDescent="0.25">
      <c r="A101">
        <v>99</v>
      </c>
      <c r="B101">
        <v>2.66857876149811</v>
      </c>
      <c r="C101">
        <v>2.6693740063511</v>
      </c>
      <c r="D101">
        <v>2.5356595584836801</v>
      </c>
      <c r="E101">
        <v>2.5045621690423001</v>
      </c>
      <c r="F101">
        <v>2.4438069848311299</v>
      </c>
      <c r="G101">
        <v>2.4316613409018899</v>
      </c>
      <c r="H101">
        <v>2.4578453018082298</v>
      </c>
      <c r="I101">
        <v>2.3966550451268098</v>
      </c>
      <c r="J101">
        <v>2.4004328946275799</v>
      </c>
      <c r="K101">
        <v>2.4100541712274501</v>
      </c>
      <c r="L101">
        <v>2.5343465032380701</v>
      </c>
      <c r="M101">
        <v>2.5522209743735602</v>
      </c>
      <c r="N101">
        <v>2.4662423501937201</v>
      </c>
      <c r="O101">
        <v>2.4909500020336899</v>
      </c>
      <c r="P101">
        <v>2.5131214487950402</v>
      </c>
      <c r="Q101">
        <v>2.4584890750968502</v>
      </c>
      <c r="R101">
        <v>2.5295212981765101</v>
      </c>
      <c r="S101">
        <v>2.6169602998665402</v>
      </c>
      <c r="T101">
        <v>2.5384793224645801</v>
      </c>
      <c r="U101">
        <v>2.4979840319323698</v>
      </c>
      <c r="V101">
        <v>2.6221850952532799</v>
      </c>
      <c r="W101">
        <v>2.6647360081428402</v>
      </c>
      <c r="X101">
        <v>2.7114318348977502</v>
      </c>
      <c r="Y101">
        <v>2.7530059840858199</v>
      </c>
      <c r="Z101">
        <v>2.7700150703530602</v>
      </c>
      <c r="AA101">
        <v>2.78711048204074</v>
      </c>
      <c r="AB101">
        <v>2.8042925978901501</v>
      </c>
      <c r="AC101">
        <v>2.8215617968761402</v>
      </c>
      <c r="AD101">
        <v>2.8389184581545401</v>
      </c>
      <c r="AE101">
        <v>2.8563629610077701</v>
      </c>
      <c r="AF101">
        <v>2.87389568478882</v>
      </c>
      <c r="AG101">
        <v>2.8915170088633402</v>
      </c>
      <c r="AH101">
        <v>2.9092273125500099</v>
      </c>
      <c r="AI101">
        <v>2.92702697505911</v>
      </c>
      <c r="AJ101">
        <v>2.94491637542921</v>
      </c>
      <c r="AK101">
        <v>2.9628958924620701</v>
      </c>
      <c r="AL101">
        <v>2.98096590465572</v>
      </c>
      <c r="AM101">
        <v>2.99912679013564</v>
      </c>
      <c r="AN101">
        <v>3.0173789265841102</v>
      </c>
      <c r="AO101">
        <v>3.03572269116773</v>
      </c>
      <c r="AP101">
        <v>3.0541584604629701</v>
      </c>
      <c r="AQ101">
        <v>3.0726866103799901</v>
      </c>
      <c r="AR101">
        <v>3.0777965161869698</v>
      </c>
      <c r="AS101">
        <v>3.0829134401045901</v>
      </c>
      <c r="AT101">
        <v>3.08803738991252</v>
      </c>
      <c r="AU101">
        <v>3.0931683733854798</v>
      </c>
      <c r="AV101">
        <v>3.0983063982930998</v>
      </c>
      <c r="AW101">
        <v>3.1034514723997599</v>
      </c>
      <c r="AX101">
        <v>3.1086036034645299</v>
      </c>
      <c r="AY101">
        <v>3.11376279924096</v>
      </c>
      <c r="AZ101">
        <v>3.1189290674769898</v>
      </c>
      <c r="BA101">
        <v>3.1241024159148298</v>
      </c>
      <c r="BB101">
        <v>3.1292828522907898</v>
      </c>
      <c r="BC101">
        <v>3.1344703843351498</v>
      </c>
      <c r="BD101">
        <v>3.1396650197720701</v>
      </c>
      <c r="BE101">
        <v>3.1448667663193799</v>
      </c>
      <c r="BF101">
        <v>3.1638481560727798</v>
      </c>
      <c r="BG101">
        <v>3.1829241075177999</v>
      </c>
      <c r="BH101">
        <v>3.2020949898040798</v>
      </c>
      <c r="BI101">
        <v>3.2213611707520098</v>
      </c>
      <c r="BJ101">
        <v>3.2407230167601901</v>
      </c>
      <c r="BK101">
        <v>3.26018089271111</v>
      </c>
      <c r="BL101">
        <v>3.2797351618750299</v>
      </c>
      <c r="BM101">
        <v>3.2993861858121898</v>
      </c>
      <c r="BN101">
        <v>3.3191343242732101</v>
      </c>
      <c r="BO101">
        <v>3.3389799350979001</v>
      </c>
      <c r="BP101">
        <v>3.3589233741122899</v>
      </c>
      <c r="BQ101">
        <v>3.37896499502415</v>
      </c>
      <c r="BR101">
        <v>3.3991051493167901</v>
      </c>
      <c r="BS101">
        <v>3.41934418614137</v>
      </c>
      <c r="BT101">
        <v>3.4396824522076401</v>
      </c>
      <c r="BU101">
        <v>3.4601202916731801</v>
      </c>
      <c r="BV101">
        <v>3.4806580460311798</v>
      </c>
      <c r="BW101">
        <v>3.5012960539968199</v>
      </c>
      <c r="BX101">
        <v>3.5220346513922598</v>
      </c>
      <c r="BY101">
        <v>3.5428741710302898</v>
      </c>
      <c r="BZ101">
        <v>3.5638149425967098</v>
      </c>
      <c r="CA101">
        <v>3.5848572925314799</v>
      </c>
      <c r="CB101">
        <v>3.6060015439086501</v>
      </c>
      <c r="CC101">
        <v>3.6272480163151601</v>
      </c>
      <c r="CD101">
        <v>3.64859702572863</v>
      </c>
      <c r="CE101">
        <v>3.67004888439399</v>
      </c>
      <c r="CF101">
        <v>3.69160390069925</v>
      </c>
      <c r="CG101">
        <v>3.7132623790503101</v>
      </c>
      <c r="CH101">
        <v>3.7350246197449199</v>
      </c>
      <c r="CI101">
        <v>3.7568909188458099</v>
      </c>
      <c r="CJ101">
        <v>3.7788615680531699</v>
      </c>
      <c r="CK101">
        <v>3.8009368545763502</v>
      </c>
      <c r="CL101">
        <v>3.82311706100504</v>
      </c>
      <c r="CM101">
        <v>3.8454024651798999</v>
      </c>
      <c r="CN101">
        <v>3.8677933400626201</v>
      </c>
      <c r="CO101">
        <v>3.8902899536056998</v>
      </c>
      <c r="CP101">
        <v>3.9128925686217801</v>
      </c>
      <c r="CQ101">
        <v>3.9356014426528101</v>
      </c>
      <c r="CR101">
        <v>3.95841682783889</v>
      </c>
      <c r="CS101">
        <v>3.9813389707870699</v>
      </c>
      <c r="CT101">
        <v>4.0043681124400496</v>
      </c>
      <c r="CU101">
        <v>4.02750448794494</v>
      </c>
      <c r="CV101">
        <v>4.0507483265219904</v>
      </c>
      <c r="CW101">
        <v>4.0740998513336102</v>
      </c>
      <c r="CX101">
        <v>4.0975592793535496</v>
      </c>
      <c r="CY101">
        <v>4.12112430462658</v>
      </c>
      <c r="CZ101">
        <v>4.1447887613026504</v>
      </c>
      <c r="DA101">
        <v>4.1685431714883503</v>
      </c>
      <c r="DB101">
        <v>4.1923735117092402</v>
      </c>
      <c r="DC101">
        <v>4.2162596128439898</v>
      </c>
      <c r="DD101">
        <v>4.2401731202103097</v>
      </c>
      <c r="DE101">
        <v>4.2640749382260497</v>
      </c>
      <c r="DF101">
        <v>4.2879120860330904</v>
      </c>
      <c r="DG101">
        <v>4.3116138977673897</v>
      </c>
      <c r="DH101">
        <v>4.3350875147268297</v>
      </c>
      <c r="DI101">
        <v>4.3582126371606504</v>
      </c>
      <c r="DJ101">
        <v>4.3808355309777998</v>
      </c>
      <c r="DK101">
        <v>4.40275880708875</v>
      </c>
      <c r="DL101">
        <v>4.4237457459450402</v>
      </c>
      <c r="DM101">
        <v>4.4435023418070099</v>
      </c>
      <c r="DN101">
        <v>4.46166337276465</v>
      </c>
      <c r="DO101">
        <v>4.4778153939573304</v>
      </c>
      <c r="DP101">
        <v>4.4914032177695802</v>
      </c>
      <c r="DQ101">
        <v>4.50182163378377</v>
      </c>
      <c r="DR101">
        <v>4.5084011995501596</v>
      </c>
      <c r="DS101">
        <v>4.5105175309711498</v>
      </c>
      <c r="DT101">
        <v>4.5105175309711498</v>
      </c>
    </row>
    <row r="102" spans="1:124" ht="15" customHeight="1" x14ac:dyDescent="0.25">
      <c r="A102">
        <v>100</v>
      </c>
      <c r="B102">
        <v>2.5735039898044501</v>
      </c>
      <c r="C102">
        <v>2.5435197350698</v>
      </c>
      <c r="D102">
        <v>2.4068981561635301</v>
      </c>
      <c r="E102">
        <v>2.4388415958281802</v>
      </c>
      <c r="F102">
        <v>2.3039659334110199</v>
      </c>
      <c r="G102">
        <v>2.25055111076701</v>
      </c>
      <c r="H102">
        <v>2.3346615209608199</v>
      </c>
      <c r="I102">
        <v>2.2164819604688999</v>
      </c>
      <c r="J102">
        <v>2.2345087715776999</v>
      </c>
      <c r="K102">
        <v>2.2466005254152299</v>
      </c>
      <c r="L102">
        <v>2.3876140058250601</v>
      </c>
      <c r="M102">
        <v>2.3870643571171901</v>
      </c>
      <c r="N102">
        <v>2.2976387361868902</v>
      </c>
      <c r="O102">
        <v>2.34060003175105</v>
      </c>
      <c r="P102">
        <v>2.3287928504172299</v>
      </c>
      <c r="Q102">
        <v>2.3178115566686999</v>
      </c>
      <c r="R102">
        <v>2.4052525495077002</v>
      </c>
      <c r="S102">
        <v>2.4835420996653101</v>
      </c>
      <c r="T102">
        <v>2.39973165722947</v>
      </c>
      <c r="U102">
        <v>2.3515575475539299</v>
      </c>
      <c r="V102">
        <v>2.4951523875153701</v>
      </c>
      <c r="W102">
        <v>2.5695970698337902</v>
      </c>
      <c r="X102">
        <v>2.5916199708890302</v>
      </c>
      <c r="Y102">
        <v>2.6081470988628599</v>
      </c>
      <c r="Z102">
        <v>2.62475921843459</v>
      </c>
      <c r="AA102">
        <v>2.64145669812013</v>
      </c>
      <c r="AB102">
        <v>2.6582399064917799</v>
      </c>
      <c r="AC102">
        <v>2.6751092121202098</v>
      </c>
      <c r="AD102">
        <v>2.6920649835147099</v>
      </c>
      <c r="AE102">
        <v>2.7091075890615701</v>
      </c>
      <c r="AF102">
        <v>2.7262373969606601</v>
      </c>
      <c r="AG102">
        <v>2.7434547751601501</v>
      </c>
      <c r="AH102">
        <v>2.7607600912894399</v>
      </c>
      <c r="AI102">
        <v>2.7781537125901599</v>
      </c>
      <c r="AJ102">
        <v>2.7956360058453802</v>
      </c>
      <c r="AK102">
        <v>2.8132073373069502</v>
      </c>
      <c r="AL102">
        <v>2.8308680726209401</v>
      </c>
      <c r="AM102">
        <v>2.8486185767512402</v>
      </c>
      <c r="AN102">
        <v>2.8664592139013201</v>
      </c>
      <c r="AO102">
        <v>2.8843903474340902</v>
      </c>
      <c r="AP102">
        <v>2.9024123397899699</v>
      </c>
      <c r="AQ102">
        <v>2.92052555240305</v>
      </c>
      <c r="AR102">
        <v>2.92552118040512</v>
      </c>
      <c r="AS102">
        <v>2.9305237373885502</v>
      </c>
      <c r="AT102">
        <v>2.93553323081832</v>
      </c>
      <c r="AU102">
        <v>2.9405496681523799</v>
      </c>
      <c r="AV102">
        <v>2.9455730568415399</v>
      </c>
      <c r="AW102">
        <v>2.9506034043292999</v>
      </c>
      <c r="AX102">
        <v>2.9556407180517299</v>
      </c>
      <c r="AY102">
        <v>2.9606850054373202</v>
      </c>
      <c r="AZ102">
        <v>2.9657362739068298</v>
      </c>
      <c r="BA102">
        <v>2.97079453087315</v>
      </c>
      <c r="BB102">
        <v>2.97585978374115</v>
      </c>
      <c r="BC102">
        <v>2.9809320399075401</v>
      </c>
      <c r="BD102">
        <v>2.9860113067607301</v>
      </c>
      <c r="BE102">
        <v>2.9910975916806701</v>
      </c>
      <c r="BF102">
        <v>3.0096582009918</v>
      </c>
      <c r="BG102">
        <v>3.0283121197615501</v>
      </c>
      <c r="BH102">
        <v>3.0470597001355801</v>
      </c>
      <c r="BI102">
        <v>3.0659012925329701</v>
      </c>
      <c r="BJ102">
        <v>3.0848372455467401</v>
      </c>
      <c r="BK102">
        <v>3.1038679058426801</v>
      </c>
      <c r="BL102">
        <v>3.1229936180566802</v>
      </c>
      <c r="BM102">
        <v>3.1422147246903398</v>
      </c>
      <c r="BN102">
        <v>3.16153156600507</v>
      </c>
      <c r="BO102">
        <v>3.18094447991465</v>
      </c>
      <c r="BP102">
        <v>3.2004538018763098</v>
      </c>
      <c r="BQ102">
        <v>3.2200598647803602</v>
      </c>
      <c r="BR102">
        <v>3.23976299883839</v>
      </c>
      <c r="BS102">
        <v>3.2595635314700901</v>
      </c>
      <c r="BT102">
        <v>3.2794617871888398</v>
      </c>
      <c r="BU102">
        <v>3.2994580874858901</v>
      </c>
      <c r="BV102">
        <v>3.3195527507134299</v>
      </c>
      <c r="BW102">
        <v>3.3397460919664099</v>
      </c>
      <c r="BX102">
        <v>3.3600384229632501</v>
      </c>
      <c r="BY102">
        <v>3.3804300519255501</v>
      </c>
      <c r="BZ102">
        <v>3.40092128345663</v>
      </c>
      <c r="CA102">
        <v>3.4215124184192698</v>
      </c>
      <c r="CB102">
        <v>3.4422037538124801</v>
      </c>
      <c r="CC102">
        <v>3.4629955826473702</v>
      </c>
      <c r="CD102">
        <v>3.4838881938223798</v>
      </c>
      <c r="CE102">
        <v>3.5048818719976098</v>
      </c>
      <c r="CF102">
        <v>3.5259768974686598</v>
      </c>
      <c r="CG102">
        <v>3.54717354603978</v>
      </c>
      <c r="CH102">
        <v>3.5684720888964998</v>
      </c>
      <c r="CI102">
        <v>3.5898727924778302</v>
      </c>
      <c r="CJ102">
        <v>3.61137591834806</v>
      </c>
      <c r="CK102">
        <v>3.6329817230682</v>
      </c>
      <c r="CL102">
        <v>3.6546904580671802</v>
      </c>
      <c r="CM102">
        <v>3.67650236951294</v>
      </c>
      <c r="CN102">
        <v>3.6984176981832202</v>
      </c>
      <c r="CO102">
        <v>3.72043667933653</v>
      </c>
      <c r="CP102">
        <v>3.7425595425829701</v>
      </c>
      <c r="CQ102">
        <v>3.7647865117552102</v>
      </c>
      <c r="CR102">
        <v>3.7871178047797098</v>
      </c>
      <c r="CS102">
        <v>3.80955363354804</v>
      </c>
      <c r="CT102">
        <v>3.8320942037886501</v>
      </c>
      <c r="CU102">
        <v>3.8547397149389599</v>
      </c>
      <c r="CV102">
        <v>3.8774903600179602</v>
      </c>
      <c r="CW102">
        <v>3.9003463254992701</v>
      </c>
      <c r="CX102">
        <v>3.9233077911849099</v>
      </c>
      <c r="CY102">
        <v>3.9463718399392</v>
      </c>
      <c r="CZ102">
        <v>3.9695308385930601</v>
      </c>
      <c r="DA102">
        <v>3.9927731394975301</v>
      </c>
      <c r="DB102">
        <v>4.0160815972893102</v>
      </c>
      <c r="DC102">
        <v>4.0394316489785798</v>
      </c>
      <c r="DD102">
        <v>4.0627888716039999</v>
      </c>
      <c r="DE102">
        <v>4.08610592973577</v>
      </c>
      <c r="DF102">
        <v>4.1093188282819098</v>
      </c>
      <c r="DG102">
        <v>4.1323423956491201</v>
      </c>
      <c r="DH102">
        <v>4.1550649393919699</v>
      </c>
      <c r="DI102">
        <v>4.1773420417292204</v>
      </c>
      <c r="DJ102">
        <v>4.1989894958581102</v>
      </c>
      <c r="DK102">
        <v>4.2197711782416301</v>
      </c>
      <c r="DL102">
        <v>4.23940457376378</v>
      </c>
      <c r="DM102">
        <v>4.25753937624971</v>
      </c>
      <c r="DN102">
        <v>4.2737410886631304</v>
      </c>
      <c r="DO102">
        <v>4.2875191723230097</v>
      </c>
      <c r="DP102">
        <v>4.2982149241754302</v>
      </c>
      <c r="DQ102">
        <v>4.3051125587141899</v>
      </c>
      <c r="DR102">
        <v>4.30742245437275</v>
      </c>
      <c r="DS102">
        <v>4.30742245437275</v>
      </c>
      <c r="DT102">
        <v>4.3074224543727597</v>
      </c>
    </row>
    <row r="103" spans="1:124" ht="15" customHeight="1" x14ac:dyDescent="0.25">
      <c r="A103">
        <v>101</v>
      </c>
      <c r="B103">
        <v>2.5001304695977402</v>
      </c>
      <c r="C103">
        <v>2.44435311436483</v>
      </c>
      <c r="D103">
        <v>2.3292285506388999</v>
      </c>
      <c r="E103">
        <v>2.36436332629465</v>
      </c>
      <c r="F103">
        <v>2.16547420345338</v>
      </c>
      <c r="G103">
        <v>2.1165654356383299</v>
      </c>
      <c r="H103">
        <v>2.18969609056776</v>
      </c>
      <c r="I103">
        <v>2.0645820131771999</v>
      </c>
      <c r="J103">
        <v>2.1018575532560502</v>
      </c>
      <c r="K103">
        <v>2.1076723273481002</v>
      </c>
      <c r="L103">
        <v>2.26300796529569</v>
      </c>
      <c r="M103">
        <v>2.2527260210523501</v>
      </c>
      <c r="N103">
        <v>2.1955719339425102</v>
      </c>
      <c r="O103">
        <v>2.18561647075569</v>
      </c>
      <c r="P103">
        <v>2.1937464816570902</v>
      </c>
      <c r="Q103">
        <v>2.2676901576469901</v>
      </c>
      <c r="R103">
        <v>2.30187369016592</v>
      </c>
      <c r="S103">
        <v>2.41082785042114</v>
      </c>
      <c r="T103">
        <v>2.2989676864534898</v>
      </c>
      <c r="U103">
        <v>2.2963750592327701</v>
      </c>
      <c r="V103">
        <v>2.4321879974688398</v>
      </c>
      <c r="W103">
        <v>2.4663807326361198</v>
      </c>
      <c r="X103">
        <v>2.4824825009708298</v>
      </c>
      <c r="Y103">
        <v>2.4986675843281398</v>
      </c>
      <c r="Z103">
        <v>2.5149363400431199</v>
      </c>
      <c r="AA103">
        <v>2.5312891252842502</v>
      </c>
      <c r="AB103">
        <v>2.5477262969888002</v>
      </c>
      <c r="AC103">
        <v>2.56424821179646</v>
      </c>
      <c r="AD103">
        <v>2.5808552259810398</v>
      </c>
      <c r="AE103">
        <v>2.59754769538042</v>
      </c>
      <c r="AF103">
        <v>2.6143259753244998</v>
      </c>
      <c r="AG103">
        <v>2.6311904205614201</v>
      </c>
      <c r="AH103">
        <v>2.6481413851818498</v>
      </c>
      <c r="AI103">
        <v>2.6651792225414401</v>
      </c>
      <c r="AJ103">
        <v>2.6823042851814698</v>
      </c>
      <c r="AK103">
        <v>2.6995169247475301</v>
      </c>
      <c r="AL103">
        <v>2.71681749190655</v>
      </c>
      <c r="AM103">
        <v>2.7342063362618299</v>
      </c>
      <c r="AN103">
        <v>2.7516838062663602</v>
      </c>
      <c r="AO103">
        <v>2.7692502491343598</v>
      </c>
      <c r="AP103">
        <v>2.78690601075095</v>
      </c>
      <c r="AQ103">
        <v>2.8046514355801699</v>
      </c>
      <c r="AR103">
        <v>2.8095456780317201</v>
      </c>
      <c r="AS103">
        <v>2.8144467301068401</v>
      </c>
      <c r="AT103">
        <v>2.8193545989009698</v>
      </c>
      <c r="AU103">
        <v>2.82426929150005</v>
      </c>
      <c r="AV103">
        <v>2.82919081498037</v>
      </c>
      <c r="AW103">
        <v>2.8341191764084201</v>
      </c>
      <c r="AX103">
        <v>2.83905438284072</v>
      </c>
      <c r="AY103">
        <v>2.84399644132368</v>
      </c>
      <c r="AZ103">
        <v>2.8489453588934102</v>
      </c>
      <c r="BA103">
        <v>2.85390114257563</v>
      </c>
      <c r="BB103">
        <v>2.85886379938544</v>
      </c>
      <c r="BC103">
        <v>2.8638333363272102</v>
      </c>
      <c r="BD103">
        <v>2.8688097603944001</v>
      </c>
      <c r="BE103">
        <v>2.8737930785694199</v>
      </c>
      <c r="BF103">
        <v>2.8919780957120498</v>
      </c>
      <c r="BG103">
        <v>2.9102547572883002</v>
      </c>
      <c r="BH103">
        <v>2.9286233954210799</v>
      </c>
      <c r="BI103">
        <v>2.9470843400316999</v>
      </c>
      <c r="BJ103">
        <v>2.9656379187333801</v>
      </c>
      <c r="BK103">
        <v>2.9842844567234299</v>
      </c>
      <c r="BL103">
        <v>3.0030242766739299</v>
      </c>
      <c r="BM103">
        <v>3.0218576986210399</v>
      </c>
      <c r="BN103">
        <v>3.0407850398530401</v>
      </c>
      <c r="BO103">
        <v>3.059806614797</v>
      </c>
      <c r="BP103">
        <v>3.07892273490428</v>
      </c>
      <c r="BQ103">
        <v>3.0981337085348</v>
      </c>
      <c r="BR103">
        <v>3.1174398408402499</v>
      </c>
      <c r="BS103">
        <v>3.1368414336460999</v>
      </c>
      <c r="BT103">
        <v>3.1563387853326899</v>
      </c>
      <c r="BU103">
        <v>3.1759321907153</v>
      </c>
      <c r="BV103">
        <v>3.1956219409233202</v>
      </c>
      <c r="BW103">
        <v>3.2154083232785799</v>
      </c>
      <c r="BX103">
        <v>3.23529162117282</v>
      </c>
      <c r="BY103">
        <v>3.2552721139445602</v>
      </c>
      <c r="BZ103">
        <v>3.2753500767551502</v>
      </c>
      <c r="CA103">
        <v>3.2955257804643501</v>
      </c>
      <c r="CB103">
        <v>3.31579949150527</v>
      </c>
      <c r="CC103">
        <v>3.3361714717589002</v>
      </c>
      <c r="CD103">
        <v>3.3566419784282302</v>
      </c>
      <c r="CE103">
        <v>3.3772112639119598</v>
      </c>
      <c r="CF103">
        <v>3.3978795756780902</v>
      </c>
      <c r="CG103">
        <v>3.4186471561371499</v>
      </c>
      <c r="CH103">
        <v>3.4395142425154099</v>
      </c>
      <c r="CI103">
        <v>3.46048106672797</v>
      </c>
      <c r="CJ103">
        <v>3.4815478552519701</v>
      </c>
      <c r="CK103">
        <v>3.5027148289997001</v>
      </c>
      <c r="CL103">
        <v>3.52398220319207</v>
      </c>
      <c r="CM103">
        <v>3.54535018723222</v>
      </c>
      <c r="CN103">
        <v>3.5668189845793798</v>
      </c>
      <c r="CO103">
        <v>3.5883887926232299</v>
      </c>
      <c r="CP103">
        <v>3.6100598025586401</v>
      </c>
      <c r="CQ103">
        <v>3.6318321992609301</v>
      </c>
      <c r="CR103">
        <v>3.6537061611617601</v>
      </c>
      <c r="CS103">
        <v>3.6756818601257</v>
      </c>
      <c r="CT103">
        <v>3.69775946132751</v>
      </c>
      <c r="CU103">
        <v>3.7199391231302599</v>
      </c>
      <c r="CV103">
        <v>3.7422209969643401</v>
      </c>
      <c r="CW103">
        <v>3.7646052272074302</v>
      </c>
      <c r="CX103">
        <v>3.7870919510655399</v>
      </c>
      <c r="CY103">
        <v>3.8096774342438402</v>
      </c>
      <c r="CZ103">
        <v>3.83235207723633</v>
      </c>
      <c r="DA103">
        <v>3.8551013319291498</v>
      </c>
      <c r="DB103">
        <v>3.8779038893265501</v>
      </c>
      <c r="DC103">
        <v>3.9007293391510802</v>
      </c>
      <c r="DD103">
        <v>3.9235351997454799</v>
      </c>
      <c r="DE103">
        <v>3.9462632152894401</v>
      </c>
      <c r="DF103">
        <v>3.9688348222812202</v>
      </c>
      <c r="DG103">
        <v>3.9911457000237598</v>
      </c>
      <c r="DH103">
        <v>4.0130593417040004</v>
      </c>
      <c r="DI103">
        <v>4.0343996142815897</v>
      </c>
      <c r="DJ103">
        <v>4.05494231686031</v>
      </c>
      <c r="DK103">
        <v>4.0744005748657504</v>
      </c>
      <c r="DL103">
        <v>4.0924320251191002</v>
      </c>
      <c r="DM103">
        <v>4.1086129140018599</v>
      </c>
      <c r="DN103">
        <v>4.1224185172609999</v>
      </c>
      <c r="DO103">
        <v>4.1332582004072096</v>
      </c>
      <c r="DP103">
        <v>4.1403388238659602</v>
      </c>
      <c r="DQ103">
        <v>4.1428015354576404</v>
      </c>
      <c r="DR103">
        <v>4.1428015354576404</v>
      </c>
      <c r="DS103">
        <v>4.1428015354576404</v>
      </c>
      <c r="DT103">
        <v>4.1428015354576404</v>
      </c>
    </row>
    <row r="104" spans="1:124" ht="15" customHeight="1" x14ac:dyDescent="0.25">
      <c r="A104">
        <v>102</v>
      </c>
      <c r="B104">
        <v>2.4601844299269802</v>
      </c>
      <c r="C104">
        <v>2.39423794576726</v>
      </c>
      <c r="D104">
        <v>2.2712519611206199</v>
      </c>
      <c r="E104">
        <v>2.25162424841493</v>
      </c>
      <c r="F104">
        <v>2.09608949055982</v>
      </c>
      <c r="G104">
        <v>2.0094406777882301</v>
      </c>
      <c r="H104">
        <v>2.0946464622437801</v>
      </c>
      <c r="I104">
        <v>1.9591219159323101</v>
      </c>
      <c r="J104">
        <v>1.9999996461034399</v>
      </c>
      <c r="K104">
        <v>1.9778139369089001</v>
      </c>
      <c r="L104">
        <v>2.1819492885446898</v>
      </c>
      <c r="M104">
        <v>2.1871790035371799</v>
      </c>
      <c r="N104">
        <v>2.0963118048855902</v>
      </c>
      <c r="O104">
        <v>2.0959144983344702</v>
      </c>
      <c r="P104">
        <v>2.1296585065367801</v>
      </c>
      <c r="Q104">
        <v>2.23611575201739</v>
      </c>
      <c r="R104">
        <v>2.2030743767480501</v>
      </c>
      <c r="S104">
        <v>2.3497864610502099</v>
      </c>
      <c r="T104">
        <v>2.2550818446376302</v>
      </c>
      <c r="U104">
        <v>2.3010435555988802</v>
      </c>
      <c r="V104">
        <v>2.37233983728854</v>
      </c>
      <c r="W104">
        <v>2.3880388001377701</v>
      </c>
      <c r="X104">
        <v>2.4038192335552102</v>
      </c>
      <c r="Y104">
        <v>2.4196814820592798</v>
      </c>
      <c r="Z104">
        <v>2.4356258897210199</v>
      </c>
      <c r="AA104">
        <v>2.4516528000918698</v>
      </c>
      <c r="AB104">
        <v>2.46776255612955</v>
      </c>
      <c r="AC104">
        <v>2.4839555001221001</v>
      </c>
      <c r="AD104">
        <v>2.5002319736101102</v>
      </c>
      <c r="AE104">
        <v>2.5165923173069999</v>
      </c>
      <c r="AF104">
        <v>2.5330368710176101</v>
      </c>
      <c r="AG104">
        <v>2.5495659735548699</v>
      </c>
      <c r="AH104">
        <v>2.56617996265468</v>
      </c>
      <c r="AI104">
        <v>2.58287917488907</v>
      </c>
      <c r="AJ104">
        <v>2.5996639455774901</v>
      </c>
      <c r="AK104">
        <v>2.6165346086964201</v>
      </c>
      <c r="AL104">
        <v>2.6334914967872098</v>
      </c>
      <c r="AM104">
        <v>2.6505349408622401</v>
      </c>
      <c r="AN104">
        <v>2.66766527030937</v>
      </c>
      <c r="AO104">
        <v>2.6848828127947999</v>
      </c>
      <c r="AP104">
        <v>2.7021878941642301</v>
      </c>
      <c r="AQ104">
        <v>2.71958083834248</v>
      </c>
      <c r="AR104">
        <v>2.7243778602726798</v>
      </c>
      <c r="AS104">
        <v>2.7291815537232398</v>
      </c>
      <c r="AT104">
        <v>2.73399192534254</v>
      </c>
      <c r="AU104">
        <v>2.7388089817664998</v>
      </c>
      <c r="AV104">
        <v>2.74363272961837</v>
      </c>
      <c r="AW104">
        <v>2.7484631755086402</v>
      </c>
      <c r="AX104">
        <v>2.7533003260347999</v>
      </c>
      <c r="AY104">
        <v>2.7581441877812001</v>
      </c>
      <c r="AZ104">
        <v>2.7629947673188999</v>
      </c>
      <c r="BA104">
        <v>2.7678520712054802</v>
      </c>
      <c r="BB104">
        <v>2.7727161059848902</v>
      </c>
      <c r="BC104">
        <v>2.7775868781872401</v>
      </c>
      <c r="BD104">
        <v>2.7824643943286902</v>
      </c>
      <c r="BE104">
        <v>2.7873486609112201</v>
      </c>
      <c r="BF104">
        <v>2.8051721596551</v>
      </c>
      <c r="BG104">
        <v>2.8230853718737201</v>
      </c>
      <c r="BH104">
        <v>2.8410886055192801</v>
      </c>
      <c r="BI104">
        <v>2.8591821657843299</v>
      </c>
      <c r="BJ104">
        <v>2.8773663549890598</v>
      </c>
      <c r="BK104">
        <v>2.8956414724673998</v>
      </c>
      <c r="BL104">
        <v>2.91400781445205</v>
      </c>
      <c r="BM104">
        <v>2.9324656739583901</v>
      </c>
      <c r="BN104">
        <v>2.95101534066744</v>
      </c>
      <c r="BO104">
        <v>2.96965710080788</v>
      </c>
      <c r="BP104">
        <v>2.9883912370371002</v>
      </c>
      <c r="BQ104">
        <v>3.0072180283215202</v>
      </c>
      <c r="BR104">
        <v>3.0261377498160802</v>
      </c>
      <c r="BS104">
        <v>3.0451506727430999</v>
      </c>
      <c r="BT104">
        <v>3.0642570642703602</v>
      </c>
      <c r="BU104">
        <v>3.0834571873888001</v>
      </c>
      <c r="BV104">
        <v>3.1027513007895098</v>
      </c>
      <c r="BW104">
        <v>3.12213965874045</v>
      </c>
      <c r="BX104">
        <v>3.1416225109626801</v>
      </c>
      <c r="BY104">
        <v>3.1612001025063199</v>
      </c>
      <c r="BZ104">
        <v>3.1808726736263</v>
      </c>
      <c r="CA104">
        <v>3.2006404596579299</v>
      </c>
      <c r="CB104">
        <v>3.2205036908923401</v>
      </c>
      <c r="CC104">
        <v>3.2404625924519199</v>
      </c>
      <c r="CD104">
        <v>3.2605173841658601</v>
      </c>
      <c r="CE104">
        <v>3.2806682804456999</v>
      </c>
      <c r="CF104">
        <v>3.3009154901611901</v>
      </c>
      <c r="CG104">
        <v>3.3212592165163399</v>
      </c>
      <c r="CH104">
        <v>3.3416996569258299</v>
      </c>
      <c r="CI104">
        <v>3.36223700289184</v>
      </c>
      <c r="CJ104">
        <v>3.38287143988134</v>
      </c>
      <c r="CK104">
        <v>3.4036031472040098</v>
      </c>
      <c r="CL104">
        <v>3.4244322978907</v>
      </c>
      <c r="CM104">
        <v>3.4453590585726301</v>
      </c>
      <c r="CN104">
        <v>3.4663835893614299</v>
      </c>
      <c r="CO104">
        <v>3.4875060437299301</v>
      </c>
      <c r="CP104">
        <v>3.5087265683939401</v>
      </c>
      <c r="CQ104">
        <v>3.5300453031949899</v>
      </c>
      <c r="CR104">
        <v>3.5514623809841899</v>
      </c>
      <c r="CS104">
        <v>3.57297792750715</v>
      </c>
      <c r="CT104">
        <v>3.5945920612901801</v>
      </c>
      <c r="CU104">
        <v>3.61630489352771</v>
      </c>
      <c r="CV104">
        <v>3.6381165279710799</v>
      </c>
      <c r="CW104">
        <v>3.66002706081875</v>
      </c>
      <c r="CX104">
        <v>3.6820365806080102</v>
      </c>
      <c r="CY104">
        <v>3.7041402595675099</v>
      </c>
      <c r="CZ104">
        <v>3.72632586346062</v>
      </c>
      <c r="DA104">
        <v>3.7485749692884101</v>
      </c>
      <c r="DB104">
        <v>3.7708607204871498</v>
      </c>
      <c r="DC104">
        <v>3.7931449351948601</v>
      </c>
      <c r="DD104">
        <v>3.8153744460247401</v>
      </c>
      <c r="DE104">
        <v>3.8374765493161802</v>
      </c>
      <c r="DF104">
        <v>3.8593534493198698</v>
      </c>
      <c r="DG104">
        <v>3.8808755999784901</v>
      </c>
      <c r="DH104">
        <v>3.90187387526109</v>
      </c>
      <c r="DI104">
        <v>3.9221305391413002</v>
      </c>
      <c r="DJ104">
        <v>3.9413690381809801</v>
      </c>
      <c r="DK104">
        <v>3.9592361864004402</v>
      </c>
      <c r="DL104">
        <v>3.9753116423727399</v>
      </c>
      <c r="DM104">
        <v>3.9890761364540501</v>
      </c>
      <c r="DN104">
        <v>3.9998878121902099</v>
      </c>
      <c r="DO104">
        <v>4.0070265362116197</v>
      </c>
      <c r="DP104">
        <v>4.0095251831779297</v>
      </c>
      <c r="DQ104">
        <v>4.0095251831779297</v>
      </c>
      <c r="DR104">
        <v>4.0095251831779297</v>
      </c>
      <c r="DS104">
        <v>4.0095251831779297</v>
      </c>
      <c r="DT104">
        <v>4.0095251831779297</v>
      </c>
    </row>
    <row r="105" spans="1:124" ht="15" customHeight="1" x14ac:dyDescent="0.25">
      <c r="A105">
        <v>103</v>
      </c>
      <c r="B105">
        <v>2.47095819167179</v>
      </c>
      <c r="C105">
        <v>2.33167734262191</v>
      </c>
      <c r="D105">
        <v>2.22311215610056</v>
      </c>
      <c r="E105">
        <v>2.1805991069925099</v>
      </c>
      <c r="F105">
        <v>2.0981920637437201</v>
      </c>
      <c r="G105">
        <v>1.9762999324600501</v>
      </c>
      <c r="H105">
        <v>2.04058521337415</v>
      </c>
      <c r="I105">
        <v>1.9202444273199699</v>
      </c>
      <c r="J105">
        <v>1.90385806472011</v>
      </c>
      <c r="K105">
        <v>1.9206069082627599</v>
      </c>
      <c r="L105">
        <v>2.14876982386486</v>
      </c>
      <c r="M105">
        <v>2.09724966516765</v>
      </c>
      <c r="N105">
        <v>2.06298921668379</v>
      </c>
      <c r="O105">
        <v>2.0809097390144502</v>
      </c>
      <c r="P105">
        <v>2.1064486319927802</v>
      </c>
      <c r="Q105">
        <v>2.2287791945948601</v>
      </c>
      <c r="R105">
        <v>2.13627452341813</v>
      </c>
      <c r="S105">
        <v>2.2976608441404198</v>
      </c>
      <c r="T105">
        <v>2.2591438154349199</v>
      </c>
      <c r="U105">
        <v>2.2959687163915601</v>
      </c>
      <c r="V105">
        <v>2.31127286393217</v>
      </c>
      <c r="W105">
        <v>2.3266565750147898</v>
      </c>
      <c r="X105">
        <v>2.3421201792791999</v>
      </c>
      <c r="Y105">
        <v>2.3576640055654399</v>
      </c>
      <c r="Z105">
        <v>2.37328838183323</v>
      </c>
      <c r="AA105">
        <v>2.3889936350795602</v>
      </c>
      <c r="AB105">
        <v>2.4047800912544899</v>
      </c>
      <c r="AC105">
        <v>2.4206480751751198</v>
      </c>
      <c r="AD105">
        <v>2.4365979104378699</v>
      </c>
      <c r="AE105">
        <v>2.45262991932892</v>
      </c>
      <c r="AF105">
        <v>2.46874442273301</v>
      </c>
      <c r="AG105">
        <v>2.4849417400405098</v>
      </c>
      <c r="AH105">
        <v>2.5012221890527702</v>
      </c>
      <c r="AI105">
        <v>2.5175860858859802</v>
      </c>
      <c r="AJ105">
        <v>2.53403374487324</v>
      </c>
      <c r="AK105">
        <v>2.5505654784652299</v>
      </c>
      <c r="AL105">
        <v>2.5671815971292502</v>
      </c>
      <c r="AM105">
        <v>2.5838824092467698</v>
      </c>
      <c r="AN105">
        <v>2.6006682210096002</v>
      </c>
      <c r="AO105">
        <v>2.6175393363145498</v>
      </c>
      <c r="AP105">
        <v>2.6344960566568498</v>
      </c>
      <c r="AQ105">
        <v>2.6515386810220898</v>
      </c>
      <c r="AR105">
        <v>2.6562390481274898</v>
      </c>
      <c r="AS105">
        <v>2.6609459362466898</v>
      </c>
      <c r="AT105">
        <v>2.6656593514861302</v>
      </c>
      <c r="AU105">
        <v>2.6703792999362701</v>
      </c>
      <c r="AV105">
        <v>2.6751057876714599</v>
      </c>
      <c r="AW105">
        <v>2.6798388207497799</v>
      </c>
      <c r="AX105">
        <v>2.6845784052128301</v>
      </c>
      <c r="AY105">
        <v>2.68932454708556</v>
      </c>
      <c r="AZ105">
        <v>2.6940772523761201</v>
      </c>
      <c r="BA105">
        <v>2.6988365270756298</v>
      </c>
      <c r="BB105">
        <v>2.70360237715806</v>
      </c>
      <c r="BC105">
        <v>2.7083748085799999</v>
      </c>
      <c r="BD105">
        <v>2.7131538272805198</v>
      </c>
      <c r="BE105">
        <v>2.7179394391809799</v>
      </c>
      <c r="BF105">
        <v>2.7354027471895601</v>
      </c>
      <c r="BG105">
        <v>2.7529536518683999</v>
      </c>
      <c r="BH105">
        <v>2.7705924320188302</v>
      </c>
      <c r="BI105">
        <v>2.7883193630452499</v>
      </c>
      <c r="BJ105">
        <v>2.8061347168377999</v>
      </c>
      <c r="BK105">
        <v>2.8240387616542302</v>
      </c>
      <c r="BL105">
        <v>2.8420317620011</v>
      </c>
      <c r="BM105">
        <v>2.8601139785143102</v>
      </c>
      <c r="BN105">
        <v>2.8782856678390498</v>
      </c>
      <c r="BO105">
        <v>2.8965470825092701</v>
      </c>
      <c r="BP105">
        <v>2.9148984708266701</v>
      </c>
      <c r="BQ105">
        <v>2.9333400767393201</v>
      </c>
      <c r="BR105">
        <v>2.9518721397199998</v>
      </c>
      <c r="BS105">
        <v>2.97049489464422</v>
      </c>
      <c r="BT105">
        <v>2.98920857166822</v>
      </c>
      <c r="BU105">
        <v>3.0080133961066999</v>
      </c>
      <c r="BV105">
        <v>3.0269095883106698</v>
      </c>
      <c r="BW105">
        <v>3.04589736354525</v>
      </c>
      <c r="BX105">
        <v>3.0649769318676601</v>
      </c>
      <c r="BY105">
        <v>3.0841484980053502</v>
      </c>
      <c r="BZ105">
        <v>3.1034122612344301</v>
      </c>
      <c r="CA105">
        <v>3.1227684152584199</v>
      </c>
      <c r="CB105">
        <v>3.1422171480874401</v>
      </c>
      <c r="CC105">
        <v>3.1617586419178298</v>
      </c>
      <c r="CD105">
        <v>3.1813930730124298</v>
      </c>
      <c r="CE105">
        <v>3.2011206115813602</v>
      </c>
      <c r="CF105">
        <v>3.2209414216636398</v>
      </c>
      <c r="CG105">
        <v>3.2408556610094799</v>
      </c>
      <c r="CH105">
        <v>3.2608634809635002</v>
      </c>
      <c r="CI105">
        <v>3.2809650263488099</v>
      </c>
      <c r="CJ105">
        <v>3.3011604353521502</v>
      </c>
      <c r="CK105">
        <v>3.3214498394100298</v>
      </c>
      <c r="CL105">
        <v>3.3418333630960801</v>
      </c>
      <c r="CM105">
        <v>3.3623111240094898</v>
      </c>
      <c r="CN105">
        <v>3.3828832326648799</v>
      </c>
      <c r="CO105">
        <v>3.4035497923834002</v>
      </c>
      <c r="CP105">
        <v>3.4243108991852398</v>
      </c>
      <c r="CQ105">
        <v>3.4451666416836799</v>
      </c>
      <c r="CR105">
        <v>3.4661171009806702</v>
      </c>
      <c r="CS105">
        <v>3.48716235056395</v>
      </c>
      <c r="CT105">
        <v>3.5083024562059002</v>
      </c>
      <c r="CU105">
        <v>3.52953747586414</v>
      </c>
      <c r="CV105">
        <v>3.5508674595838299</v>
      </c>
      <c r="CW105">
        <v>3.5722924494019601</v>
      </c>
      <c r="CX105">
        <v>3.5938124792533999</v>
      </c>
      <c r="CY105">
        <v>3.6154212703134001</v>
      </c>
      <c r="CZ105">
        <v>3.63710308975651</v>
      </c>
      <c r="DA105">
        <v>3.6588343861917698</v>
      </c>
      <c r="DB105">
        <v>3.68058098234805</v>
      </c>
      <c r="DC105">
        <v>3.70229446823783</v>
      </c>
      <c r="DD105">
        <v>3.72390764832718</v>
      </c>
      <c r="DE105">
        <v>3.74532889730453</v>
      </c>
      <c r="DF105">
        <v>3.7664352901461902</v>
      </c>
      <c r="DG105">
        <v>3.7870643954070902</v>
      </c>
      <c r="DH105">
        <v>3.8070046575749901</v>
      </c>
      <c r="DI105">
        <v>3.8259843456562099</v>
      </c>
      <c r="DJ105">
        <v>3.8436591105843201</v>
      </c>
      <c r="DK105">
        <v>3.8595900602889999</v>
      </c>
      <c r="DL105">
        <v>3.8732563674860101</v>
      </c>
      <c r="DM105">
        <v>3.8840159221013</v>
      </c>
      <c r="DN105">
        <v>3.8910765041136899</v>
      </c>
      <c r="DO105">
        <v>3.8935523460433199</v>
      </c>
      <c r="DP105">
        <v>3.8935523460433199</v>
      </c>
      <c r="DQ105">
        <v>3.8935523460433199</v>
      </c>
      <c r="DR105">
        <v>3.8935523460433199</v>
      </c>
      <c r="DS105">
        <v>3.8935523460433199</v>
      </c>
      <c r="DT105">
        <v>3.8935523460433199</v>
      </c>
    </row>
    <row r="106" spans="1:124" ht="15" customHeight="1" x14ac:dyDescent="0.25">
      <c r="A106">
        <v>104</v>
      </c>
      <c r="B106">
        <v>2.4126190039685</v>
      </c>
      <c r="C106">
        <v>2.2974254419230902</v>
      </c>
      <c r="D106">
        <v>2.2346456755502802</v>
      </c>
      <c r="E106">
        <v>2.1684337222123999</v>
      </c>
      <c r="F106">
        <v>2.1422568803725599</v>
      </c>
      <c r="G106">
        <v>2.0281235882447102</v>
      </c>
      <c r="H106">
        <v>2.0332079376659702</v>
      </c>
      <c r="I106">
        <v>1.93868061439275</v>
      </c>
      <c r="J106">
        <v>1.8896820425232499</v>
      </c>
      <c r="K106">
        <v>1.9629647242095301</v>
      </c>
      <c r="L106">
        <v>2.07223315251971</v>
      </c>
      <c r="M106">
        <v>2.0506618796228402</v>
      </c>
      <c r="N106">
        <v>2.0816692505376202</v>
      </c>
      <c r="O106">
        <v>2.09966545516505</v>
      </c>
      <c r="P106">
        <v>2.1256267630124102</v>
      </c>
      <c r="Q106">
        <v>2.2312476595915598</v>
      </c>
      <c r="R106">
        <v>2.1621526269276599</v>
      </c>
      <c r="S106">
        <v>2.2120842387081598</v>
      </c>
      <c r="T106">
        <v>2.2121208138289599</v>
      </c>
      <c r="U106">
        <v>2.2270444457579401</v>
      </c>
      <c r="V106">
        <v>2.24204578263859</v>
      </c>
      <c r="W106">
        <v>2.2571251344749399</v>
      </c>
      <c r="X106">
        <v>2.2722828101163302</v>
      </c>
      <c r="Y106">
        <v>2.2875191171663101</v>
      </c>
      <c r="Z106">
        <v>2.3028343618898601</v>
      </c>
      <c r="AA106">
        <v>2.3182288491190701</v>
      </c>
      <c r="AB106">
        <v>2.3337028821571502</v>
      </c>
      <c r="AC106">
        <v>2.34925676268087</v>
      </c>
      <c r="AD106">
        <v>2.3648907906415699</v>
      </c>
      <c r="AE106">
        <v>2.3806052641645201</v>
      </c>
      <c r="AF106">
        <v>2.3964004794469802</v>
      </c>
      <c r="AG106">
        <v>2.4122767306547401</v>
      </c>
      <c r="AH106">
        <v>2.4282343098173498</v>
      </c>
      <c r="AI106">
        <v>2.4442735067219701</v>
      </c>
      <c r="AJ106">
        <v>2.4603946088060402</v>
      </c>
      <c r="AK106">
        <v>2.4765979010485899</v>
      </c>
      <c r="AL106">
        <v>2.4928836658604898</v>
      </c>
      <c r="AM106">
        <v>2.5092521829734902</v>
      </c>
      <c r="AN106">
        <v>2.5257037293282498</v>
      </c>
      <c r="AO106">
        <v>2.54223857896128</v>
      </c>
      <c r="AP106">
        <v>2.55885700289102</v>
      </c>
      <c r="AQ106">
        <v>2.5755592690029099</v>
      </c>
      <c r="AR106">
        <v>2.5801657009833199</v>
      </c>
      <c r="AS106">
        <v>2.5847784950851298</v>
      </c>
      <c r="AT106">
        <v>2.5893976567434498</v>
      </c>
      <c r="AU106">
        <v>2.5940231913737799</v>
      </c>
      <c r="AV106">
        <v>2.59865510437186</v>
      </c>
      <c r="AW106">
        <v>2.6032934011134801</v>
      </c>
      <c r="AX106">
        <v>2.6079380869542699</v>
      </c>
      <c r="AY106">
        <v>2.6125891672295301</v>
      </c>
      <c r="AZ106">
        <v>2.6172466472540701</v>
      </c>
      <c r="BA106">
        <v>2.6219105323219898</v>
      </c>
      <c r="BB106">
        <v>2.6265808277064799</v>
      </c>
      <c r="BC106">
        <v>2.6312575386597001</v>
      </c>
      <c r="BD106">
        <v>2.6359406704125199</v>
      </c>
      <c r="BE106">
        <v>2.6406302281743801</v>
      </c>
      <c r="BF106">
        <v>2.6577427188881502</v>
      </c>
      <c r="BG106">
        <v>2.6749405497355698</v>
      </c>
      <c r="BH106">
        <v>2.69222396399786</v>
      </c>
      <c r="BI106">
        <v>2.7095932008973702</v>
      </c>
      <c r="BJ106">
        <v>2.7270484954775198</v>
      </c>
      <c r="BK106">
        <v>2.74459007848241</v>
      </c>
      <c r="BL106">
        <v>2.76221817623632</v>
      </c>
      <c r="BM106">
        <v>2.7799330105229898</v>
      </c>
      <c r="BN106">
        <v>2.7977347984649401</v>
      </c>
      <c r="BO106">
        <v>2.8156237524027699</v>
      </c>
      <c r="BP106">
        <v>2.8336000797745702</v>
      </c>
      <c r="BQ106">
        <v>2.8516639829955102</v>
      </c>
      <c r="BR106">
        <v>2.86981565933766</v>
      </c>
      <c r="BS106">
        <v>2.8880553008101102</v>
      </c>
      <c r="BT106">
        <v>2.9063830940395299</v>
      </c>
      <c r="BU106">
        <v>2.9247992201511401</v>
      </c>
      <c r="BV106">
        <v>2.9433038546502499</v>
      </c>
      <c r="BW106">
        <v>2.9618971673043801</v>
      </c>
      <c r="BX106">
        <v>2.9805793220260899</v>
      </c>
      <c r="BY106">
        <v>2.9993504767565602</v>
      </c>
      <c r="BZ106">
        <v>3.0182107833499598</v>
      </c>
      <c r="CA106">
        <v>3.03716038745879</v>
      </c>
      <c r="CB106">
        <v>3.0561994284201299</v>
      </c>
      <c r="CC106">
        <v>3.0753280391429101</v>
      </c>
      <c r="CD106">
        <v>3.09454634599641</v>
      </c>
      <c r="CE106">
        <v>3.1138544686997802</v>
      </c>
      <c r="CF106">
        <v>3.13325252021294</v>
      </c>
      <c r="CG106">
        <v>3.15274060662873</v>
      </c>
      <c r="CH106">
        <v>3.1723188270664502</v>
      </c>
      <c r="CI106">
        <v>3.1919872735668799</v>
      </c>
      <c r="CJ106">
        <v>3.2117460309888002</v>
      </c>
      <c r="CK106">
        <v>3.2315951769070499</v>
      </c>
      <c r="CL106">
        <v>3.2515347815123001</v>
      </c>
      <c r="CM106">
        <v>3.2715649075125</v>
      </c>
      <c r="CN106">
        <v>3.2916856100360401</v>
      </c>
      <c r="CO106">
        <v>3.3118969365368298</v>
      </c>
      <c r="CP106">
        <v>3.33219892670121</v>
      </c>
      <c r="CQ106">
        <v>3.3525916123567701</v>
      </c>
      <c r="CR106">
        <v>3.37307501738323</v>
      </c>
      <c r="CS106">
        <v>3.3936491576253198</v>
      </c>
      <c r="CT106">
        <v>3.4143140408077701</v>
      </c>
      <c r="CU106">
        <v>3.4350696664524798</v>
      </c>
      <c r="CV106">
        <v>3.4559160257978601</v>
      </c>
      <c r="CW106">
        <v>3.4768531017204101</v>
      </c>
      <c r="CX106">
        <v>3.49788086865864</v>
      </c>
      <c r="CY106">
        <v>3.5189911594518901</v>
      </c>
      <c r="CZ106">
        <v>3.5401636881976901</v>
      </c>
      <c r="DA106">
        <v>3.5613682531636002</v>
      </c>
      <c r="DB106">
        <v>3.5825612134158198</v>
      </c>
      <c r="DC106">
        <v>3.6036809741989702</v>
      </c>
      <c r="DD106">
        <v>3.6246423043001701</v>
      </c>
      <c r="DE106">
        <v>3.6453293120285002</v>
      </c>
      <c r="DF106">
        <v>3.6655869225385098</v>
      </c>
      <c r="DG106">
        <v>3.6852107304782402</v>
      </c>
      <c r="DH106">
        <v>3.70393515009245</v>
      </c>
      <c r="DI106">
        <v>3.7214198506474498</v>
      </c>
      <c r="DJ106">
        <v>3.7372345476989901</v>
      </c>
      <c r="DK106">
        <v>3.7508319279518498</v>
      </c>
      <c r="DL106">
        <v>3.7615644385568099</v>
      </c>
      <c r="DM106">
        <v>3.7686353704889299</v>
      </c>
      <c r="DN106">
        <v>3.7710636241738</v>
      </c>
      <c r="DO106">
        <v>3.7710636241738</v>
      </c>
      <c r="DP106">
        <v>3.7710636241738</v>
      </c>
      <c r="DQ106">
        <v>3.7710636241738</v>
      </c>
      <c r="DR106">
        <v>3.7710636241738</v>
      </c>
      <c r="DS106">
        <v>3.7710636241738</v>
      </c>
      <c r="DT106">
        <v>3.7710636241738</v>
      </c>
    </row>
    <row r="107" spans="1:124" ht="15" customHeight="1" x14ac:dyDescent="0.25">
      <c r="A107">
        <v>105</v>
      </c>
      <c r="B107">
        <v>2.29135263317453</v>
      </c>
      <c r="C107">
        <v>2.2626120715803202</v>
      </c>
      <c r="D107">
        <v>2.1751109627218499</v>
      </c>
      <c r="E107">
        <v>2.12567268337774</v>
      </c>
      <c r="F107">
        <v>2.06795398188124</v>
      </c>
      <c r="G107">
        <v>2.0254076242266001</v>
      </c>
      <c r="H107">
        <v>1.9847565174455</v>
      </c>
      <c r="I107">
        <v>1.9406387544850701</v>
      </c>
      <c r="J107">
        <v>1.97846229183566</v>
      </c>
      <c r="K107">
        <v>2.0397961886940901</v>
      </c>
      <c r="L107">
        <v>2.0774722449932801</v>
      </c>
      <c r="M107">
        <v>2.1256485707074599</v>
      </c>
      <c r="N107">
        <v>2.1380160568726798</v>
      </c>
      <c r="O107">
        <v>2.1435598031357701</v>
      </c>
      <c r="P107">
        <v>2.1909947226858502</v>
      </c>
      <c r="Q107">
        <v>2.21172738300766</v>
      </c>
      <c r="R107">
        <v>2.1726468853247001</v>
      </c>
      <c r="S107">
        <v>2.1632328738711801</v>
      </c>
      <c r="T107">
        <v>2.17778472875011</v>
      </c>
      <c r="U107">
        <v>2.1924119754878899</v>
      </c>
      <c r="V107">
        <v>2.2071149077521302</v>
      </c>
      <c r="W107">
        <v>2.2218938174352201</v>
      </c>
      <c r="X107">
        <v>2.2367489945560499</v>
      </c>
      <c r="Y107">
        <v>2.25168072716037</v>
      </c>
      <c r="Z107">
        <v>2.2666893012196301</v>
      </c>
      <c r="AA107">
        <v>2.28177500052854</v>
      </c>
      <c r="AB107">
        <v>2.2969381066012402</v>
      </c>
      <c r="AC107">
        <v>2.31217889856618</v>
      </c>
      <c r="AD107">
        <v>2.3274976530598499</v>
      </c>
      <c r="AE107">
        <v>2.3428946441192999</v>
      </c>
      <c r="AF107">
        <v>2.35837014307352</v>
      </c>
      <c r="AG107">
        <v>2.37392441843383</v>
      </c>
      <c r="AH107">
        <v>2.38955773578324</v>
      </c>
      <c r="AI107">
        <v>2.4052703576648802</v>
      </c>
      <c r="AJ107">
        <v>2.4210625434695698</v>
      </c>
      <c r="AK107">
        <v>2.43693454932257</v>
      </c>
      <c r="AL107">
        <v>2.4528866279696002</v>
      </c>
      <c r="AM107">
        <v>2.46891902866219</v>
      </c>
      <c r="AN107">
        <v>2.4850319970424</v>
      </c>
      <c r="AO107">
        <v>2.5012257750270299</v>
      </c>
      <c r="AP107">
        <v>2.5175006006913301</v>
      </c>
      <c r="AQ107">
        <v>2.5338567081523098</v>
      </c>
      <c r="AR107">
        <v>2.5383675226470399</v>
      </c>
      <c r="AS107">
        <v>2.5428845024141098</v>
      </c>
      <c r="AT107">
        <v>2.54740765215415</v>
      </c>
      <c r="AU107">
        <v>2.5519369765434599</v>
      </c>
      <c r="AV107">
        <v>2.5564724802338401</v>
      </c>
      <c r="AW107">
        <v>2.5610141678524099</v>
      </c>
      <c r="AX107">
        <v>2.56556204400141</v>
      </c>
      <c r="AY107">
        <v>2.5701161132580301</v>
      </c>
      <c r="AZ107">
        <v>2.5746763801742301</v>
      </c>
      <c r="BA107">
        <v>2.57924284927652</v>
      </c>
      <c r="BB107">
        <v>2.5838155250658299</v>
      </c>
      <c r="BC107">
        <v>2.5883944120172901</v>
      </c>
      <c r="BD107">
        <v>2.5929795145800298</v>
      </c>
      <c r="BE107">
        <v>2.5975708371770501</v>
      </c>
      <c r="BF107">
        <v>2.6143242488134701</v>
      </c>
      <c r="BG107">
        <v>2.6311602261303402</v>
      </c>
      <c r="BH107">
        <v>2.6480789729817098</v>
      </c>
      <c r="BI107">
        <v>2.6650806883419</v>
      </c>
      <c r="BJ107">
        <v>2.6821655661884498</v>
      </c>
      <c r="BK107">
        <v>2.6993337953853</v>
      </c>
      <c r="BL107">
        <v>2.7165855595664898</v>
      </c>
      <c r="BM107">
        <v>2.7339210370202398</v>
      </c>
      <c r="BN107">
        <v>2.75134040057358</v>
      </c>
      <c r="BO107">
        <v>2.7688438174776699</v>
      </c>
      <c r="BP107">
        <v>2.7864314492936799</v>
      </c>
      <c r="BQ107">
        <v>2.8041034517795702</v>
      </c>
      <c r="BR107">
        <v>2.8218599747775901</v>
      </c>
      <c r="BS107">
        <v>2.8397011621027799</v>
      </c>
      <c r="BT107">
        <v>2.8576271514323599</v>
      </c>
      <c r="BU107">
        <v>2.8756380741962699</v>
      </c>
      <c r="BV107">
        <v>2.8937340554687698</v>
      </c>
      <c r="BW107">
        <v>2.9119152138611799</v>
      </c>
      <c r="BX107">
        <v>2.9301816614160199</v>
      </c>
      <c r="BY107">
        <v>2.9485335035023699</v>
      </c>
      <c r="BZ107">
        <v>2.9669708387126099</v>
      </c>
      <c r="CA107">
        <v>2.9854937587607302</v>
      </c>
      <c r="CB107">
        <v>3.0041023483820402</v>
      </c>
      <c r="CC107">
        <v>3.0227966852345598</v>
      </c>
      <c r="CD107">
        <v>3.0415768398019898</v>
      </c>
      <c r="CE107">
        <v>3.0604428752984698</v>
      </c>
      <c r="CF107">
        <v>3.0793948475750499</v>
      </c>
      <c r="CG107">
        <v>3.0984328050279699</v>
      </c>
      <c r="CH107">
        <v>3.1175567885089501</v>
      </c>
      <c r="CI107">
        <v>3.1367668312372601</v>
      </c>
      <c r="CJ107">
        <v>3.1560629587139402</v>
      </c>
      <c r="CK107">
        <v>3.1754451886379198</v>
      </c>
      <c r="CL107">
        <v>3.1949135308243899</v>
      </c>
      <c r="CM107">
        <v>3.2144679871252202</v>
      </c>
      <c r="CN107">
        <v>3.2341085513515901</v>
      </c>
      <c r="CO107">
        <v>3.2538352091989502</v>
      </c>
      <c r="CP107">
        <v>3.2736479381741401</v>
      </c>
      <c r="CQ107">
        <v>3.2935467075249298</v>
      </c>
      <c r="CR107">
        <v>3.31353147817194</v>
      </c>
      <c r="CS107">
        <v>3.3336022026429002</v>
      </c>
      <c r="CT107">
        <v>3.3537588250094799</v>
      </c>
      <c r="CU107">
        <v>3.3740012808264499</v>
      </c>
      <c r="CV107">
        <v>3.3943294970735298</v>
      </c>
      <c r="CW107">
        <v>3.4147433920996599</v>
      </c>
      <c r="CX107">
        <v>3.43524287556993</v>
      </c>
      <c r="CY107">
        <v>3.4558171915415898</v>
      </c>
      <c r="CZ107">
        <v>3.47643981176767</v>
      </c>
      <c r="DA107">
        <v>3.4970714507033098</v>
      </c>
      <c r="DB107">
        <v>3.51765558292721</v>
      </c>
      <c r="DC107">
        <v>3.5381127159850401</v>
      </c>
      <c r="DD107">
        <v>3.5583332032649899</v>
      </c>
      <c r="DE107">
        <v>3.57816838855523</v>
      </c>
      <c r="DF107">
        <v>3.5974198972339302</v>
      </c>
      <c r="DG107">
        <v>3.6158269315012999</v>
      </c>
      <c r="DH107">
        <v>3.63305149062053</v>
      </c>
      <c r="DI107">
        <v>3.6486615223424002</v>
      </c>
      <c r="DJ107">
        <v>3.66211211735797</v>
      </c>
      <c r="DK107">
        <v>3.67271164501912</v>
      </c>
      <c r="DL107">
        <v>3.6796444173041598</v>
      </c>
      <c r="DM107">
        <v>3.6819090476388801</v>
      </c>
      <c r="DN107">
        <v>3.6819090476388801</v>
      </c>
      <c r="DO107">
        <v>3.6819090476388801</v>
      </c>
      <c r="DP107">
        <v>3.6819090476388801</v>
      </c>
      <c r="DQ107">
        <v>3.6819090476388801</v>
      </c>
      <c r="DR107">
        <v>3.6819090476388801</v>
      </c>
      <c r="DS107">
        <v>3.6819090476388801</v>
      </c>
      <c r="DT107">
        <v>3.6819090476388801</v>
      </c>
    </row>
    <row r="108" spans="1:124" ht="15" customHeight="1" x14ac:dyDescent="0.25">
      <c r="A108">
        <v>106</v>
      </c>
      <c r="B108">
        <v>2.2529566301809401</v>
      </c>
      <c r="C108">
        <v>2.21546381420647</v>
      </c>
      <c r="D108">
        <v>2.1712995895071501</v>
      </c>
      <c r="E108">
        <v>2.1000338430798702</v>
      </c>
      <c r="F108">
        <v>2.0545803007937198</v>
      </c>
      <c r="G108">
        <v>1.99989066389564</v>
      </c>
      <c r="H108">
        <v>1.94189639917415</v>
      </c>
      <c r="I108">
        <v>1.98232269595754</v>
      </c>
      <c r="J108">
        <v>2.0452043046829802</v>
      </c>
      <c r="K108">
        <v>2.07337709700341</v>
      </c>
      <c r="L108">
        <v>2.1103181269299598</v>
      </c>
      <c r="M108">
        <v>2.1124114590599499</v>
      </c>
      <c r="N108">
        <v>2.1253038304356</v>
      </c>
      <c r="O108">
        <v>2.1656359626364901</v>
      </c>
      <c r="P108">
        <v>2.17065402411674</v>
      </c>
      <c r="Q108">
        <v>2.10830945247934</v>
      </c>
      <c r="R108">
        <v>2.0734079172186699</v>
      </c>
      <c r="S108">
        <v>2.0875792044149799</v>
      </c>
      <c r="T108">
        <v>2.1018240607526399</v>
      </c>
      <c r="U108">
        <v>2.1161427517036202</v>
      </c>
      <c r="V108">
        <v>2.1305355404427502</v>
      </c>
      <c r="W108">
        <v>2.1450026877401802</v>
      </c>
      <c r="X108">
        <v>2.1595444518526699</v>
      </c>
      <c r="Y108">
        <v>2.1741610884139599</v>
      </c>
      <c r="Z108">
        <v>2.18885285032419</v>
      </c>
      <c r="AA108">
        <v>2.20361998763833</v>
      </c>
      <c r="AB108">
        <v>2.2184627474539198</v>
      </c>
      <c r="AC108">
        <v>2.2333813737978998</v>
      </c>
      <c r="AD108">
        <v>2.2483761075129198</v>
      </c>
      <c r="AE108">
        <v>2.26344718614284</v>
      </c>
      <c r="AF108">
        <v>2.2785948438178001</v>
      </c>
      <c r="AG108">
        <v>2.2938193111387499</v>
      </c>
      <c r="AH108">
        <v>2.3091208150615699</v>
      </c>
      <c r="AI108">
        <v>2.3244995787808498</v>
      </c>
      <c r="AJ108">
        <v>2.33995582161337</v>
      </c>
      <c r="AK108">
        <v>2.3554897588813901</v>
      </c>
      <c r="AL108">
        <v>2.3711016017958602</v>
      </c>
      <c r="AM108">
        <v>2.3867915573394698</v>
      </c>
      <c r="AN108">
        <v>2.4025598281498302</v>
      </c>
      <c r="AO108">
        <v>2.41840661240267</v>
      </c>
      <c r="AP108">
        <v>2.4343321036952199</v>
      </c>
      <c r="AQ108">
        <v>2.4503364909298702</v>
      </c>
      <c r="AR108">
        <v>2.45475018805304</v>
      </c>
      <c r="AS108">
        <v>2.45916986569679</v>
      </c>
      <c r="AT108">
        <v>2.4635955275930601</v>
      </c>
      <c r="AU108">
        <v>2.4680271774453</v>
      </c>
      <c r="AV108">
        <v>2.4724648189282998</v>
      </c>
      <c r="AW108">
        <v>2.4769084556879601</v>
      </c>
      <c r="AX108">
        <v>2.4813580913411402</v>
      </c>
      <c r="AY108">
        <v>2.4858137294754701</v>
      </c>
      <c r="AZ108">
        <v>2.4902753736492</v>
      </c>
      <c r="BA108">
        <v>2.4947430273909701</v>
      </c>
      <c r="BB108">
        <v>2.4992166941996601</v>
      </c>
      <c r="BC108">
        <v>2.50369637754422</v>
      </c>
      <c r="BD108">
        <v>2.5081820808634698</v>
      </c>
      <c r="BE108">
        <v>2.5126738075659198</v>
      </c>
      <c r="BF108">
        <v>2.5290632655288299</v>
      </c>
      <c r="BG108">
        <v>2.5455326242040202</v>
      </c>
      <c r="BH108">
        <v>2.56208203724601</v>
      </c>
      <c r="BI108">
        <v>2.5787116527181499</v>
      </c>
      <c r="BJ108">
        <v>2.5954216129816099</v>
      </c>
      <c r="BK108">
        <v>2.6122120545854202</v>
      </c>
      <c r="BL108">
        <v>2.6290831081574999</v>
      </c>
      <c r="BM108">
        <v>2.64603489829685</v>
      </c>
      <c r="BN108">
        <v>2.6630675434668998</v>
      </c>
      <c r="BO108">
        <v>2.6801811558901099</v>
      </c>
      <c r="BP108">
        <v>2.6973758414439102</v>
      </c>
      <c r="BQ108">
        <v>2.7146516995580199</v>
      </c>
      <c r="BR108">
        <v>2.73200882311319</v>
      </c>
      <c r="BS108">
        <v>2.7494472983415501</v>
      </c>
      <c r="BT108">
        <v>2.7669672047284499</v>
      </c>
      <c r="BU108">
        <v>2.7845686149159699</v>
      </c>
      <c r="BV108">
        <v>2.8022515946081699</v>
      </c>
      <c r="BW108">
        <v>2.8200162024780999</v>
      </c>
      <c r="BX108">
        <v>2.8378624900765699</v>
      </c>
      <c r="BY108">
        <v>2.85579050174288</v>
      </c>
      <c r="BZ108">
        <v>2.87380027451748</v>
      </c>
      <c r="CA108">
        <v>2.8918918380565501</v>
      </c>
      <c r="CB108">
        <v>2.9100652145487</v>
      </c>
      <c r="CC108">
        <v>2.9283204186337501</v>
      </c>
      <c r="CD108">
        <v>2.9466574573236</v>
      </c>
      <c r="CE108">
        <v>2.9650763299253602</v>
      </c>
      <c r="CF108">
        <v>2.9835770279667</v>
      </c>
      <c r="CG108">
        <v>3.0021595351234098</v>
      </c>
      <c r="CH108">
        <v>3.0208238271494099</v>
      </c>
      <c r="CI108">
        <v>3.0395698718090101</v>
      </c>
      <c r="CJ108">
        <v>3.0583976288116301</v>
      </c>
      <c r="CK108">
        <v>3.0773070497489501</v>
      </c>
      <c r="CL108">
        <v>3.0962980780345299</v>
      </c>
      <c r="CM108">
        <v>3.1153706488459201</v>
      </c>
      <c r="CN108">
        <v>3.1345246890693499</v>
      </c>
      <c r="CO108">
        <v>3.15376011724697</v>
      </c>
      <c r="CP108">
        <v>3.1730768435266699</v>
      </c>
      <c r="CQ108">
        <v>3.1924747696145399</v>
      </c>
      <c r="CR108">
        <v>3.2119537887299701</v>
      </c>
      <c r="CS108">
        <v>3.2315137855634402</v>
      </c>
      <c r="CT108">
        <v>3.2511546362369601</v>
      </c>
      <c r="CU108">
        <v>3.2708762082672602</v>
      </c>
      <c r="CV108">
        <v>3.29067836053169</v>
      </c>
      <c r="CW108">
        <v>3.3105609432368199</v>
      </c>
      <c r="CX108">
        <v>3.3305237978898701</v>
      </c>
      <c r="CY108">
        <v>3.3505528745282902</v>
      </c>
      <c r="CZ108">
        <v>3.3706137127339999</v>
      </c>
      <c r="DA108">
        <v>3.3906555318595499</v>
      </c>
      <c r="DB108">
        <v>3.4106055595767599</v>
      </c>
      <c r="DC108">
        <v>3.4303618062998402</v>
      </c>
      <c r="DD108">
        <v>3.4497840246825202</v>
      </c>
      <c r="DE108">
        <v>3.4686826055800499</v>
      </c>
      <c r="DF108">
        <v>3.4868051947187699</v>
      </c>
      <c r="DG108">
        <v>3.50382087121565</v>
      </c>
      <c r="DH108">
        <v>3.5193018121444601</v>
      </c>
      <c r="DI108">
        <v>3.5327024768582298</v>
      </c>
      <c r="DJ108">
        <v>3.5433364788354198</v>
      </c>
      <c r="DK108">
        <v>3.5503344413487499</v>
      </c>
      <c r="DL108">
        <v>3.5526742886317901</v>
      </c>
      <c r="DM108">
        <v>3.5526742886317901</v>
      </c>
      <c r="DN108">
        <v>3.5526742886317901</v>
      </c>
      <c r="DO108">
        <v>3.5526742886317901</v>
      </c>
      <c r="DP108">
        <v>3.5526742886317901</v>
      </c>
      <c r="DQ108">
        <v>3.5526742886317901</v>
      </c>
      <c r="DR108">
        <v>3.5526742886317901</v>
      </c>
      <c r="DS108">
        <v>3.5526742886317901</v>
      </c>
      <c r="DT108">
        <v>3.5526742886317901</v>
      </c>
    </row>
    <row r="109" spans="1:124" ht="15" customHeight="1" x14ac:dyDescent="0.25">
      <c r="A109">
        <v>107</v>
      </c>
      <c r="B109">
        <v>2.1441076700444199</v>
      </c>
      <c r="C109">
        <v>2.0955966331373101</v>
      </c>
      <c r="D109">
        <v>2.0314751043530199</v>
      </c>
      <c r="E109">
        <v>2.0257352777449</v>
      </c>
      <c r="F109">
        <v>2.0071726272282202</v>
      </c>
      <c r="G109">
        <v>1.94110353288608</v>
      </c>
      <c r="H109">
        <v>1.98448970690698</v>
      </c>
      <c r="I109">
        <v>2.0393244593412301</v>
      </c>
      <c r="J109">
        <v>2.0657530901218402</v>
      </c>
      <c r="K109">
        <v>2.09978813162033</v>
      </c>
      <c r="L109">
        <v>2.1044267785814799</v>
      </c>
      <c r="M109">
        <v>2.1144781177024101</v>
      </c>
      <c r="N109">
        <v>2.1451645372535402</v>
      </c>
      <c r="O109">
        <v>2.1394697070554498</v>
      </c>
      <c r="P109">
        <v>2.0529150316849898</v>
      </c>
      <c r="Q109">
        <v>2.00451758819684</v>
      </c>
      <c r="R109">
        <v>2.01834453007364</v>
      </c>
      <c r="S109">
        <v>2.0322426169579102</v>
      </c>
      <c r="T109">
        <v>2.0462120851351</v>
      </c>
      <c r="U109">
        <v>2.0602531678753699</v>
      </c>
      <c r="V109">
        <v>2.07436609531947</v>
      </c>
      <c r="W109">
        <v>2.08855109436404</v>
      </c>
      <c r="X109">
        <v>2.1028083885465199</v>
      </c>
      <c r="Y109">
        <v>2.1171381979296502</v>
      </c>
      <c r="Z109">
        <v>2.1315407389857599</v>
      </c>
      <c r="AA109">
        <v>2.1460162244807801</v>
      </c>
      <c r="AB109">
        <v>2.1605648633581498</v>
      </c>
      <c r="AC109">
        <v>2.1751868606226399</v>
      </c>
      <c r="AD109">
        <v>2.18988241722416</v>
      </c>
      <c r="AE109">
        <v>2.2046517299417401</v>
      </c>
      <c r="AF109">
        <v>2.2194949912675499</v>
      </c>
      <c r="AG109">
        <v>2.2344123892912702</v>
      </c>
      <c r="AH109">
        <v>2.24940410758466</v>
      </c>
      <c r="AI109">
        <v>2.2644703250866201</v>
      </c>
      <c r="AJ109">
        <v>2.2796112159886199</v>
      </c>
      <c r="AK109">
        <v>2.2948269496207501</v>
      </c>
      <c r="AL109">
        <v>2.3101176903383398</v>
      </c>
      <c r="AM109">
        <v>2.3254835974092201</v>
      </c>
      <c r="AN109">
        <v>2.3409248249018599</v>
      </c>
      <c r="AO109">
        <v>2.3564415215742298</v>
      </c>
      <c r="AP109">
        <v>2.3720338307636202</v>
      </c>
      <c r="AQ109">
        <v>2.38770189027746</v>
      </c>
      <c r="AR109">
        <v>2.3920225677225</v>
      </c>
      <c r="AS109">
        <v>2.3963489829386702</v>
      </c>
      <c r="AT109">
        <v>2.4006811385635598</v>
      </c>
      <c r="AU109">
        <v>2.40501903720163</v>
      </c>
      <c r="AV109">
        <v>2.4093626814240001</v>
      </c>
      <c r="AW109">
        <v>2.4137120737683202</v>
      </c>
      <c r="AX109">
        <v>2.4180672167386001</v>
      </c>
      <c r="AY109">
        <v>2.4224281128050098</v>
      </c>
      <c r="AZ109">
        <v>2.4267947644037902</v>
      </c>
      <c r="BA109">
        <v>2.43116717393701</v>
      </c>
      <c r="BB109">
        <v>2.4355453437724601</v>
      </c>
      <c r="BC109">
        <v>2.4399292762434399</v>
      </c>
      <c r="BD109">
        <v>2.4443189736486501</v>
      </c>
      <c r="BE109">
        <v>2.4487144382520101</v>
      </c>
      <c r="BF109">
        <v>2.4647515649765799</v>
      </c>
      <c r="BG109">
        <v>2.4808651316865</v>
      </c>
      <c r="BH109">
        <v>2.4970552354726001</v>
      </c>
      <c r="BI109">
        <v>2.51332196708081</v>
      </c>
      <c r="BJ109">
        <v>2.5296654108146499</v>
      </c>
      <c r="BK109">
        <v>2.5460856444393798</v>
      </c>
      <c r="BL109">
        <v>2.5625827390878602</v>
      </c>
      <c r="BM109">
        <v>2.5791567591682001</v>
      </c>
      <c r="BN109">
        <v>2.5958077622731599</v>
      </c>
      <c r="BO109">
        <v>2.6125357990915301</v>
      </c>
      <c r="BP109">
        <v>2.6293409133213701</v>
      </c>
      <c r="BQ109">
        <v>2.6462231415852902</v>
      </c>
      <c r="BR109">
        <v>2.6631825133477398</v>
      </c>
      <c r="BS109">
        <v>2.6802190508343902</v>
      </c>
      <c r="BT109">
        <v>2.6973327689537299</v>
      </c>
      <c r="BU109">
        <v>2.7145236752207298</v>
      </c>
      <c r="BV109">
        <v>2.73179176968284</v>
      </c>
      <c r="BW109">
        <v>2.7491370448482302</v>
      </c>
      <c r="BX109">
        <v>2.76655948561634</v>
      </c>
      <c r="BY109">
        <v>2.78405906921079</v>
      </c>
      <c r="BZ109">
        <v>2.8016357651147201</v>
      </c>
      <c r="CA109">
        <v>2.8192895350085201</v>
      </c>
      <c r="CB109">
        <v>2.83702033271009</v>
      </c>
      <c r="CC109">
        <v>2.8548281041174901</v>
      </c>
      <c r="CD109">
        <v>2.8727127871542399</v>
      </c>
      <c r="CE109">
        <v>2.8906743117171101</v>
      </c>
      <c r="CF109">
        <v>2.9087125996265399</v>
      </c>
      <c r="CG109">
        <v>2.9268275645795998</v>
      </c>
      <c r="CH109">
        <v>2.9450191121056699</v>
      </c>
      <c r="CI109">
        <v>2.9632871395247302</v>
      </c>
      <c r="CJ109">
        <v>2.9816315359083201</v>
      </c>
      <c r="CK109">
        <v>3.00005218204317</v>
      </c>
      <c r="CL109">
        <v>3.0185489503976499</v>
      </c>
      <c r="CM109">
        <v>3.0371217050907799</v>
      </c>
      <c r="CN109">
        <v>3.0557703018640798</v>
      </c>
      <c r="CO109">
        <v>3.0744945880561301</v>
      </c>
      <c r="CP109">
        <v>3.0932944025798998</v>
      </c>
      <c r="CQ109">
        <v>3.1121695759027799</v>
      </c>
      <c r="CR109">
        <v>3.1311199300294201</v>
      </c>
      <c r="CS109">
        <v>3.15014527848736</v>
      </c>
      <c r="CT109">
        <v>3.1692454263153098</v>
      </c>
      <c r="CU109">
        <v>3.1884201700543402</v>
      </c>
      <c r="CV109">
        <v>3.2076692977416901</v>
      </c>
      <c r="CW109">
        <v>3.22699258890745</v>
      </c>
      <c r="CX109">
        <v>3.2463898145739201</v>
      </c>
      <c r="CY109">
        <v>3.26584239687595</v>
      </c>
      <c r="CZ109">
        <v>3.2853049831270602</v>
      </c>
      <c r="DA109">
        <v>3.3047110740322099</v>
      </c>
      <c r="DB109">
        <v>3.3239657609943798</v>
      </c>
      <c r="DC109">
        <v>3.3429365010870802</v>
      </c>
      <c r="DD109">
        <v>3.36144161147433</v>
      </c>
      <c r="DE109">
        <v>3.3792361849934198</v>
      </c>
      <c r="DF109">
        <v>3.3959951750724202</v>
      </c>
      <c r="DG109">
        <v>3.4112934750899</v>
      </c>
      <c r="DH109">
        <v>3.4245829269260599</v>
      </c>
      <c r="DI109">
        <v>3.4351663356676601</v>
      </c>
      <c r="DJ109">
        <v>3.4421687392240399</v>
      </c>
      <c r="DK109">
        <v>3.4444843604201698</v>
      </c>
      <c r="DL109">
        <v>3.4444843604201698</v>
      </c>
      <c r="DM109">
        <v>3.4444843604201698</v>
      </c>
      <c r="DN109">
        <v>3.4444843604201698</v>
      </c>
      <c r="DO109">
        <v>3.4444843604201698</v>
      </c>
      <c r="DP109">
        <v>3.4444843604201698</v>
      </c>
      <c r="DQ109">
        <v>3.4444843604201698</v>
      </c>
      <c r="DR109">
        <v>3.4444843604201698</v>
      </c>
      <c r="DS109">
        <v>3.4444843604201698</v>
      </c>
      <c r="DT109">
        <v>3.4444843604201698</v>
      </c>
    </row>
    <row r="110" spans="1:124" ht="15" customHeight="1" x14ac:dyDescent="0.25">
      <c r="A110">
        <v>108</v>
      </c>
      <c r="B110">
        <v>2.1421279559192401</v>
      </c>
      <c r="C110">
        <v>2.1051471755815001</v>
      </c>
      <c r="D110">
        <v>2.0863656686946701</v>
      </c>
      <c r="E110">
        <v>2.0408836791410101</v>
      </c>
      <c r="F110">
        <v>1.9400087287273</v>
      </c>
      <c r="G110">
        <v>1.9831235420890501</v>
      </c>
      <c r="H110">
        <v>2.0287196905245399</v>
      </c>
      <c r="I110">
        <v>2.0536891274163902</v>
      </c>
      <c r="J110">
        <v>2.10035156908231</v>
      </c>
      <c r="K110">
        <v>2.1111475550717098</v>
      </c>
      <c r="L110">
        <v>2.1192005641635898</v>
      </c>
      <c r="M110">
        <v>2.1399931482356802</v>
      </c>
      <c r="N110">
        <v>2.1192435045121898</v>
      </c>
      <c r="O110">
        <v>2.0144909051034898</v>
      </c>
      <c r="P110">
        <v>1.9540581927595</v>
      </c>
      <c r="Q110">
        <v>1.9675180452415499</v>
      </c>
      <c r="R110">
        <v>1.9810463725310901</v>
      </c>
      <c r="S110">
        <v>1.9946433775826999</v>
      </c>
      <c r="T110">
        <v>2.0083092593646401</v>
      </c>
      <c r="U110">
        <v>2.0220442127461302</v>
      </c>
      <c r="V110">
        <v>2.0358484283849498</v>
      </c>
      <c r="W110">
        <v>2.0497220926150801</v>
      </c>
      <c r="X110">
        <v>2.0636653873347699</v>
      </c>
      <c r="Y110">
        <v>2.0776784898949998</v>
      </c>
      <c r="Z110">
        <v>2.0917615729882599</v>
      </c>
      <c r="AA110">
        <v>2.10591480453806</v>
      </c>
      <c r="AB110">
        <v>2.1201383475889002</v>
      </c>
      <c r="AC110">
        <v>2.1344323601970401</v>
      </c>
      <c r="AD110">
        <v>2.1487969953219599</v>
      </c>
      <c r="AE110">
        <v>2.16323240071877</v>
      </c>
      <c r="AF110">
        <v>2.1777387188313999</v>
      </c>
      <c r="AG110">
        <v>2.1923160866869602</v>
      </c>
      <c r="AH110">
        <v>2.2069646357910302</v>
      </c>
      <c r="AI110">
        <v>2.2216844920241599</v>
      </c>
      <c r="AJ110">
        <v>2.2364757755396001</v>
      </c>
      <c r="AK110">
        <v>2.2513386006622498</v>
      </c>
      <c r="AL110">
        <v>2.2662730757890701</v>
      </c>
      <c r="AM110">
        <v>2.2812793032908099</v>
      </c>
      <c r="AN110">
        <v>2.29635737941532</v>
      </c>
      <c r="AO110">
        <v>2.3115073941923301</v>
      </c>
      <c r="AP110">
        <v>2.3267294313399498</v>
      </c>
      <c r="AQ110">
        <v>2.3420235681727699</v>
      </c>
      <c r="AR110">
        <v>2.3462408007652802</v>
      </c>
      <c r="AS110">
        <v>2.3504634893023701</v>
      </c>
      <c r="AT110">
        <v>2.3546916351310201</v>
      </c>
      <c r="AU110">
        <v>2.3589252395603699</v>
      </c>
      <c r="AV110">
        <v>2.3631643038615202</v>
      </c>
      <c r="AW110">
        <v>2.36740882926747</v>
      </c>
      <c r="AX110">
        <v>2.3716588169729098</v>
      </c>
      <c r="AY110">
        <v>2.3759142681341401</v>
      </c>
      <c r="AZ110">
        <v>2.3801751838689298</v>
      </c>
      <c r="BA110">
        <v>2.38444156525635</v>
      </c>
      <c r="BB110">
        <v>2.3887134133367001</v>
      </c>
      <c r="BC110">
        <v>2.3929907291113302</v>
      </c>
      <c r="BD110">
        <v>2.3972735135425598</v>
      </c>
      <c r="BE110">
        <v>2.4015617675534902</v>
      </c>
      <c r="BF110">
        <v>2.41720638545622</v>
      </c>
      <c r="BG110">
        <v>2.4329234223836802</v>
      </c>
      <c r="BH110">
        <v>2.44871290947001</v>
      </c>
      <c r="BI110">
        <v>2.46457487078992</v>
      </c>
      <c r="BJ110">
        <v>2.4805093232842399</v>
      </c>
      <c r="BK110">
        <v>2.4965162766875899</v>
      </c>
      <c r="BL110">
        <v>2.5125957334584101</v>
      </c>
      <c r="BM110">
        <v>2.5287476887112299</v>
      </c>
      <c r="BN110">
        <v>2.54497213015124</v>
      </c>
      <c r="BO110">
        <v>2.5612690380113299</v>
      </c>
      <c r="BP110">
        <v>2.5776383849914799</v>
      </c>
      <c r="BQ110">
        <v>2.5940801362006001</v>
      </c>
      <c r="BR110">
        <v>2.6105942491008598</v>
      </c>
      <c r="BS110">
        <v>2.62718067345455</v>
      </c>
      <c r="BT110">
        <v>2.6438393512734102</v>
      </c>
      <c r="BU110">
        <v>2.6605702167706302</v>
      </c>
      <c r="BV110">
        <v>2.67737319631531</v>
      </c>
      <c r="BW110">
        <v>2.6942482083896402</v>
      </c>
      <c r="BX110">
        <v>2.71119516354866</v>
      </c>
      <c r="BY110">
        <v>2.7282139643826602</v>
      </c>
      <c r="BZ110">
        <v>2.74530450548226</v>
      </c>
      <c r="CA110">
        <v>2.7624666734062</v>
      </c>
      <c r="CB110">
        <v>2.7797003466517398</v>
      </c>
      <c r="CC110">
        <v>2.79700539562787</v>
      </c>
      <c r="CD110">
        <v>2.8143816826311401</v>
      </c>
      <c r="CE110">
        <v>2.8318290618242501</v>
      </c>
      <c r="CF110">
        <v>2.84934737921738</v>
      </c>
      <c r="CG110">
        <v>2.8669364726521702</v>
      </c>
      <c r="CH110">
        <v>2.88459617178854</v>
      </c>
      <c r="CI110">
        <v>2.90232629809416</v>
      </c>
      <c r="CJ110">
        <v>2.92012666483665</v>
      </c>
      <c r="CK110">
        <v>2.93799707707851</v>
      </c>
      <c r="CL110">
        <v>2.9559373316747899</v>
      </c>
      <c r="CM110">
        <v>2.97394721727342</v>
      </c>
      <c r="CN110">
        <v>2.99202651431832</v>
      </c>
      <c r="CO110">
        <v>3.01017499505505</v>
      </c>
      <c r="CP110">
        <v>3.02839242353931</v>
      </c>
      <c r="CQ110">
        <v>3.0466785556479801</v>
      </c>
      <c r="CR110">
        <v>3.06503313909284</v>
      </c>
      <c r="CS110">
        <v>3.0834559134369499</v>
      </c>
      <c r="CT110">
        <v>3.10194661011358</v>
      </c>
      <c r="CU110">
        <v>3.1205049524478001</v>
      </c>
      <c r="CV110">
        <v>3.1391306556805598</v>
      </c>
      <c r="CW110">
        <v>3.1578234269954102</v>
      </c>
      <c r="CX110">
        <v>3.1765829655476501</v>
      </c>
      <c r="CY110">
        <v>3.1953844582937001</v>
      </c>
      <c r="CZ110">
        <v>3.2141675818683701</v>
      </c>
      <c r="DA110">
        <v>3.2328443323585399</v>
      </c>
      <c r="DB110">
        <v>3.2512896354856302</v>
      </c>
      <c r="DC110">
        <v>3.2693294573562701</v>
      </c>
      <c r="DD110">
        <v>3.2867260254958399</v>
      </c>
      <c r="DE110">
        <v>3.30315980131672</v>
      </c>
      <c r="DF110">
        <v>3.3182079109151599</v>
      </c>
      <c r="DG110">
        <v>3.3313188457331799</v>
      </c>
      <c r="DH110">
        <v>3.3417833904124699</v>
      </c>
      <c r="DI110">
        <v>3.3487019212372</v>
      </c>
      <c r="DJ110">
        <v>3.3509484403409799</v>
      </c>
      <c r="DK110">
        <v>3.3509484403409799</v>
      </c>
      <c r="DL110">
        <v>3.3509484403409799</v>
      </c>
      <c r="DM110">
        <v>3.3509484403409799</v>
      </c>
      <c r="DN110">
        <v>3.3509484403409799</v>
      </c>
      <c r="DO110">
        <v>3.3509484403409799</v>
      </c>
      <c r="DP110">
        <v>3.3509484403409799</v>
      </c>
      <c r="DQ110">
        <v>3.3509484403409799</v>
      </c>
      <c r="DR110">
        <v>3.3509484403409799</v>
      </c>
      <c r="DS110">
        <v>3.3509484403409799</v>
      </c>
      <c r="DT110">
        <v>3.3509484403409799</v>
      </c>
    </row>
    <row r="111" spans="1:124" ht="15" customHeight="1" x14ac:dyDescent="0.25">
      <c r="A111">
        <v>109</v>
      </c>
      <c r="B111">
        <v>2.1212296770865802</v>
      </c>
      <c r="C111">
        <v>2.0836829945965998</v>
      </c>
      <c r="D111">
        <v>2.0388044333304598</v>
      </c>
      <c r="E111">
        <v>1.93823927085693</v>
      </c>
      <c r="F111">
        <v>1.9812371169165299</v>
      </c>
      <c r="G111">
        <v>2.0263925286321101</v>
      </c>
      <c r="H111">
        <v>2.0504549383521198</v>
      </c>
      <c r="I111">
        <v>2.0953801038242301</v>
      </c>
      <c r="J111">
        <v>2.0891564345065299</v>
      </c>
      <c r="K111">
        <v>2.1062477469005798</v>
      </c>
      <c r="L111">
        <v>2.11847307346597</v>
      </c>
      <c r="M111">
        <v>2.0840970583870102</v>
      </c>
      <c r="N111">
        <v>1.95892042200782</v>
      </c>
      <c r="O111">
        <v>1.87347821970489</v>
      </c>
      <c r="P111">
        <v>1.8865558602539501</v>
      </c>
      <c r="Q111">
        <v>1.89969959851648</v>
      </c>
      <c r="R111">
        <v>1.91290958651703</v>
      </c>
      <c r="S111">
        <v>1.9261859714518299</v>
      </c>
      <c r="T111">
        <v>1.9395288955810599</v>
      </c>
      <c r="U111">
        <v>1.9529384961220999</v>
      </c>
      <c r="V111">
        <v>1.9664149051438</v>
      </c>
      <c r="W111">
        <v>1.9799582494618899</v>
      </c>
      <c r="X111">
        <v>1.9935686505355901</v>
      </c>
      <c r="Y111">
        <v>2.00724622436553</v>
      </c>
      <c r="Z111">
        <v>2.0209910813929501</v>
      </c>
      <c r="AA111">
        <v>2.0348033264003602</v>
      </c>
      <c r="AB111">
        <v>2.0486830584137201</v>
      </c>
      <c r="AC111">
        <v>2.0626303706060898</v>
      </c>
      <c r="AD111">
        <v>2.0766453502029498</v>
      </c>
      <c r="AE111">
        <v>2.0907280783892301</v>
      </c>
      <c r="AF111">
        <v>2.10487863021803</v>
      </c>
      <c r="AG111">
        <v>2.1190970745211901</v>
      </c>
      <c r="AH111">
        <v>2.1333834738216901</v>
      </c>
      <c r="AI111">
        <v>2.1477378842480301</v>
      </c>
      <c r="AJ111">
        <v>2.1621603554505402</v>
      </c>
      <c r="AK111">
        <v>2.1766509305197701</v>
      </c>
      <c r="AL111">
        <v>2.1912096459069001</v>
      </c>
      <c r="AM111">
        <v>2.2058365313463799</v>
      </c>
      <c r="AN111">
        <v>2.22053160978066</v>
      </c>
      <c r="AO111">
        <v>2.23529489728723</v>
      </c>
      <c r="AP111">
        <v>2.25012640300791</v>
      </c>
      <c r="AQ111">
        <v>2.2650261290804101</v>
      </c>
      <c r="AR111">
        <v>2.26913424234088</v>
      </c>
      <c r="AS111">
        <v>2.2732475110491501</v>
      </c>
      <c r="AT111">
        <v>2.2773659349676998</v>
      </c>
      <c r="AU111">
        <v>2.28148951381805</v>
      </c>
      <c r="AV111">
        <v>2.2856182472807198</v>
      </c>
      <c r="AW111">
        <v>2.28975213499506</v>
      </c>
      <c r="AX111">
        <v>2.2938911765592098</v>
      </c>
      <c r="AY111">
        <v>2.2980353715299802</v>
      </c>
      <c r="AZ111">
        <v>2.3021847194227698</v>
      </c>
      <c r="BA111">
        <v>2.3063392197114898</v>
      </c>
      <c r="BB111">
        <v>2.31049887182844</v>
      </c>
      <c r="BC111">
        <v>2.3146636751642702</v>
      </c>
      <c r="BD111">
        <v>2.3188336290678402</v>
      </c>
      <c r="BE111">
        <v>2.3230087328461702</v>
      </c>
      <c r="BF111">
        <v>2.3382390459545301</v>
      </c>
      <c r="BG111">
        <v>2.3535374483286402</v>
      </c>
      <c r="BH111">
        <v>2.3689038924893699</v>
      </c>
      <c r="BI111">
        <v>2.3843383235013298</v>
      </c>
      <c r="BJ111">
        <v>2.3998406789265299</v>
      </c>
      <c r="BK111">
        <v>2.4154108887805901</v>
      </c>
      <c r="BL111">
        <v>2.4310488754916699</v>
      </c>
      <c r="BM111">
        <v>2.4467545538619802</v>
      </c>
      <c r="BN111">
        <v>2.4625278310320899</v>
      </c>
      <c r="BO111">
        <v>2.4783686064477699</v>
      </c>
      <c r="BP111">
        <v>2.4942767718296399</v>
      </c>
      <c r="BQ111">
        <v>2.5102522111455401</v>
      </c>
      <c r="BR111">
        <v>2.5262948005855401</v>
      </c>
      <c r="BS111">
        <v>2.5424044085397099</v>
      </c>
      <c r="BT111">
        <v>2.5585808955786802</v>
      </c>
      <c r="BU111">
        <v>2.5748241144368298</v>
      </c>
      <c r="BV111">
        <v>2.59113390999826</v>
      </c>
      <c r="BW111">
        <v>2.6075101192855001</v>
      </c>
      <c r="BX111">
        <v>2.6239525714509302</v>
      </c>
      <c r="BY111">
        <v>2.6404610877708898</v>
      </c>
      <c r="BZ111">
        <v>2.6570354816425601</v>
      </c>
      <c r="CA111">
        <v>2.6736755585835001</v>
      </c>
      <c r="CB111">
        <v>2.6903811162338802</v>
      </c>
      <c r="CC111">
        <v>2.70715194436145</v>
      </c>
      <c r="CD111">
        <v>2.7239878248690501</v>
      </c>
      <c r="CE111">
        <v>2.7408885318049498</v>
      </c>
      <c r="CF111">
        <v>2.75785383137565</v>
      </c>
      <c r="CG111">
        <v>2.7748834819613899</v>
      </c>
      <c r="CH111">
        <v>2.7919772341342401</v>
      </c>
      <c r="CI111">
        <v>2.80913483067877</v>
      </c>
      <c r="CJ111">
        <v>2.8263560066152298</v>
      </c>
      <c r="CK111">
        <v>2.84364048922528</v>
      </c>
      <c r="CL111">
        <v>2.8609879980802799</v>
      </c>
      <c r="CM111">
        <v>2.8783982450719399</v>
      </c>
      <c r="CN111">
        <v>2.8958709344454898</v>
      </c>
      <c r="CO111">
        <v>2.9134057628352701</v>
      </c>
      <c r="CP111">
        <v>2.9310024193026898</v>
      </c>
      <c r="CQ111">
        <v>2.9486605853765102</v>
      </c>
      <c r="CR111">
        <v>2.9663799350955098</v>
      </c>
      <c r="CS111">
        <v>2.9841601350534201</v>
      </c>
      <c r="CT111">
        <v>3.00200084444606</v>
      </c>
      <c r="CU111">
        <v>3.0199017151207901</v>
      </c>
      <c r="CV111">
        <v>3.0378623916280598</v>
      </c>
      <c r="CW111">
        <v>3.0558825112751502</v>
      </c>
      <c r="CX111">
        <v>3.0739617041820302</v>
      </c>
      <c r="CY111">
        <v>3.0920669372426799</v>
      </c>
      <c r="CZ111">
        <v>3.1101182006297301</v>
      </c>
      <c r="DA111">
        <v>3.12799934832631</v>
      </c>
      <c r="DB111">
        <v>3.1455459907689298</v>
      </c>
      <c r="DC111">
        <v>3.1625302130114799</v>
      </c>
      <c r="DD111">
        <v>3.1786416420873298</v>
      </c>
      <c r="DE111">
        <v>3.1934644348202799</v>
      </c>
      <c r="DF111">
        <v>3.2064498490693798</v>
      </c>
      <c r="DG111">
        <v>3.2168842025371598</v>
      </c>
      <c r="DH111">
        <v>3.2238522159232801</v>
      </c>
      <c r="DI111">
        <v>3.22619597936878</v>
      </c>
      <c r="DJ111">
        <v>3.22619597936878</v>
      </c>
      <c r="DK111">
        <v>3.22619597936878</v>
      </c>
      <c r="DL111">
        <v>3.22619597936878</v>
      </c>
      <c r="DM111">
        <v>3.22619597936878</v>
      </c>
      <c r="DN111">
        <v>3.22619597936878</v>
      </c>
      <c r="DO111">
        <v>3.22619597936878</v>
      </c>
      <c r="DP111">
        <v>3.22619597936878</v>
      </c>
      <c r="DQ111">
        <v>3.22619597936878</v>
      </c>
      <c r="DR111">
        <v>3.22619597936878</v>
      </c>
      <c r="DS111">
        <v>3.22619597936878</v>
      </c>
      <c r="DT111">
        <v>3.22619597936878</v>
      </c>
    </row>
    <row r="112" spans="1:124" ht="15" customHeight="1" x14ac:dyDescent="0.25">
      <c r="A112">
        <v>110</v>
      </c>
      <c r="B112">
        <v>2.0789578139592102</v>
      </c>
      <c r="C112">
        <v>2.0345111073793398</v>
      </c>
      <c r="D112">
        <v>1.9349491465875399</v>
      </c>
      <c r="E112">
        <v>1.9781882155750401</v>
      </c>
      <c r="F112">
        <v>2.0231791412598401</v>
      </c>
      <c r="G112">
        <v>2.0465723943006</v>
      </c>
      <c r="H112">
        <v>2.0899775108593399</v>
      </c>
      <c r="I112">
        <v>2.08111326354926</v>
      </c>
      <c r="J112">
        <v>2.0934213622961901</v>
      </c>
      <c r="K112">
        <v>2.09752656197174</v>
      </c>
      <c r="L112">
        <v>2.0501884033609099</v>
      </c>
      <c r="M112">
        <v>1.9055483912432101</v>
      </c>
      <c r="N112">
        <v>1.80907759641069</v>
      </c>
      <c r="O112">
        <v>1.8217941047005199</v>
      </c>
      <c r="P112">
        <v>1.83457354813198</v>
      </c>
      <c r="Q112">
        <v>1.8474160171931899</v>
      </c>
      <c r="R112">
        <v>1.86032159663137</v>
      </c>
      <c r="S112">
        <v>1.8732903653608799</v>
      </c>
      <c r="T112">
        <v>1.8863223963731499</v>
      </c>
      <c r="U112">
        <v>1.89941775664851</v>
      </c>
      <c r="V112">
        <v>1.9125765070699801</v>
      </c>
      <c r="W112">
        <v>1.9257987023391001</v>
      </c>
      <c r="X112">
        <v>1.93908439089381</v>
      </c>
      <c r="Y112">
        <v>1.95243361482849</v>
      </c>
      <c r="Z112">
        <v>1.9658464098162101</v>
      </c>
      <c r="AA112">
        <v>1.97932280503314</v>
      </c>
      <c r="AB112">
        <v>1.9928628230853001</v>
      </c>
      <c r="AC112">
        <v>2.0064664799376302</v>
      </c>
      <c r="AD112">
        <v>2.02013378484541</v>
      </c>
      <c r="AE112">
        <v>2.0338647402880898</v>
      </c>
      <c r="AF112">
        <v>2.0476593419056002</v>
      </c>
      <c r="AG112">
        <v>2.0615175784370701</v>
      </c>
      <c r="AH112">
        <v>2.07543943166218</v>
      </c>
      <c r="AI112">
        <v>2.0894248763448999</v>
      </c>
      <c r="AJ112">
        <v>2.1034738801799802</v>
      </c>
      <c r="AK112">
        <v>2.1175864037419099</v>
      </c>
      <c r="AL112">
        <v>2.1317624004365499</v>
      </c>
      <c r="AM112">
        <v>2.1460018164554602</v>
      </c>
      <c r="AN112">
        <v>2.1603045907327898</v>
      </c>
      <c r="AO112">
        <v>2.1746706549049901</v>
      </c>
      <c r="AP112">
        <v>2.18909993327311</v>
      </c>
      <c r="AQ112">
        <v>2.2035923427678701</v>
      </c>
      <c r="AR112">
        <v>2.2075875753573899</v>
      </c>
      <c r="AS112">
        <v>2.2115875705153001</v>
      </c>
      <c r="AT112">
        <v>2.21559232622102</v>
      </c>
      <c r="AU112">
        <v>2.2196018404114199</v>
      </c>
      <c r="AV112">
        <v>2.2236161109807902</v>
      </c>
      <c r="AW112">
        <v>2.22763513578079</v>
      </c>
      <c r="AX112">
        <v>2.23165891262044</v>
      </c>
      <c r="AY112">
        <v>2.23568743926606</v>
      </c>
      <c r="AZ112">
        <v>2.2397207134412001</v>
      </c>
      <c r="BA112">
        <v>2.2437587328266999</v>
      </c>
      <c r="BB112">
        <v>2.2478014950605298</v>
      </c>
      <c r="BC112">
        <v>2.2518489977378802</v>
      </c>
      <c r="BD112">
        <v>2.2559012384110502</v>
      </c>
      <c r="BE112">
        <v>2.2599582145894201</v>
      </c>
      <c r="BF112">
        <v>2.274755316517</v>
      </c>
      <c r="BG112">
        <v>2.2896149145833302</v>
      </c>
      <c r="BH112">
        <v>2.3045368745193202</v>
      </c>
      <c r="BI112">
        <v>2.3195210545066098</v>
      </c>
      <c r="BJ112">
        <v>2.3345673051669098</v>
      </c>
      <c r="BK112">
        <v>2.3496754695541</v>
      </c>
      <c r="BL112">
        <v>2.3648453831491301</v>
      </c>
      <c r="BM112">
        <v>2.3800768738575</v>
      </c>
      <c r="BN112">
        <v>2.3953697620095902</v>
      </c>
      <c r="BO112">
        <v>2.4107238603636398</v>
      </c>
      <c r="BP112">
        <v>2.4261389741113302</v>
      </c>
      <c r="BQ112">
        <v>2.4416149008861798</v>
      </c>
      <c r="BR112">
        <v>2.45715143077447</v>
      </c>
      <c r="BS112">
        <v>2.4727483463288502</v>
      </c>
      <c r="BT112">
        <v>2.48840542258454</v>
      </c>
      <c r="BU112">
        <v>2.50412242707807</v>
      </c>
      <c r="BV112">
        <v>2.51989911986868</v>
      </c>
      <c r="BW112">
        <v>2.5357352535621702</v>
      </c>
      <c r="BX112">
        <v>2.55163057333723</v>
      </c>
      <c r="BY112">
        <v>2.56758481697439</v>
      </c>
      <c r="BZ112">
        <v>2.58359771488723</v>
      </c>
      <c r="CA112">
        <v>2.5996689901561401</v>
      </c>
      <c r="CB112">
        <v>2.61579835856445</v>
      </c>
      <c r="CC112">
        <v>2.6319855286368301</v>
      </c>
      <c r="CD112">
        <v>2.6482302016801098</v>
      </c>
      <c r="CE112">
        <v>2.6645320718263199</v>
      </c>
      <c r="CF112">
        <v>2.680890826078</v>
      </c>
      <c r="CG112">
        <v>2.6973061443557</v>
      </c>
      <c r="CH112">
        <v>2.7137776995477099</v>
      </c>
      <c r="CI112">
        <v>2.73030515756182</v>
      </c>
      <c r="CJ112">
        <v>2.7468881773792702</v>
      </c>
      <c r="CK112">
        <v>2.7635264111107398</v>
      </c>
      <c r="CL112">
        <v>2.7802195040542599</v>
      </c>
      <c r="CM112">
        <v>2.7969670947552498</v>
      </c>
      <c r="CN112">
        <v>2.8137688150683302</v>
      </c>
      <c r="CO112">
        <v>2.83062429022113</v>
      </c>
      <c r="CP112">
        <v>2.8475331388798901</v>
      </c>
      <c r="CQ112">
        <v>2.8644949732168699</v>
      </c>
      <c r="CR112">
        <v>2.8815093989795</v>
      </c>
      <c r="CS112">
        <v>2.8985760155613001</v>
      </c>
      <c r="CT112">
        <v>2.9156944160743801</v>
      </c>
      <c r="CU112">
        <v>2.9328641874236099</v>
      </c>
      <c r="CV112">
        <v>2.9500849103823898</v>
      </c>
      <c r="CW112">
        <v>2.9673561596698801</v>
      </c>
      <c r="CX112">
        <v>2.9846775040297802</v>
      </c>
      <c r="CY112">
        <v>3.0020043863876298</v>
      </c>
      <c r="CZ112">
        <v>3.0192292730355401</v>
      </c>
      <c r="DA112">
        <v>3.0361968699075499</v>
      </c>
      <c r="DB112">
        <v>3.0526883287603899</v>
      </c>
      <c r="DC112">
        <v>3.0684013787399498</v>
      </c>
      <c r="DD112">
        <v>3.0829257986785499</v>
      </c>
      <c r="DE112">
        <v>3.09571371687638</v>
      </c>
      <c r="DF112">
        <v>3.1060443539061202</v>
      </c>
      <c r="DG112">
        <v>3.1129830160602401</v>
      </c>
      <c r="DH112">
        <v>3.1153344040795199</v>
      </c>
      <c r="DI112">
        <v>3.1153344040795199</v>
      </c>
      <c r="DJ112">
        <v>3.1153344040795199</v>
      </c>
      <c r="DK112">
        <v>3.1153344040795199</v>
      </c>
      <c r="DL112">
        <v>3.1153344040795199</v>
      </c>
      <c r="DM112">
        <v>3.1153344040795199</v>
      </c>
      <c r="DN112">
        <v>3.1153344040795199</v>
      </c>
      <c r="DO112">
        <v>3.1153344040795199</v>
      </c>
      <c r="DP112">
        <v>3.1153344040795199</v>
      </c>
      <c r="DQ112">
        <v>3.1153344040795199</v>
      </c>
      <c r="DR112">
        <v>3.1153344040795199</v>
      </c>
      <c r="DS112">
        <v>3.1153344040795199</v>
      </c>
      <c r="DT112">
        <v>3.1153344040795199</v>
      </c>
    </row>
    <row r="113" spans="1:124" ht="15" customHeight="1" x14ac:dyDescent="0.25">
      <c r="A113">
        <v>111</v>
      </c>
      <c r="B113">
        <v>2.0269489735112098</v>
      </c>
      <c r="C113">
        <v>1.9281555410232001</v>
      </c>
      <c r="D113">
        <v>1.97251909823315</v>
      </c>
      <c r="E113">
        <v>2.0179855607177699</v>
      </c>
      <c r="F113">
        <v>2.0412113070174001</v>
      </c>
      <c r="G113">
        <v>2.0834918649178702</v>
      </c>
      <c r="H113">
        <v>2.0723725851831398</v>
      </c>
      <c r="I113">
        <v>2.0802953220094902</v>
      </c>
      <c r="J113">
        <v>2.07678450971469</v>
      </c>
      <c r="K113">
        <v>2.0171834979477699</v>
      </c>
      <c r="L113">
        <v>1.85405602206332</v>
      </c>
      <c r="M113">
        <v>1.7470777671415401</v>
      </c>
      <c r="N113">
        <v>1.75942400351801</v>
      </c>
      <c r="O113">
        <v>1.7718292730046099</v>
      </c>
      <c r="P113">
        <v>1.78429358953699</v>
      </c>
      <c r="Q113">
        <v>1.79681696052655</v>
      </c>
      <c r="R113">
        <v>1.8093993867967699</v>
      </c>
      <c r="S113">
        <v>1.8220408625222599</v>
      </c>
      <c r="T113">
        <v>1.8347413751703401</v>
      </c>
      <c r="U113">
        <v>1.8475009054453799</v>
      </c>
      <c r="V113">
        <v>1.8603194272357</v>
      </c>
      <c r="W113">
        <v>1.8731969075633199</v>
      </c>
      <c r="X113">
        <v>1.8861333065363399</v>
      </c>
      <c r="Y113">
        <v>1.8991285773041</v>
      </c>
      <c r="Z113">
        <v>1.91218266601514</v>
      </c>
      <c r="AA113">
        <v>1.9252955117778801</v>
      </c>
      <c r="AB113">
        <v>1.93846704662419</v>
      </c>
      <c r="AC113">
        <v>1.9516971954756599</v>
      </c>
      <c r="AD113">
        <v>1.9649858761127601</v>
      </c>
      <c r="AE113">
        <v>1.9783329991468099</v>
      </c>
      <c r="AF113">
        <v>1.9917384679947401</v>
      </c>
      <c r="AG113">
        <v>2.00520217885673</v>
      </c>
      <c r="AH113">
        <v>2.01872402069659</v>
      </c>
      <c r="AI113">
        <v>2.0323038752250699</v>
      </c>
      <c r="AJ113">
        <v>2.0459416168858802</v>
      </c>
      <c r="AK113">
        <v>2.0596371128446198</v>
      </c>
      <c r="AL113">
        <v>2.07339022298041</v>
      </c>
      <c r="AM113">
        <v>2.0872007998803799</v>
      </c>
      <c r="AN113">
        <v>2.1010686888369001</v>
      </c>
      <c r="AO113">
        <v>2.1149937278475899</v>
      </c>
      <c r="AP113">
        <v>2.1289757476180902</v>
      </c>
      <c r="AQ113">
        <v>2.1430145715674702</v>
      </c>
      <c r="AR113">
        <v>2.1468839854915398</v>
      </c>
      <c r="AS113">
        <v>2.1507576748068802</v>
      </c>
      <c r="AT113">
        <v>2.1546356355555201</v>
      </c>
      <c r="AU113">
        <v>2.15851786373802</v>
      </c>
      <c r="AV113">
        <v>2.1624043553134902</v>
      </c>
      <c r="AW113">
        <v>2.1662951061996099</v>
      </c>
      <c r="AX113">
        <v>2.1701901122726599</v>
      </c>
      <c r="AY113">
        <v>2.1740893693675201</v>
      </c>
      <c r="AZ113">
        <v>2.17799287327774</v>
      </c>
      <c r="BA113">
        <v>2.1819006197555399</v>
      </c>
      <c r="BB113">
        <v>2.18581260451184</v>
      </c>
      <c r="BC113">
        <v>2.1897288232162899</v>
      </c>
      <c r="BD113">
        <v>2.1936492714973101</v>
      </c>
      <c r="BE113">
        <v>2.1975739449421199</v>
      </c>
      <c r="BF113">
        <v>2.2118854624459301</v>
      </c>
      <c r="BG113">
        <v>2.2262526059984702</v>
      </c>
      <c r="BH113">
        <v>2.2406751494736201</v>
      </c>
      <c r="BI113">
        <v>2.2551528595937</v>
      </c>
      <c r="BJ113">
        <v>2.2696854959580701</v>
      </c>
      <c r="BK113">
        <v>2.2842728110740702</v>
      </c>
      <c r="BL113">
        <v>2.2989145503904802</v>
      </c>
      <c r="BM113">
        <v>2.3136104523333199</v>
      </c>
      <c r="BN113">
        <v>2.32836024834402</v>
      </c>
      <c r="BO113">
        <v>2.3431636629199302</v>
      </c>
      <c r="BP113">
        <v>2.3580204136570999</v>
      </c>
      <c r="BQ113">
        <v>2.3729302112952801</v>
      </c>
      <c r="BR113">
        <v>2.3878927597651201</v>
      </c>
      <c r="BS113">
        <v>2.4029077562375898</v>
      </c>
      <c r="BT113">
        <v>2.41797489117543</v>
      </c>
      <c r="BU113">
        <v>2.4330938483867599</v>
      </c>
      <c r="BV113">
        <v>2.4482643050806701</v>
      </c>
      <c r="BW113">
        <v>2.4634859319247799</v>
      </c>
      <c r="BX113">
        <v>2.47875839310485</v>
      </c>
      <c r="BY113">
        <v>2.4940813463861402</v>
      </c>
      <c r="BZ113">
        <v>2.5094544431767498</v>
      </c>
      <c r="CA113">
        <v>2.52487732859271</v>
      </c>
      <c r="CB113">
        <v>2.5403496415248301</v>
      </c>
      <c r="CC113">
        <v>2.55587101470732</v>
      </c>
      <c r="CD113">
        <v>2.5714410747879599</v>
      </c>
      <c r="CE113">
        <v>2.5870594424000601</v>
      </c>
      <c r="CF113">
        <v>2.6027257322358199</v>
      </c>
      <c r="CG113">
        <v>2.61843955312135</v>
      </c>
      <c r="CH113">
        <v>2.6342005080931301</v>
      </c>
      <c r="CI113">
        <v>2.6500081944758298</v>
      </c>
      <c r="CJ113">
        <v>2.6658622039616202</v>
      </c>
      <c r="CK113">
        <v>2.68176212269073</v>
      </c>
      <c r="CL113">
        <v>2.69770753133337</v>
      </c>
      <c r="CM113">
        <v>2.7136980051728399</v>
      </c>
      <c r="CN113">
        <v>2.72973311418979</v>
      </c>
      <c r="CO113">
        <v>2.7458124231477501</v>
      </c>
      <c r="CP113">
        <v>2.7619354916796102</v>
      </c>
      <c r="CQ113">
        <v>2.7781018743752801</v>
      </c>
      <c r="CR113">
        <v>2.7943111208702098</v>
      </c>
      <c r="CS113">
        <v>2.81056277593499</v>
      </c>
      <c r="CT113">
        <v>2.82685637956578</v>
      </c>
      <c r="CU113">
        <v>2.8431914670756102</v>
      </c>
      <c r="CV113">
        <v>2.8595675691865301</v>
      </c>
      <c r="CW113">
        <v>2.8759842121224599</v>
      </c>
      <c r="CX113">
        <v>2.8924409177028299</v>
      </c>
      <c r="CY113">
        <v>2.90887709187382</v>
      </c>
      <c r="CZ113">
        <v>2.9251470254271799</v>
      </c>
      <c r="DA113">
        <v>2.9410414171891999</v>
      </c>
      <c r="DB113">
        <v>2.9562666285913899</v>
      </c>
      <c r="DC113">
        <v>2.9704186764218399</v>
      </c>
      <c r="DD113">
        <v>2.9829512452336999</v>
      </c>
      <c r="DE113">
        <v>2.9931371069235202</v>
      </c>
      <c r="DF113">
        <v>3.0000225159072098</v>
      </c>
      <c r="DG113">
        <v>3.0023744106198902</v>
      </c>
      <c r="DH113">
        <v>3.0023744106198902</v>
      </c>
      <c r="DI113">
        <v>3.0023744106198902</v>
      </c>
      <c r="DJ113">
        <v>3.0023744106198902</v>
      </c>
      <c r="DK113">
        <v>3.0023744106198902</v>
      </c>
      <c r="DL113">
        <v>3.0023744106198902</v>
      </c>
      <c r="DM113">
        <v>3.0023744106198902</v>
      </c>
      <c r="DN113">
        <v>3.0023744106198902</v>
      </c>
      <c r="DO113">
        <v>3.0023744106198902</v>
      </c>
      <c r="DP113">
        <v>3.0023744106198902</v>
      </c>
      <c r="DQ113">
        <v>3.0023744106198902</v>
      </c>
      <c r="DR113">
        <v>3.0023744106198902</v>
      </c>
      <c r="DS113">
        <v>3.0023744106198902</v>
      </c>
      <c r="DT113">
        <v>3.0023744106198902</v>
      </c>
    </row>
    <row r="114" spans="1:124" ht="15" customHeight="1" x14ac:dyDescent="0.25">
      <c r="A114">
        <v>112</v>
      </c>
      <c r="B114">
        <v>1.9161894906208501</v>
      </c>
      <c r="C114">
        <v>1.96081323427022</v>
      </c>
      <c r="D114">
        <v>2.00832863377269</v>
      </c>
      <c r="E114">
        <v>2.03254654445605</v>
      </c>
      <c r="F114">
        <v>2.0745363673063002</v>
      </c>
      <c r="G114">
        <v>2.0618796708474898</v>
      </c>
      <c r="H114">
        <v>2.0660309855958801</v>
      </c>
      <c r="I114">
        <v>2.0555578724390902</v>
      </c>
      <c r="J114">
        <v>1.9845007539497199</v>
      </c>
      <c r="K114">
        <v>1.8039360520151699</v>
      </c>
      <c r="L114">
        <v>1.68699510186393</v>
      </c>
      <c r="M114">
        <v>1.6989471651085299</v>
      </c>
      <c r="N114">
        <v>1.7109532735773401</v>
      </c>
      <c r="O114">
        <v>1.72301334885126</v>
      </c>
      <c r="P114">
        <v>1.73512730554874</v>
      </c>
      <c r="Q114">
        <v>1.7472950513038299</v>
      </c>
      <c r="R114">
        <v>1.7595164867472499</v>
      </c>
      <c r="S114">
        <v>1.7717915054903599</v>
      </c>
      <c r="T114">
        <v>1.7841199941121699</v>
      </c>
      <c r="U114">
        <v>1.7965018321492101</v>
      </c>
      <c r="V114">
        <v>1.80893689208834</v>
      </c>
      <c r="W114">
        <v>1.82142503936248</v>
      </c>
      <c r="X114">
        <v>1.83396613234923</v>
      </c>
      <c r="Y114">
        <v>1.84656002237233</v>
      </c>
      <c r="Z114">
        <v>1.8592065537059601</v>
      </c>
      <c r="AA114">
        <v>1.87190556358188</v>
      </c>
      <c r="AB114">
        <v>1.8846568821993299</v>
      </c>
      <c r="AC114">
        <v>1.8974603327377599</v>
      </c>
      <c r="AD114">
        <v>1.9103157313721499</v>
      </c>
      <c r="AE114">
        <v>1.92322288729122</v>
      </c>
      <c r="AF114">
        <v>1.93618160271813</v>
      </c>
      <c r="AG114">
        <v>1.94919167293394</v>
      </c>
      <c r="AH114">
        <v>1.96225288630358</v>
      </c>
      <c r="AI114">
        <v>1.97536502430445</v>
      </c>
      <c r="AJ114">
        <v>1.98852786155749</v>
      </c>
      <c r="AK114">
        <v>2.00174116586079</v>
      </c>
      <c r="AL114">
        <v>2.0150046982255398</v>
      </c>
      <c r="AM114">
        <v>2.0283182129144999</v>
      </c>
      <c r="AN114">
        <v>2.04168145748277</v>
      </c>
      <c r="AO114">
        <v>2.0550941728208501</v>
      </c>
      <c r="AP114">
        <v>2.06855609320005</v>
      </c>
      <c r="AQ114">
        <v>2.0820669463200199</v>
      </c>
      <c r="AR114">
        <v>2.0857898210561099</v>
      </c>
      <c r="AS114">
        <v>2.0895163671293302</v>
      </c>
      <c r="AT114">
        <v>2.0932465786235999</v>
      </c>
      <c r="AU114">
        <v>2.0969804495860598</v>
      </c>
      <c r="AV114">
        <v>2.1007179740271198</v>
      </c>
      <c r="AW114">
        <v>2.1044591459205799</v>
      </c>
      <c r="AX114">
        <v>2.1082039592037298</v>
      </c>
      <c r="AY114">
        <v>2.1119524077773901</v>
      </c>
      <c r="AZ114">
        <v>2.1157044855060398</v>
      </c>
      <c r="BA114">
        <v>2.1194601862178701</v>
      </c>
      <c r="BB114">
        <v>2.1232195037049402</v>
      </c>
      <c r="BC114">
        <v>2.1269824317231798</v>
      </c>
      <c r="BD114">
        <v>2.1307489639925601</v>
      </c>
      <c r="BE114">
        <v>2.1345190941971501</v>
      </c>
      <c r="BF114">
        <v>2.1482631422285201</v>
      </c>
      <c r="BG114">
        <v>2.1620544014871799</v>
      </c>
      <c r="BH114">
        <v>2.17589255611114</v>
      </c>
      <c r="BI114">
        <v>2.1897772841122101</v>
      </c>
      <c r="BJ114">
        <v>2.20370825744111</v>
      </c>
      <c r="BK114">
        <v>2.2176851420545098</v>
      </c>
      <c r="BL114">
        <v>2.2317075979836298</v>
      </c>
      <c r="BM114">
        <v>2.24577527940452</v>
      </c>
      <c r="BN114">
        <v>2.25988783470999</v>
      </c>
      <c r="BO114">
        <v>2.2740449065830202</v>
      </c>
      <c r="BP114">
        <v>2.2882461320716998</v>
      </c>
      <c r="BQ114">
        <v>2.3024911426655499</v>
      </c>
      <c r="BR114">
        <v>2.31677956437336</v>
      </c>
      <c r="BS114">
        <v>2.3311110178022201</v>
      </c>
      <c r="BT114">
        <v>2.3454851182379302</v>
      </c>
      <c r="BU114">
        <v>2.3599014757266401</v>
      </c>
      <c r="BV114">
        <v>2.37435969515762</v>
      </c>
      <c r="BW114">
        <v>2.3888593763472401</v>
      </c>
      <c r="BX114">
        <v>2.40340011412398</v>
      </c>
      <c r="BY114">
        <v>2.4179814984145298</v>
      </c>
      <c r="BZ114">
        <v>2.4326031143307798</v>
      </c>
      <c r="CA114">
        <v>2.44726454225788</v>
      </c>
      <c r="CB114">
        <v>2.4619653579430301</v>
      </c>
      <c r="CC114">
        <v>2.47670513258528</v>
      </c>
      <c r="CD114">
        <v>2.4914834329259601</v>
      </c>
      <c r="CE114">
        <v>2.5062998213399501</v>
      </c>
      <c r="CF114">
        <v>2.5211538559276101</v>
      </c>
      <c r="CG114">
        <v>2.53604509060734</v>
      </c>
      <c r="CH114">
        <v>2.55097307520882</v>
      </c>
      <c r="CI114">
        <v>2.5659373555666498</v>
      </c>
      <c r="CJ114">
        <v>2.5809374736146702</v>
      </c>
      <c r="CK114">
        <v>2.59597296748061</v>
      </c>
      <c r="CL114">
        <v>2.6110433715812502</v>
      </c>
      <c r="CM114">
        <v>2.6261482167178598</v>
      </c>
      <c r="CN114">
        <v>2.6412870301720801</v>
      </c>
      <c r="CO114">
        <v>2.6564593358020101</v>
      </c>
      <c r="CP114">
        <v>2.6716646541385498</v>
      </c>
      <c r="CQ114">
        <v>2.6869025024819799</v>
      </c>
      <c r="CR114">
        <v>2.7021723949986902</v>
      </c>
      <c r="CS114">
        <v>2.7174738428179999</v>
      </c>
      <c r="CT114">
        <v>2.7328063541291301</v>
      </c>
      <c r="CU114">
        <v>2.74816943427812</v>
      </c>
      <c r="CV114">
        <v>2.76356258586488</v>
      </c>
      <c r="CW114">
        <v>2.77898530884009</v>
      </c>
      <c r="CX114">
        <v>2.7944371006020798</v>
      </c>
      <c r="CY114">
        <v>2.80983486186439</v>
      </c>
      <c r="CZ114">
        <v>2.8249795151703099</v>
      </c>
      <c r="DA114">
        <v>2.83958668526581</v>
      </c>
      <c r="DB114">
        <v>2.8532592614859098</v>
      </c>
      <c r="DC114">
        <v>2.8654531243763999</v>
      </c>
      <c r="DD114">
        <v>2.8754351532524001</v>
      </c>
      <c r="DE114">
        <v>2.8822327877341101</v>
      </c>
      <c r="DF114">
        <v>2.8845746707624098</v>
      </c>
      <c r="DG114">
        <v>2.8845746707624098</v>
      </c>
      <c r="DH114">
        <v>2.8845746707624098</v>
      </c>
      <c r="DI114">
        <v>2.8845746707624098</v>
      </c>
      <c r="DJ114">
        <v>2.8845746707624098</v>
      </c>
      <c r="DK114">
        <v>2.8845746707624098</v>
      </c>
      <c r="DL114">
        <v>2.8845746707624098</v>
      </c>
      <c r="DM114">
        <v>2.8845746707624098</v>
      </c>
      <c r="DN114">
        <v>2.8845746707624098</v>
      </c>
      <c r="DO114">
        <v>2.8845746707624098</v>
      </c>
      <c r="DP114">
        <v>2.8845746707624098</v>
      </c>
      <c r="DQ114">
        <v>2.8845746707624098</v>
      </c>
      <c r="DR114">
        <v>2.8845746707624098</v>
      </c>
      <c r="DS114">
        <v>2.8845746707624098</v>
      </c>
      <c r="DT114">
        <v>2.8845746707624098</v>
      </c>
    </row>
    <row r="115" spans="1:124" ht="15" customHeight="1" x14ac:dyDescent="0.25">
      <c r="A115">
        <v>113</v>
      </c>
      <c r="B115">
        <v>1.9401948811943699</v>
      </c>
      <c r="C115">
        <v>1.98838855028141</v>
      </c>
      <c r="D115">
        <v>2.0164353128358599</v>
      </c>
      <c r="E115">
        <v>2.0600622025848998</v>
      </c>
      <c r="F115">
        <v>2.0473908643169998</v>
      </c>
      <c r="G115">
        <v>2.0489070904274</v>
      </c>
      <c r="H115">
        <v>2.0324904516164</v>
      </c>
      <c r="I115">
        <v>1.95105446120006</v>
      </c>
      <c r="J115">
        <v>1.7543053038045999</v>
      </c>
      <c r="K115">
        <v>1.62802151941483</v>
      </c>
      <c r="L115">
        <v>1.6395309680649901</v>
      </c>
      <c r="M115">
        <v>1.65108792424867</v>
      </c>
      <c r="N115">
        <v>1.6626922041580301</v>
      </c>
      <c r="O115">
        <v>1.6743436172362101</v>
      </c>
      <c r="P115">
        <v>1.6860419662067601</v>
      </c>
      <c r="Q115">
        <v>1.69778704710585</v>
      </c>
      <c r="R115">
        <v>1.70957864931703</v>
      </c>
      <c r="S115">
        <v>1.7214165556086101</v>
      </c>
      <c r="T115">
        <v>1.73330054217347</v>
      </c>
      <c r="U115">
        <v>1.74523037867146</v>
      </c>
      <c r="V115">
        <v>1.7572058282740599</v>
      </c>
      <c r="W115">
        <v>1.7692266477115199</v>
      </c>
      <c r="X115">
        <v>1.7812925873222401</v>
      </c>
      <c r="Y115">
        <v>1.7934033911044001</v>
      </c>
      <c r="Z115">
        <v>1.8055587967698099</v>
      </c>
      <c r="AA115">
        <v>1.81775853579987</v>
      </c>
      <c r="AB115">
        <v>1.8300023335036399</v>
      </c>
      <c r="AC115">
        <v>1.8422899090778799</v>
      </c>
      <c r="AD115">
        <v>1.8546209756691201</v>
      </c>
      <c r="AE115">
        <v>1.86699524043758</v>
      </c>
      <c r="AF115">
        <v>1.8794124046230201</v>
      </c>
      <c r="AG115">
        <v>1.89187216361227</v>
      </c>
      <c r="AH115">
        <v>1.90437420700862</v>
      </c>
      <c r="AI115">
        <v>1.91691821870282</v>
      </c>
      <c r="AJ115">
        <v>1.92950387694567</v>
      </c>
      <c r="AK115">
        <v>1.94213085442228</v>
      </c>
      <c r="AL115">
        <v>1.95479881832775</v>
      </c>
      <c r="AM115">
        <v>1.9675074304442799</v>
      </c>
      <c r="AN115">
        <v>1.9802563472198</v>
      </c>
      <c r="AO115">
        <v>1.99304521984776</v>
      </c>
      <c r="AP115">
        <v>2.0058736943483599</v>
      </c>
      <c r="AQ115">
        <v>2.0187414116508999</v>
      </c>
      <c r="AR115">
        <v>2.0222857692007699</v>
      </c>
      <c r="AS115">
        <v>2.0258330575354502</v>
      </c>
      <c r="AT115">
        <v>2.02938326899669</v>
      </c>
      <c r="AU115">
        <v>2.03293639589835</v>
      </c>
      <c r="AV115">
        <v>2.0364924305266299</v>
      </c>
      <c r="AW115">
        <v>2.0400513651400898</v>
      </c>
      <c r="AX115">
        <v>2.0436131919698801</v>
      </c>
      <c r="AY115">
        <v>2.0471779032198398</v>
      </c>
      <c r="AZ115">
        <v>2.0507454910666199</v>
      </c>
      <c r="BA115">
        <v>2.05431594765987</v>
      </c>
      <c r="BB115">
        <v>2.0578892651222902</v>
      </c>
      <c r="BC115">
        <v>2.0614654355498598</v>
      </c>
      <c r="BD115">
        <v>2.0650444510119299</v>
      </c>
      <c r="BE115">
        <v>2.0686263035513601</v>
      </c>
      <c r="BF115">
        <v>2.0816790507273701</v>
      </c>
      <c r="BG115">
        <v>2.0947688430505198</v>
      </c>
      <c r="BH115">
        <v>2.1078952888837001</v>
      </c>
      <c r="BI115">
        <v>2.1210579921816199</v>
      </c>
      <c r="BJ115">
        <v>2.1342565525816002</v>
      </c>
      <c r="BK115">
        <v>2.1474905654950902</v>
      </c>
      <c r="BL115">
        <v>2.1607596221997798</v>
      </c>
      <c r="BM115">
        <v>2.1740633099323299</v>
      </c>
      <c r="BN115">
        <v>2.1874012119816202</v>
      </c>
      <c r="BO115">
        <v>2.2007729077825302</v>
      </c>
      <c r="BP115">
        <v>2.2141779730100999</v>
      </c>
      <c r="BQ115">
        <v>2.2276159796741402</v>
      </c>
      <c r="BR115">
        <v>2.2410864962141899</v>
      </c>
      <c r="BS115">
        <v>2.2545890875947099</v>
      </c>
      <c r="BT115">
        <v>2.26812331540062</v>
      </c>
      <c r="BU115">
        <v>2.281688737933</v>
      </c>
      <c r="BV115">
        <v>2.2952849103049502</v>
      </c>
      <c r="BW115">
        <v>2.3089113845376299</v>
      </c>
      <c r="BX115">
        <v>2.32256770965631</v>
      </c>
      <c r="BY115">
        <v>2.33625343178654</v>
      </c>
      <c r="BZ115">
        <v>2.3499680942502401</v>
      </c>
      <c r="CA115">
        <v>2.3637112376618501</v>
      </c>
      <c r="CB115">
        <v>2.3774824000243</v>
      </c>
      <c r="CC115">
        <v>2.3912811168249299</v>
      </c>
      <c r="CD115">
        <v>2.4051069211312601</v>
      </c>
      <c r="CE115">
        <v>2.41895934368653</v>
      </c>
      <c r="CF115">
        <v>2.4328379130050601</v>
      </c>
      <c r="CG115">
        <v>2.4467421554673301</v>
      </c>
      <c r="CH115">
        <v>2.4606715954147602</v>
      </c>
      <c r="CI115">
        <v>2.4746257552442001</v>
      </c>
      <c r="CJ115">
        <v>2.4886041555020202</v>
      </c>
      <c r="CK115">
        <v>2.5026063149778301</v>
      </c>
      <c r="CL115">
        <v>2.5166317507978002</v>
      </c>
      <c r="CM115">
        <v>2.5306799785175098</v>
      </c>
      <c r="CN115">
        <v>2.5447505122143199</v>
      </c>
      <c r="CO115">
        <v>2.55884286457926</v>
      </c>
      <c r="CP115">
        <v>2.57295654700836</v>
      </c>
      <c r="CQ115">
        <v>2.58709106969342</v>
      </c>
      <c r="CR115">
        <v>2.6012459417122402</v>
      </c>
      <c r="CS115">
        <v>2.61542067111818</v>
      </c>
      <c r="CT115">
        <v>2.6296147650291699</v>
      </c>
      <c r="CU115">
        <v>2.64382772971594</v>
      </c>
      <c r="CV115">
        <v>2.65805907068972</v>
      </c>
      <c r="CW115">
        <v>2.6723082927891002</v>
      </c>
      <c r="CX115">
        <v>2.6865749002662902</v>
      </c>
      <c r="CY115">
        <v>2.7007439458424898</v>
      </c>
      <c r="CZ115">
        <v>2.7145411539617701</v>
      </c>
      <c r="DA115">
        <v>2.7275769945059101</v>
      </c>
      <c r="DB115">
        <v>2.73931014485846</v>
      </c>
      <c r="DC115">
        <v>2.74900201896939</v>
      </c>
      <c r="DD115">
        <v>2.75566127859708</v>
      </c>
      <c r="DE115">
        <v>2.7579774713482301</v>
      </c>
      <c r="DF115">
        <v>2.7579774713482301</v>
      </c>
      <c r="DG115">
        <v>2.7579774713482301</v>
      </c>
      <c r="DH115">
        <v>2.7579774713482301</v>
      </c>
      <c r="DI115">
        <v>2.7579774713482301</v>
      </c>
      <c r="DJ115">
        <v>2.7579774713482301</v>
      </c>
      <c r="DK115">
        <v>2.7579774713482301</v>
      </c>
      <c r="DL115">
        <v>2.7579774713482301</v>
      </c>
      <c r="DM115">
        <v>2.7579774713482301</v>
      </c>
      <c r="DN115">
        <v>2.7579774713482301</v>
      </c>
      <c r="DO115">
        <v>2.7579774713482301</v>
      </c>
      <c r="DP115">
        <v>2.7579774713482301</v>
      </c>
      <c r="DQ115">
        <v>2.7579774713482301</v>
      </c>
      <c r="DR115">
        <v>2.7579774713482301</v>
      </c>
      <c r="DS115">
        <v>2.7579774713482301</v>
      </c>
      <c r="DT115">
        <v>2.7579774713482301</v>
      </c>
    </row>
    <row r="116" spans="1:124" ht="15" customHeight="1" x14ac:dyDescent="0.25">
      <c r="A116">
        <v>114</v>
      </c>
      <c r="B116">
        <v>1.9532666931432201</v>
      </c>
      <c r="C116">
        <v>1.9831680731144801</v>
      </c>
      <c r="D116">
        <v>2.0331489872850801</v>
      </c>
      <c r="E116">
        <v>2.02397358685965</v>
      </c>
      <c r="F116">
        <v>2.0252621052299502</v>
      </c>
      <c r="G116">
        <v>2.00479872558574</v>
      </c>
      <c r="H116">
        <v>1.9147076908756699</v>
      </c>
      <c r="I116">
        <v>1.7035150600559501</v>
      </c>
      <c r="J116">
        <v>1.56869788427845</v>
      </c>
      <c r="K116">
        <v>1.5796752925928099</v>
      </c>
      <c r="L116">
        <v>1.5906915575591201</v>
      </c>
      <c r="M116">
        <v>1.60174638696748</v>
      </c>
      <c r="N116">
        <v>1.6128394830731001</v>
      </c>
      <c r="O116">
        <v>1.6239705426754301</v>
      </c>
      <c r="P116">
        <v>1.63513925719894</v>
      </c>
      <c r="Q116">
        <v>1.6463453127752199</v>
      </c>
      <c r="R116">
        <v>1.65758839032656</v>
      </c>
      <c r="S116">
        <v>1.66886816565073</v>
      </c>
      <c r="T116">
        <v>1.6801843095070601</v>
      </c>
      <c r="U116">
        <v>1.69153648770367</v>
      </c>
      <c r="V116">
        <v>1.7029243611858</v>
      </c>
      <c r="W116">
        <v>1.71434758612519</v>
      </c>
      <c r="X116">
        <v>1.72580581401041</v>
      </c>
      <c r="Y116">
        <v>1.7372986917381401</v>
      </c>
      <c r="Z116">
        <v>1.7488258617052701</v>
      </c>
      <c r="AA116">
        <v>1.76038696190183</v>
      </c>
      <c r="AB116">
        <v>1.77198162600456</v>
      </c>
      <c r="AC116">
        <v>1.7836094834712599</v>
      </c>
      <c r="AD116">
        <v>1.7952701596356899</v>
      </c>
      <c r="AE116">
        <v>1.8069632758030201</v>
      </c>
      <c r="AF116">
        <v>1.81868844934579</v>
      </c>
      <c r="AG116">
        <v>1.8304452938003699</v>
      </c>
      <c r="AH116">
        <v>1.84223341896368</v>
      </c>
      <c r="AI116">
        <v>1.8540524309903801</v>
      </c>
      <c r="AJ116">
        <v>1.8659019324902399</v>
      </c>
      <c r="AK116">
        <v>1.8777815226258201</v>
      </c>
      <c r="AL116">
        <v>1.8896907972103001</v>
      </c>
      <c r="AM116">
        <v>1.9016293488054099</v>
      </c>
      <c r="AN116">
        <v>1.91359676681952</v>
      </c>
      <c r="AO116">
        <v>1.9255926376057</v>
      </c>
      <c r="AP116">
        <v>1.9376165445598099</v>
      </c>
      <c r="AQ116">
        <v>1.9496680682185401</v>
      </c>
      <c r="AR116">
        <v>1.9529859966679499</v>
      </c>
      <c r="AS116">
        <v>1.9563059716358799</v>
      </c>
      <c r="AT116">
        <v>1.9596279842987201</v>
      </c>
      <c r="AU116">
        <v>1.96295202581793</v>
      </c>
      <c r="AV116">
        <v>1.9662780873402399</v>
      </c>
      <c r="AW116">
        <v>1.9696061599977801</v>
      </c>
      <c r="AX116">
        <v>1.9729362349082</v>
      </c>
      <c r="AY116">
        <v>1.9762683031749</v>
      </c>
      <c r="AZ116">
        <v>1.9796023558871101</v>
      </c>
      <c r="BA116">
        <v>1.9829383841200701</v>
      </c>
      <c r="BB116">
        <v>1.98627637893521</v>
      </c>
      <c r="BC116">
        <v>1.98961633138024</v>
      </c>
      <c r="BD116">
        <v>1.99295823248937</v>
      </c>
      <c r="BE116">
        <v>1.99630207328341</v>
      </c>
      <c r="BF116">
        <v>2.00848147081504</v>
      </c>
      <c r="BG116">
        <v>2.02068597954566</v>
      </c>
      <c r="BH116">
        <v>2.0329151630525502</v>
      </c>
      <c r="BI116">
        <v>2.0451685828167201</v>
      </c>
      <c r="BJ116">
        <v>2.0574457983187102</v>
      </c>
      <c r="BK116">
        <v>2.06974636713398</v>
      </c>
      <c r="BL116">
        <v>2.0820698450278101</v>
      </c>
      <c r="BM116">
        <v>2.0944157860497499</v>
      </c>
      <c r="BN116">
        <v>2.1067837426274201</v>
      </c>
      <c r="BO116">
        <v>2.1191732656599398</v>
      </c>
      <c r="BP116">
        <v>2.1315839046105798</v>
      </c>
      <c r="BQ116">
        <v>2.14401520759895</v>
      </c>
      <c r="BR116">
        <v>2.15646672149242</v>
      </c>
      <c r="BS116">
        <v>2.16893799199701</v>
      </c>
      <c r="BT116">
        <v>2.1814285637474198</v>
      </c>
      <c r="BU116">
        <v>2.1939379803965302</v>
      </c>
      <c r="BV116">
        <v>2.2064657847039801</v>
      </c>
      <c r="BW116">
        <v>2.2190115186241202</v>
      </c>
      <c r="BX116">
        <v>2.2315747233931198</v>
      </c>
      <c r="BY116">
        <v>2.24415493961525</v>
      </c>
      <c r="BZ116">
        <v>2.2567517073484402</v>
      </c>
      <c r="CA116">
        <v>2.26936456618885</v>
      </c>
      <c r="CB116">
        <v>2.2819930553546901</v>
      </c>
      <c r="CC116">
        <v>2.2946367137691501</v>
      </c>
      <c r="CD116">
        <v>2.3072950801423899</v>
      </c>
      <c r="CE116">
        <v>2.31996769305265</v>
      </c>
      <c r="CF116">
        <v>2.3326540910264399</v>
      </c>
      <c r="CG116">
        <v>2.3453538126177902</v>
      </c>
      <c r="CH116">
        <v>2.35806639648654</v>
      </c>
      <c r="CI116">
        <v>2.3707913814757098</v>
      </c>
      <c r="CJ116">
        <v>2.3835283066878099</v>
      </c>
      <c r="CK116">
        <v>2.3962767115602399</v>
      </c>
      <c r="CL116">
        <v>2.4090361359396901</v>
      </c>
      <c r="CM116">
        <v>2.4218061201555301</v>
      </c>
      <c r="CN116">
        <v>2.4345862050921201</v>
      </c>
      <c r="CO116">
        <v>2.44737593226023</v>
      </c>
      <c r="CP116">
        <v>2.4601748438672999</v>
      </c>
      <c r="CQ116">
        <v>2.4729824828867901</v>
      </c>
      <c r="CR116">
        <v>2.4857983931263599</v>
      </c>
      <c r="CS116">
        <v>2.4986221192951201</v>
      </c>
      <c r="CT116">
        <v>2.5114532070697702</v>
      </c>
      <c r="CU116">
        <v>2.52429120315968</v>
      </c>
      <c r="CV116">
        <v>2.5371356553709399</v>
      </c>
      <c r="CW116">
        <v>2.5499861126693402</v>
      </c>
      <c r="CX116">
        <v>2.5628421252422502</v>
      </c>
      <c r="CY116">
        <v>2.5755432990559401</v>
      </c>
      <c r="CZ116">
        <v>2.5877085636038899</v>
      </c>
      <c r="DA116">
        <v>2.5987999786811198</v>
      </c>
      <c r="DB116">
        <v>2.6080737458530798</v>
      </c>
      <c r="DC116">
        <v>2.6145194786865402</v>
      </c>
      <c r="DD116">
        <v>2.6167864028548902</v>
      </c>
      <c r="DE116">
        <v>2.6167864028548902</v>
      </c>
      <c r="DF116">
        <v>2.6167864028548902</v>
      </c>
      <c r="DG116">
        <v>2.6167864028548902</v>
      </c>
      <c r="DH116">
        <v>2.6167864028548902</v>
      </c>
      <c r="DI116">
        <v>2.6167864028548902</v>
      </c>
      <c r="DJ116">
        <v>2.6167864028548902</v>
      </c>
      <c r="DK116">
        <v>2.6167864028548902</v>
      </c>
      <c r="DL116">
        <v>2.6167864028548902</v>
      </c>
      <c r="DM116">
        <v>2.6167864028548902</v>
      </c>
      <c r="DN116">
        <v>2.6167864028548902</v>
      </c>
      <c r="DO116">
        <v>2.6167864028548902</v>
      </c>
      <c r="DP116">
        <v>2.6167864028548902</v>
      </c>
      <c r="DQ116">
        <v>2.6167864028548902</v>
      </c>
      <c r="DR116">
        <v>2.6167864028548902</v>
      </c>
      <c r="DS116">
        <v>2.6167864028548902</v>
      </c>
      <c r="DT116">
        <v>2.6167864028548902</v>
      </c>
    </row>
    <row r="117" spans="1:124" ht="15" customHeight="1" x14ac:dyDescent="0.25">
      <c r="A117">
        <v>115</v>
      </c>
      <c r="B117">
        <v>1.92457216796757</v>
      </c>
      <c r="C117">
        <v>1.9775772962959</v>
      </c>
      <c r="D117">
        <v>1.98043157652079</v>
      </c>
      <c r="E117">
        <v>1.98704631584255</v>
      </c>
      <c r="F117">
        <v>1.9665614877584301</v>
      </c>
      <c r="G117">
        <v>1.8710745160331601</v>
      </c>
      <c r="H117">
        <v>1.6483202634885199</v>
      </c>
      <c r="I117">
        <v>1.5062293108721501</v>
      </c>
      <c r="J117">
        <v>1.5165172629820001</v>
      </c>
      <c r="K117">
        <v>1.5268327676584501</v>
      </c>
      <c r="L117">
        <v>1.53717544373005</v>
      </c>
      <c r="M117">
        <v>1.5475449069237901</v>
      </c>
      <c r="N117">
        <v>1.55794076997123</v>
      </c>
      <c r="O117">
        <v>1.5683626427142301</v>
      </c>
      <c r="P117">
        <v>1.5788101322105299</v>
      </c>
      <c r="Q117">
        <v>1.5892828428388801</v>
      </c>
      <c r="R117">
        <v>1.5997803764038601</v>
      </c>
      <c r="S117">
        <v>1.61030233224015</v>
      </c>
      <c r="T117">
        <v>1.6208483073164499</v>
      </c>
      <c r="U117">
        <v>1.63141789633877</v>
      </c>
      <c r="V117">
        <v>1.64201069185323</v>
      </c>
      <c r="W117">
        <v>1.6526262843482</v>
      </c>
      <c r="X117">
        <v>1.66326426235584</v>
      </c>
      <c r="Y117">
        <v>1.6739242125529901</v>
      </c>
      <c r="Z117">
        <v>1.6846057198612601</v>
      </c>
      <c r="AA117">
        <v>1.69530836754647</v>
      </c>
      <c r="AB117">
        <v>1.7060317373173</v>
      </c>
      <c r="AC117">
        <v>1.71677540942308</v>
      </c>
      <c r="AD117">
        <v>1.72753896275082</v>
      </c>
      <c r="AE117">
        <v>1.7383219749213701</v>
      </c>
      <c r="AF117">
        <v>1.74912402238465</v>
      </c>
      <c r="AG117">
        <v>1.75994468051399</v>
      </c>
      <c r="AH117">
        <v>1.7707835236996099</v>
      </c>
      <c r="AI117">
        <v>1.7816401254410099</v>
      </c>
      <c r="AJ117">
        <v>1.79251405843852</v>
      </c>
      <c r="AK117">
        <v>1.80340489468374</v>
      </c>
      <c r="AL117">
        <v>1.8143122055490599</v>
      </c>
      <c r="AM117">
        <v>1.82523556187608</v>
      </c>
      <c r="AN117">
        <v>1.83617453406299</v>
      </c>
      <c r="AO117">
        <v>1.84712869215096</v>
      </c>
      <c r="AP117">
        <v>1.8580976059093099</v>
      </c>
      <c r="AQ117">
        <v>1.86908084491974</v>
      </c>
      <c r="AR117">
        <v>1.8721027554344001</v>
      </c>
      <c r="AS117">
        <v>1.8751257071427601</v>
      </c>
      <c r="AT117">
        <v>1.8781496910989099</v>
      </c>
      <c r="AU117">
        <v>1.8811746983570401</v>
      </c>
      <c r="AV117">
        <v>1.88420071997161</v>
      </c>
      <c r="AW117">
        <v>1.8872277469974501</v>
      </c>
      <c r="AX117">
        <v>1.8902557704898999</v>
      </c>
      <c r="AY117">
        <v>1.8932847815049201</v>
      </c>
      <c r="AZ117">
        <v>1.8963147710992401</v>
      </c>
      <c r="BA117">
        <v>1.8993457303304599</v>
      </c>
      <c r="BB117">
        <v>1.9023776502571601</v>
      </c>
      <c r="BC117">
        <v>1.90541052193909</v>
      </c>
      <c r="BD117">
        <v>1.9084443364372099</v>
      </c>
      <c r="BE117">
        <v>1.9114790848138701</v>
      </c>
      <c r="BF117">
        <v>1.92252568011541</v>
      </c>
      <c r="BG117">
        <v>1.93358408375585</v>
      </c>
      <c r="BH117">
        <v>1.94465386620458</v>
      </c>
      <c r="BI117">
        <v>1.9557345983646499</v>
      </c>
      <c r="BJ117">
        <v>1.96682585164676</v>
      </c>
      <c r="BK117">
        <v>1.97792719804212</v>
      </c>
      <c r="BL117">
        <v>1.98903821019408</v>
      </c>
      <c r="BM117">
        <v>2.00015846146868</v>
      </c>
      <c r="BN117">
        <v>2.0112875260238701</v>
      </c>
      <c r="BO117">
        <v>2.0224249788776101</v>
      </c>
      <c r="BP117">
        <v>2.0335703959748099</v>
      </c>
      <c r="BQ117">
        <v>2.0447233542529801</v>
      </c>
      <c r="BR117">
        <v>2.05588343170675</v>
      </c>
      <c r="BS117">
        <v>2.0670502074511998</v>
      </c>
      <c r="BT117">
        <v>2.07822326178395</v>
      </c>
      <c r="BU117">
        <v>2.08940217624605</v>
      </c>
      <c r="BV117">
        <v>2.1005865336817799</v>
      </c>
      <c r="BW117">
        <v>2.1117759182971101</v>
      </c>
      <c r="BX117">
        <v>2.1229699157170701</v>
      </c>
      <c r="BY117">
        <v>2.1341681130419499</v>
      </c>
      <c r="BZ117">
        <v>2.1453700989022102</v>
      </c>
      <c r="CA117">
        <v>2.1565754635123802</v>
      </c>
      <c r="CB117">
        <v>2.1677837987235899</v>
      </c>
      <c r="CC117">
        <v>2.17899469807513</v>
      </c>
      <c r="CD117">
        <v>2.19020775684471</v>
      </c>
      <c r="CE117">
        <v>2.2014225720976301</v>
      </c>
      <c r="CF117">
        <v>2.2126387427347902</v>
      </c>
      <c r="CG117">
        <v>2.2238558695395301</v>
      </c>
      <c r="CH117">
        <v>2.2350735552233898</v>
      </c>
      <c r="CI117">
        <v>2.2462914044706799</v>
      </c>
      <c r="CJ117">
        <v>2.2575090239820002</v>
      </c>
      <c r="CK117">
        <v>2.2687260225165802</v>
      </c>
      <c r="CL117">
        <v>2.2799420109335302</v>
      </c>
      <c r="CM117">
        <v>2.2911566022320602</v>
      </c>
      <c r="CN117">
        <v>2.3023694115905</v>
      </c>
      <c r="CO117">
        <v>2.31358005640437</v>
      </c>
      <c r="CP117">
        <v>2.3247881563232502</v>
      </c>
      <c r="CQ117">
        <v>2.3359933332866998</v>
      </c>
      <c r="CR117">
        <v>2.3471952115590602</v>
      </c>
      <c r="CS117">
        <v>2.3583934177632502</v>
      </c>
      <c r="CT117">
        <v>2.3695875809135201</v>
      </c>
      <c r="CU117">
        <v>2.3807773324471802</v>
      </c>
      <c r="CV117">
        <v>2.3919623062553099</v>
      </c>
      <c r="CW117">
        <v>2.40314213871252</v>
      </c>
      <c r="CX117">
        <v>2.4143164687056502</v>
      </c>
      <c r="CY117">
        <v>2.4252595113330102</v>
      </c>
      <c r="CZ117">
        <v>2.4354373339688098</v>
      </c>
      <c r="DA117">
        <v>2.4441009496545298</v>
      </c>
      <c r="DB117">
        <v>2.4502201913912698</v>
      </c>
      <c r="DC117">
        <v>2.45240206708268</v>
      </c>
      <c r="DD117">
        <v>2.45240206708268</v>
      </c>
      <c r="DE117">
        <v>2.45240206708268</v>
      </c>
      <c r="DF117">
        <v>2.45240206708268</v>
      </c>
      <c r="DG117">
        <v>2.45240206708268</v>
      </c>
      <c r="DH117">
        <v>2.45240206708268</v>
      </c>
      <c r="DI117">
        <v>2.45240206708268</v>
      </c>
      <c r="DJ117">
        <v>2.45240206708268</v>
      </c>
      <c r="DK117">
        <v>2.45240206708268</v>
      </c>
      <c r="DL117">
        <v>2.45240206708268</v>
      </c>
      <c r="DM117">
        <v>2.45240206708268</v>
      </c>
      <c r="DN117">
        <v>2.45240206708268</v>
      </c>
      <c r="DO117">
        <v>2.45240206708268</v>
      </c>
      <c r="DP117">
        <v>2.45240206708268</v>
      </c>
      <c r="DQ117">
        <v>2.45240206708268</v>
      </c>
      <c r="DR117">
        <v>2.45240206708268</v>
      </c>
      <c r="DS117">
        <v>2.45240206708268</v>
      </c>
      <c r="DT117">
        <v>2.45240206708268</v>
      </c>
    </row>
    <row r="118" spans="1:124" ht="15" customHeight="1" x14ac:dyDescent="0.25">
      <c r="A118">
        <v>116</v>
      </c>
      <c r="B118">
        <v>1.87969500845576</v>
      </c>
      <c r="C118">
        <v>1.8905239561698699</v>
      </c>
      <c r="D118">
        <v>1.9159880000480001</v>
      </c>
      <c r="E118">
        <v>1.90476122798404</v>
      </c>
      <c r="F118">
        <v>1.81082503639558</v>
      </c>
      <c r="G118">
        <v>1.5820606154502199</v>
      </c>
      <c r="H118">
        <v>1.43501248879353</v>
      </c>
      <c r="I118">
        <v>1.4443436077807701</v>
      </c>
      <c r="J118">
        <v>1.4536881811780999</v>
      </c>
      <c r="K118">
        <v>1.4630457974430999</v>
      </c>
      <c r="L118">
        <v>1.47241604528825</v>
      </c>
      <c r="M118">
        <v>1.48179851376646</v>
      </c>
      <c r="N118">
        <v>1.4911927923550199</v>
      </c>
      <c r="O118">
        <v>1.5005984710379101</v>
      </c>
      <c r="P118">
        <v>1.5100151403864499</v>
      </c>
      <c r="Q118">
        <v>1.5194423916384101</v>
      </c>
      <c r="R118">
        <v>1.52887981677545</v>
      </c>
      <c r="S118">
        <v>1.53832700859897</v>
      </c>
      <c r="T118">
        <v>1.54778356080435</v>
      </c>
      <c r="U118">
        <v>1.5572490680536499</v>
      </c>
      <c r="V118">
        <v>1.5667231260466501</v>
      </c>
      <c r="W118">
        <v>1.5762053315903799</v>
      </c>
      <c r="X118">
        <v>1.5856952826670501</v>
      </c>
      <c r="Y118">
        <v>1.5951925785004599</v>
      </c>
      <c r="Z118">
        <v>1.6046968196208</v>
      </c>
      <c r="AA118">
        <v>1.6142076079280101</v>
      </c>
      <c r="AB118">
        <v>1.62372454675353</v>
      </c>
      <c r="AC118">
        <v>1.63324724092061</v>
      </c>
      <c r="AD118">
        <v>1.6427752968031</v>
      </c>
      <c r="AE118">
        <v>1.65230832238272</v>
      </c>
      <c r="AF118">
        <v>1.66184592730491</v>
      </c>
      <c r="AG118">
        <v>1.6713877229332099</v>
      </c>
      <c r="AH118">
        <v>1.6809333224022001</v>
      </c>
      <c r="AI118">
        <v>1.69048234066897</v>
      </c>
      <c r="AJ118">
        <v>1.7000343945632499</v>
      </c>
      <c r="AK118">
        <v>1.7095891028360799</v>
      </c>
      <c r="AL118">
        <v>1.71914608620712</v>
      </c>
      <c r="AM118">
        <v>1.7287049674105901</v>
      </c>
      <c r="AN118">
        <v>1.7382653712398699</v>
      </c>
      <c r="AO118">
        <v>1.7478269245907301</v>
      </c>
      <c r="AP118">
        <v>1.7573892565032601</v>
      </c>
      <c r="AQ118">
        <v>1.7669519982024999</v>
      </c>
      <c r="AR118">
        <v>1.76958096249059</v>
      </c>
      <c r="AS118">
        <v>1.7722099224469601</v>
      </c>
      <c r="AT118">
        <v>1.77483887049832</v>
      </c>
      <c r="AU118">
        <v>1.7774677990844501</v>
      </c>
      <c r="AV118">
        <v>1.7800967006582</v>
      </c>
      <c r="AW118">
        <v>1.78272556768559</v>
      </c>
      <c r="AX118">
        <v>1.7853543926458599</v>
      </c>
      <c r="AY118">
        <v>1.7879831680314899</v>
      </c>
      <c r="AZ118">
        <v>1.7906118863483</v>
      </c>
      <c r="BA118">
        <v>1.7932405401154901</v>
      </c>
      <c r="BB118">
        <v>1.7958691218656799</v>
      </c>
      <c r="BC118">
        <v>1.7984976241449699</v>
      </c>
      <c r="BD118">
        <v>1.80112603951302</v>
      </c>
      <c r="BE118">
        <v>1.8037543605430599</v>
      </c>
      <c r="BF118">
        <v>1.8133139332010699</v>
      </c>
      <c r="BG118">
        <v>1.82287180449377</v>
      </c>
      <c r="BH118">
        <v>1.8324276216020301</v>
      </c>
      <c r="BI118">
        <v>1.8419810341670599</v>
      </c>
      <c r="BJ118">
        <v>1.8515316943201601</v>
      </c>
      <c r="BK118">
        <v>1.8610792567113801</v>
      </c>
      <c r="BL118">
        <v>1.87062337853709</v>
      </c>
      <c r="BM118">
        <v>1.8801637195663099</v>
      </c>
      <c r="BN118">
        <v>1.88969994216611</v>
      </c>
      <c r="BO118">
        <v>1.8992317113258299</v>
      </c>
      <c r="BP118">
        <v>1.9087586946802499</v>
      </c>
      <c r="BQ118">
        <v>1.91828056253177</v>
      </c>
      <c r="BR118">
        <v>1.92779698787151</v>
      </c>
      <c r="BS118">
        <v>1.9373076463994701</v>
      </c>
      <c r="BT118">
        <v>1.9468122165435999</v>
      </c>
      <c r="BU118">
        <v>1.9563103794780199</v>
      </c>
      <c r="BV118">
        <v>1.9658018191401401</v>
      </c>
      <c r="BW118">
        <v>1.975286222247</v>
      </c>
      <c r="BX118">
        <v>1.98476327831053</v>
      </c>
      <c r="BY118">
        <v>1.99423267965201</v>
      </c>
      <c r="BZ118">
        <v>2.0036941214155899</v>
      </c>
      <c r="CA118">
        <v>2.01314730158095</v>
      </c>
      <c r="CB118">
        <v>2.0225919209750902</v>
      </c>
      <c r="CC118">
        <v>2.03202768328328</v>
      </c>
      <c r="CD118">
        <v>2.0414542950591601</v>
      </c>
      <c r="CE118">
        <v>2.0508714657341001</v>
      </c>
      <c r="CF118">
        <v>2.0602789076256598</v>
      </c>
      <c r="CG118">
        <v>2.06967633594537</v>
      </c>
      <c r="CH118">
        <v>2.07906346880563</v>
      </c>
      <c r="CI118">
        <v>2.0884400272259702</v>
      </c>
      <c r="CJ118">
        <v>2.0978057351385302</v>
      </c>
      <c r="CK118">
        <v>2.1071603193927699</v>
      </c>
      <c r="CL118">
        <v>2.1165035097595699</v>
      </c>
      <c r="CM118">
        <v>2.12583503893454</v>
      </c>
      <c r="CN118">
        <v>2.1351546425407402</v>
      </c>
      <c r="CO118">
        <v>2.14446205913065</v>
      </c>
      <c r="CP118">
        <v>2.1537570301875801</v>
      </c>
      <c r="CQ118">
        <v>2.1630393001263699</v>
      </c>
      <c r="CR118">
        <v>2.1723086162935199</v>
      </c>
      <c r="CS118">
        <v>2.18156472896669</v>
      </c>
      <c r="CT118">
        <v>2.1908073913535802</v>
      </c>
      <c r="CU118">
        <v>2.2000363595903099</v>
      </c>
      <c r="CV118">
        <v>2.2092513927391302</v>
      </c>
      <c r="CW118">
        <v>2.2184522527856601</v>
      </c>
      <c r="CX118">
        <v>2.2276387046355599</v>
      </c>
      <c r="CY118">
        <v>2.2364901037643699</v>
      </c>
      <c r="CZ118">
        <v>2.24425200655087</v>
      </c>
      <c r="DA118">
        <v>2.24987304595505</v>
      </c>
      <c r="DB118">
        <v>2.2519150773233698</v>
      </c>
      <c r="DC118">
        <v>2.2519150773233698</v>
      </c>
      <c r="DD118">
        <v>2.2519150773233698</v>
      </c>
      <c r="DE118">
        <v>2.2519150773233698</v>
      </c>
      <c r="DF118">
        <v>2.2519150773233698</v>
      </c>
      <c r="DG118">
        <v>2.2519150773233698</v>
      </c>
      <c r="DH118">
        <v>2.2519150773233698</v>
      </c>
      <c r="DI118">
        <v>2.2519150773233698</v>
      </c>
      <c r="DJ118">
        <v>2.2519150773233698</v>
      </c>
      <c r="DK118">
        <v>2.2519150773233698</v>
      </c>
      <c r="DL118">
        <v>2.2519150773233698</v>
      </c>
      <c r="DM118">
        <v>2.2519150773233698</v>
      </c>
      <c r="DN118">
        <v>2.2519150773233698</v>
      </c>
      <c r="DO118">
        <v>2.2519150773233698</v>
      </c>
      <c r="DP118">
        <v>2.2519150773233698</v>
      </c>
      <c r="DQ118">
        <v>2.2519150773233698</v>
      </c>
      <c r="DR118">
        <v>2.2519150773233698</v>
      </c>
      <c r="DS118">
        <v>2.2519150773233698</v>
      </c>
      <c r="DT118">
        <v>2.2519150773233698</v>
      </c>
    </row>
    <row r="119" spans="1:124" ht="15" customHeight="1" x14ac:dyDescent="0.25">
      <c r="A119">
        <v>117</v>
      </c>
      <c r="B119">
        <v>1.7321634057248001</v>
      </c>
      <c r="C119">
        <v>1.7692633993804101</v>
      </c>
      <c r="D119">
        <v>1.7898500238553501</v>
      </c>
      <c r="E119">
        <v>1.7134478798737001</v>
      </c>
      <c r="F119">
        <v>1.4905680910193</v>
      </c>
      <c r="G119">
        <v>1.3433830378422</v>
      </c>
      <c r="H119">
        <v>1.35132304051174</v>
      </c>
      <c r="I119">
        <v>1.3592607545947299</v>
      </c>
      <c r="J119">
        <v>1.3671958467010299</v>
      </c>
      <c r="K119">
        <v>1.37512798661707</v>
      </c>
      <c r="L119">
        <v>1.38305684732059</v>
      </c>
      <c r="M119">
        <v>1.3909821049940301</v>
      </c>
      <c r="N119">
        <v>1.3989034390367101</v>
      </c>
      <c r="O119">
        <v>1.4068205320757801</v>
      </c>
      <c r="P119">
        <v>1.4147330699760501</v>
      </c>
      <c r="Q119">
        <v>1.42264074184864</v>
      </c>
      <c r="R119">
        <v>1.43054324005856</v>
      </c>
      <c r="S119">
        <v>1.4384402602311599</v>
      </c>
      <c r="T119">
        <v>1.4463315012576401</v>
      </c>
      <c r="U119">
        <v>1.4542166652994</v>
      </c>
      <c r="V119">
        <v>1.4620954577915499</v>
      </c>
      <c r="W119">
        <v>1.4699675874453499</v>
      </c>
      <c r="X119">
        <v>1.4778327662497599</v>
      </c>
      <c r="Y119">
        <v>1.4856907094721299</v>
      </c>
      <c r="Z119">
        <v>1.49354113565794</v>
      </c>
      <c r="AA119">
        <v>1.5013837666297001</v>
      </c>
      <c r="AB119">
        <v>1.5092183274850901</v>
      </c>
      <c r="AC119">
        <v>1.5170445465942299</v>
      </c>
      <c r="AD119">
        <v>1.5248621555961901</v>
      </c>
      <c r="AE119">
        <v>1.53267088939476</v>
      </c>
      <c r="AF119">
        <v>1.5404704861534599</v>
      </c>
      <c r="AG119">
        <v>1.5482606872899001</v>
      </c>
      <c r="AH119">
        <v>1.5560412374693799</v>
      </c>
      <c r="AI119">
        <v>1.5638118845978899</v>
      </c>
      <c r="AJ119">
        <v>1.5715723798144401</v>
      </c>
      <c r="AK119">
        <v>1.5793224774827499</v>
      </c>
      <c r="AL119">
        <v>1.58706193518237</v>
      </c>
      <c r="AM119">
        <v>1.5947905136992</v>
      </c>
      <c r="AN119">
        <v>1.60250797701549</v>
      </c>
      <c r="AO119">
        <v>1.6102140922991801</v>
      </c>
      <c r="AP119">
        <v>1.61790862989289</v>
      </c>
      <c r="AQ119">
        <v>1.6255913633022601</v>
      </c>
      <c r="AR119">
        <v>1.6277013636426101</v>
      </c>
      <c r="AS119">
        <v>1.6298104503461199</v>
      </c>
      <c r="AT119">
        <v>1.63191861883178</v>
      </c>
      <c r="AU119">
        <v>1.63402586453646</v>
      </c>
      <c r="AV119">
        <v>1.63613218291492</v>
      </c>
      <c r="AW119">
        <v>1.63823756943975</v>
      </c>
      <c r="AX119">
        <v>1.64034201960137</v>
      </c>
      <c r="AY119">
        <v>1.64244552890798</v>
      </c>
      <c r="AZ119">
        <v>1.6445480928856</v>
      </c>
      <c r="BA119">
        <v>1.64664970707798</v>
      </c>
      <c r="BB119">
        <v>1.6487503670466199</v>
      </c>
      <c r="BC119">
        <v>1.6508500683707299</v>
      </c>
      <c r="BD119">
        <v>1.65294880664723</v>
      </c>
      <c r="BE119">
        <v>1.65504657749069</v>
      </c>
      <c r="BF119">
        <v>1.66266896458849</v>
      </c>
      <c r="BG119">
        <v>1.67027828546746</v>
      </c>
      <c r="BH119">
        <v>1.67787433494731</v>
      </c>
      <c r="BI119">
        <v>1.6854569109040101</v>
      </c>
      <c r="BJ119">
        <v>1.6930258142543899</v>
      </c>
      <c r="BK119">
        <v>1.7005808489404399</v>
      </c>
      <c r="BL119">
        <v>1.7081218219132499</v>
      </c>
      <c r="BM119">
        <v>1.7156485431166499</v>
      </c>
      <c r="BN119">
        <v>1.72316082547051</v>
      </c>
      <c r="BO119">
        <v>1.73065848485379</v>
      </c>
      <c r="BP119">
        <v>1.7381413400872601</v>
      </c>
      <c r="BQ119">
        <v>1.7456092129159699</v>
      </c>
      <c r="BR119">
        <v>1.7530619279915001</v>
      </c>
      <c r="BS119">
        <v>1.7604993128538799</v>
      </c>
      <c r="BT119">
        <v>1.76792119791336</v>
      </c>
      <c r="BU119">
        <v>1.7753274164319099</v>
      </c>
      <c r="BV119">
        <v>1.78271780450453</v>
      </c>
      <c r="BW119">
        <v>1.79009220104031</v>
      </c>
      <c r="BX119">
        <v>1.7974504477434099</v>
      </c>
      <c r="BY119">
        <v>1.8047923890937101</v>
      </c>
      <c r="BZ119">
        <v>1.8121178723274101</v>
      </c>
      <c r="CA119">
        <v>1.8194267474174399</v>
      </c>
      <c r="CB119">
        <v>1.8267188670536501</v>
      </c>
      <c r="CC119">
        <v>1.83399408662296</v>
      </c>
      <c r="CD119">
        <v>1.8412522641893201</v>
      </c>
      <c r="CE119">
        <v>1.84849326047352</v>
      </c>
      <c r="CF119">
        <v>1.85571693883297</v>
      </c>
      <c r="CG119">
        <v>1.8629231652412701</v>
      </c>
      <c r="CH119">
        <v>1.8701118082677699</v>
      </c>
      <c r="CI119">
        <v>1.87728273905697</v>
      </c>
      <c r="CJ119">
        <v>1.88443583130786</v>
      </c>
      <c r="CK119">
        <v>1.8915709612532201</v>
      </c>
      <c r="CL119">
        <v>1.89868800763878</v>
      </c>
      <c r="CM119">
        <v>1.90578685170236</v>
      </c>
      <c r="CN119">
        <v>1.9128673771529801</v>
      </c>
      <c r="CO119">
        <v>1.91992947014983</v>
      </c>
      <c r="CP119">
        <v>1.9269730192812999</v>
      </c>
      <c r="CQ119">
        <v>1.93399791554392</v>
      </c>
      <c r="CR119">
        <v>1.9410040523212699</v>
      </c>
      <c r="CS119">
        <v>1.94799132536287</v>
      </c>
      <c r="CT119">
        <v>1.9549596327630701</v>
      </c>
      <c r="CU119">
        <v>1.9619088749399001</v>
      </c>
      <c r="CV119">
        <v>1.96883895461392</v>
      </c>
      <c r="CW119">
        <v>1.97574977678708</v>
      </c>
      <c r="CX119">
        <v>1.9826412487215801</v>
      </c>
      <c r="CY119">
        <v>1.98905400656466</v>
      </c>
      <c r="CZ119">
        <v>1.9939130478612599</v>
      </c>
      <c r="DA119">
        <v>1.9957305339511699</v>
      </c>
      <c r="DB119">
        <v>1.9957305339511699</v>
      </c>
      <c r="DC119">
        <v>1.9957305339511699</v>
      </c>
      <c r="DD119">
        <v>1.9957305339511699</v>
      </c>
      <c r="DE119">
        <v>1.9957305339511699</v>
      </c>
      <c r="DF119">
        <v>1.9957305339511699</v>
      </c>
      <c r="DG119">
        <v>1.9957305339511699</v>
      </c>
      <c r="DH119">
        <v>1.9957305339511699</v>
      </c>
      <c r="DI119">
        <v>1.9957305339511699</v>
      </c>
      <c r="DJ119">
        <v>1.9957305339511699</v>
      </c>
      <c r="DK119">
        <v>1.9957305339511699</v>
      </c>
      <c r="DL119">
        <v>1.9957305339511699</v>
      </c>
      <c r="DM119">
        <v>1.9957305339511699</v>
      </c>
      <c r="DN119">
        <v>1.9957305339511699</v>
      </c>
      <c r="DO119">
        <v>1.9957305339511699</v>
      </c>
      <c r="DP119">
        <v>1.9957305339511699</v>
      </c>
      <c r="DQ119">
        <v>1.9957305339511699</v>
      </c>
      <c r="DR119">
        <v>1.9957305339511699</v>
      </c>
      <c r="DS119">
        <v>1.9957305339511699</v>
      </c>
      <c r="DT119">
        <v>1.9957305339511699</v>
      </c>
    </row>
    <row r="120" spans="1:124" ht="15" customHeight="1" x14ac:dyDescent="0.25">
      <c r="A120">
        <v>118</v>
      </c>
      <c r="B120">
        <v>1.5108271463146401</v>
      </c>
      <c r="C120">
        <v>1.5525758871201201</v>
      </c>
      <c r="D120">
        <v>1.53238510843219</v>
      </c>
      <c r="E120">
        <v>1.3426949155880199</v>
      </c>
      <c r="F120">
        <v>1.20623160759073</v>
      </c>
      <c r="G120">
        <v>1.2121316833792</v>
      </c>
      <c r="H120">
        <v>1.21801618741048</v>
      </c>
      <c r="I120">
        <v>1.2238849940257199</v>
      </c>
      <c r="J120">
        <v>1.2297379807830799</v>
      </c>
      <c r="K120">
        <v>1.2355750284106399</v>
      </c>
      <c r="L120">
        <v>1.24139602076012</v>
      </c>
      <c r="M120">
        <v>1.2472008447609599</v>
      </c>
      <c r="N120">
        <v>1.2529893903751701</v>
      </c>
      <c r="O120">
        <v>1.25876155055257</v>
      </c>
      <c r="P120">
        <v>1.2645172211867099</v>
      </c>
      <c r="Q120">
        <v>1.27025630107129</v>
      </c>
      <c r="R120">
        <v>1.2759786918571201</v>
      </c>
      <c r="S120">
        <v>1.2816842980096499</v>
      </c>
      <c r="T120">
        <v>1.28737302676701</v>
      </c>
      <c r="U120">
        <v>1.2930447880985501</v>
      </c>
      <c r="V120">
        <v>1.298699494664</v>
      </c>
      <c r="W120">
        <v>1.3043370617730401</v>
      </c>
      <c r="X120">
        <v>1.3099574073453999</v>
      </c>
      <c r="Y120">
        <v>1.31556045187155</v>
      </c>
      <c r="Z120">
        <v>1.3211461183737601</v>
      </c>
      <c r="AA120">
        <v>1.3267143323677499</v>
      </c>
      <c r="AB120">
        <v>1.3322650218248</v>
      </c>
      <c r="AC120">
        <v>1.3377981171343001</v>
      </c>
      <c r="AD120">
        <v>1.3433135510668399</v>
      </c>
      <c r="AE120">
        <v>1.3488112587377701</v>
      </c>
      <c r="AF120">
        <v>1.3542911775711199</v>
      </c>
      <c r="AG120">
        <v>1.35975324726415</v>
      </c>
      <c r="AH120">
        <v>1.3651974097521999</v>
      </c>
      <c r="AI120">
        <v>1.37062360917407</v>
      </c>
      <c r="AJ120">
        <v>1.37603179183784</v>
      </c>
      <c r="AK120">
        <v>1.38142190618712</v>
      </c>
      <c r="AL120">
        <v>1.3867939027677001</v>
      </c>
      <c r="AM120">
        <v>1.39214773419469</v>
      </c>
      <c r="AN120">
        <v>1.3974833551200501</v>
      </c>
      <c r="AO120">
        <v>1.4028007222005501</v>
      </c>
      <c r="AP120">
        <v>1.4080997940661</v>
      </c>
      <c r="AQ120">
        <v>1.4133805312885901</v>
      </c>
      <c r="AR120">
        <v>1.41482906710454</v>
      </c>
      <c r="AS120">
        <v>1.41627621361913</v>
      </c>
      <c r="AT120">
        <v>1.4177219700886099</v>
      </c>
      <c r="AU120">
        <v>1.4191663357798401</v>
      </c>
      <c r="AV120">
        <v>1.4206093099703201</v>
      </c>
      <c r="AW120">
        <v>1.4220508919480901</v>
      </c>
      <c r="AX120">
        <v>1.4234910810116901</v>
      </c>
      <c r="AY120">
        <v>1.4249298764701399</v>
      </c>
      <c r="AZ120">
        <v>1.42636727764284</v>
      </c>
      <c r="BA120">
        <v>1.4278032838596</v>
      </c>
      <c r="BB120">
        <v>1.42923789446052</v>
      </c>
      <c r="BC120">
        <v>1.43067110879599</v>
      </c>
      <c r="BD120">
        <v>1.43210292622664</v>
      </c>
      <c r="BE120">
        <v>1.43353334612326</v>
      </c>
      <c r="BF120">
        <v>1.4387246839821499</v>
      </c>
      <c r="BG120">
        <v>1.44389749389532</v>
      </c>
      <c r="BH120">
        <v>1.44905174892704</v>
      </c>
      <c r="BI120">
        <v>1.45418742385212</v>
      </c>
      <c r="BJ120">
        <v>1.45930449512817</v>
      </c>
      <c r="BK120">
        <v>1.4644029408681101</v>
      </c>
      <c r="BL120">
        <v>1.4694827408131199</v>
      </c>
      <c r="BM120">
        <v>1.47454387630591</v>
      </c>
      <c r="BN120">
        <v>1.4795863302643599</v>
      </c>
      <c r="BO120">
        <v>1.4846100871554599</v>
      </c>
      <c r="BP120">
        <v>1.4896151329696701</v>
      </c>
      <c r="BQ120">
        <v>1.49460145519557</v>
      </c>
      <c r="BR120">
        <v>1.4995690427948301</v>
      </c>
      <c r="BS120">
        <v>1.5045178861775499</v>
      </c>
      <c r="BT120">
        <v>1.5094479771779401</v>
      </c>
      <c r="BU120">
        <v>1.5143593090302201</v>
      </c>
      <c r="BV120">
        <v>1.51925187634501</v>
      </c>
      <c r="BW120">
        <v>1.5241256750858501</v>
      </c>
      <c r="BX120">
        <v>1.5289807025461799</v>
      </c>
      <c r="BY120">
        <v>1.5338169573265299</v>
      </c>
      <c r="BZ120">
        <v>1.5386344393120901</v>
      </c>
      <c r="CA120">
        <v>1.5434331496505</v>
      </c>
      <c r="CB120">
        <v>1.54821309073002</v>
      </c>
      <c r="CC120">
        <v>1.55297426615791</v>
      </c>
      <c r="CD120">
        <v>1.55771668073919</v>
      </c>
      <c r="CE120">
        <v>1.56244034045559</v>
      </c>
      <c r="CF120">
        <v>1.5671452524448799</v>
      </c>
      <c r="CG120">
        <v>1.57183142498037</v>
      </c>
      <c r="CH120">
        <v>1.5764988674508</v>
      </c>
      <c r="CI120">
        <v>1.58114759034043</v>
      </c>
      <c r="CJ120">
        <v>1.5857776052093999</v>
      </c>
      <c r="CK120">
        <v>1.5903889246743901</v>
      </c>
      <c r="CL120">
        <v>1.59498156238952</v>
      </c>
      <c r="CM120">
        <v>1.59955553302752</v>
      </c>
      <c r="CN120">
        <v>1.60411085226114</v>
      </c>
      <c r="CO120">
        <v>1.6086475367448401</v>
      </c>
      <c r="CP120">
        <v>1.61316560409669</v>
      </c>
      <c r="CQ120">
        <v>1.6176650728805699</v>
      </c>
      <c r="CR120">
        <v>1.6221459625885499</v>
      </c>
      <c r="CS120">
        <v>1.6266082936235799</v>
      </c>
      <c r="CT120">
        <v>1.6310520872823699</v>
      </c>
      <c r="CU120">
        <v>1.63547736573848</v>
      </c>
      <c r="CV120">
        <v>1.6398841520257601</v>
      </c>
      <c r="CW120">
        <v>1.6442724700218601</v>
      </c>
      <c r="CX120">
        <v>1.6486423444320899</v>
      </c>
      <c r="CY120">
        <v>1.6523299512479199</v>
      </c>
      <c r="CZ120">
        <v>1.6537907316639699</v>
      </c>
      <c r="DA120">
        <v>1.6537907316639699</v>
      </c>
      <c r="DB120">
        <v>1.6537907316639699</v>
      </c>
      <c r="DC120">
        <v>1.6537907316639699</v>
      </c>
      <c r="DD120">
        <v>1.6537907316639699</v>
      </c>
      <c r="DE120">
        <v>1.6537907316639699</v>
      </c>
      <c r="DF120">
        <v>1.6537907316639699</v>
      </c>
      <c r="DG120">
        <v>1.6537907316639699</v>
      </c>
      <c r="DH120">
        <v>1.6537907316639699</v>
      </c>
      <c r="DI120">
        <v>1.6537907316639699</v>
      </c>
      <c r="DJ120">
        <v>1.6537907316639699</v>
      </c>
      <c r="DK120">
        <v>1.6537907316639699</v>
      </c>
      <c r="DL120">
        <v>1.6537907316639699</v>
      </c>
      <c r="DM120">
        <v>1.6537907316639699</v>
      </c>
      <c r="DN120">
        <v>1.6537907316639699</v>
      </c>
      <c r="DO120">
        <v>1.6537907316639699</v>
      </c>
      <c r="DP120">
        <v>1.6537907316639699</v>
      </c>
      <c r="DQ120">
        <v>1.6537907316639699</v>
      </c>
      <c r="DR120">
        <v>1.6537907316639699</v>
      </c>
      <c r="DS120">
        <v>1.6537907316639699</v>
      </c>
      <c r="DT120">
        <v>1.6537907316639699</v>
      </c>
    </row>
    <row r="121" spans="1:124" ht="15" customHeight="1" x14ac:dyDescent="0.25">
      <c r="A121">
        <v>119</v>
      </c>
      <c r="B121">
        <v>1.13464843277186</v>
      </c>
      <c r="C121">
        <v>1.1585180593969799</v>
      </c>
      <c r="D121">
        <v>1.0677400091010001</v>
      </c>
      <c r="E121">
        <v>0.96775885234985204</v>
      </c>
      <c r="F121">
        <v>0.97083655859486995</v>
      </c>
      <c r="G121">
        <v>0.97389663188026399</v>
      </c>
      <c r="H121">
        <v>0.97693916977570106</v>
      </c>
      <c r="I121">
        <v>0.97996426939621895</v>
      </c>
      <c r="J121">
        <v>0.98297202740184897</v>
      </c>
      <c r="K121">
        <v>0.98596253999731398</v>
      </c>
      <c r="L121">
        <v>0.98893590293183697</v>
      </c>
      <c r="M121">
        <v>0.99189221149903395</v>
      </c>
      <c r="N121">
        <v>0.99483156053688604</v>
      </c>
      <c r="O121">
        <v>0.99775404442780202</v>
      </c>
      <c r="P121">
        <v>1.0006597570987601</v>
      </c>
      <c r="Q121">
        <v>1.0035487920215</v>
      </c>
      <c r="R121">
        <v>1.00642124221286</v>
      </c>
      <c r="S121">
        <v>1.0092772002350701</v>
      </c>
      <c r="T121">
        <v>1.01211675819623</v>
      </c>
      <c r="U121">
        <v>1.01494000775074</v>
      </c>
      <c r="V121">
        <v>1.01774704009991</v>
      </c>
      <c r="W121">
        <v>1.0205379459925199</v>
      </c>
      <c r="X121">
        <v>1.02331281572549</v>
      </c>
      <c r="Y121">
        <v>1.0260717391446199</v>
      </c>
      <c r="Z121">
        <v>1.0288148056453501</v>
      </c>
      <c r="AA121">
        <v>1.03154210417356</v>
      </c>
      <c r="AB121">
        <v>1.0342537232264399</v>
      </c>
      <c r="AC121">
        <v>1.03694975085343</v>
      </c>
      <c r="AD121">
        <v>1.03963027465714</v>
      </c>
      <c r="AE121">
        <v>1.0422953817943501</v>
      </c>
      <c r="AF121">
        <v>1.04494515897708</v>
      </c>
      <c r="AG121">
        <v>1.04757969247362</v>
      </c>
      <c r="AH121">
        <v>1.05019906810968</v>
      </c>
      <c r="AI121">
        <v>1.05280337126948</v>
      </c>
      <c r="AJ121">
        <v>1.05539268689702</v>
      </c>
      <c r="AK121">
        <v>1.0579670994971799</v>
      </c>
      <c r="AL121">
        <v>1.0605266931370601</v>
      </c>
      <c r="AM121">
        <v>1.06307155144719</v>
      </c>
      <c r="AN121">
        <v>1.06560175762284</v>
      </c>
      <c r="AO121">
        <v>1.0681173944253599</v>
      </c>
      <c r="AP121">
        <v>1.0706185441835301</v>
      </c>
      <c r="AQ121">
        <v>1.07310528879492</v>
      </c>
      <c r="AR121">
        <v>1.0737864186002399</v>
      </c>
      <c r="AS121">
        <v>1.07446646753629</v>
      </c>
      <c r="AT121">
        <v>1.0751454372876601</v>
      </c>
      <c r="AU121">
        <v>1.0758233295364701</v>
      </c>
      <c r="AV121">
        <v>1.0765001459624299</v>
      </c>
      <c r="AW121">
        <v>1.07717588824279</v>
      </c>
      <c r="AX121">
        <v>1.0778505580523801</v>
      </c>
      <c r="AY121">
        <v>1.07852415706358</v>
      </c>
      <c r="AZ121">
        <v>1.0791966869463601</v>
      </c>
      <c r="BA121">
        <v>1.0798681493682301</v>
      </c>
      <c r="BB121">
        <v>1.08053854599432</v>
      </c>
      <c r="BC121">
        <v>1.0812078784872901</v>
      </c>
      <c r="BD121">
        <v>1.0818761485074</v>
      </c>
      <c r="BE121">
        <v>1.0825433577124901</v>
      </c>
      <c r="BF121">
        <v>1.0849614019309199</v>
      </c>
      <c r="BG121">
        <v>1.087365511444</v>
      </c>
      <c r="BH121">
        <v>1.0897557652346901</v>
      </c>
      <c r="BI121">
        <v>1.09213224186627</v>
      </c>
      <c r="BJ121">
        <v>1.0944950194838401</v>
      </c>
      <c r="BK121">
        <v>1.09684417581591</v>
      </c>
      <c r="BL121">
        <v>1.09917978817596</v>
      </c>
      <c r="BM121">
        <v>1.1015019334640199</v>
      </c>
      <c r="BN121">
        <v>1.1038106881682701</v>
      </c>
      <c r="BO121">
        <v>1.10610612836666</v>
      </c>
      <c r="BP121">
        <v>1.10838832972849</v>
      </c>
      <c r="BQ121">
        <v>1.1106573675161</v>
      </c>
      <c r="BR121">
        <v>1.11291331658645</v>
      </c>
      <c r="BS121">
        <v>1.1151562513927999</v>
      </c>
      <c r="BT121">
        <v>1.1173862459863699</v>
      </c>
      <c r="BU121">
        <v>1.1196033740179601</v>
      </c>
      <c r="BV121">
        <v>1.1218077087397</v>
      </c>
      <c r="BW121">
        <v>1.1239993230066501</v>
      </c>
      <c r="BX121">
        <v>1.1261782892785199</v>
      </c>
      <c r="BY121">
        <v>1.1283446796213801</v>
      </c>
      <c r="BZ121">
        <v>1.1304985657093001</v>
      </c>
      <c r="CA121">
        <v>1.1326400188261001</v>
      </c>
      <c r="CB121">
        <v>1.13476910986704</v>
      </c>
      <c r="CC121">
        <v>1.1368859093405199</v>
      </c>
      <c r="CD121">
        <v>1.1389904873698</v>
      </c>
      <c r="CE121">
        <v>1.1410829136947001</v>
      </c>
      <c r="CF121">
        <v>1.1431632576733599</v>
      </c>
      <c r="CG121">
        <v>1.1452315882838999</v>
      </c>
      <c r="CH121">
        <v>1.1472879741261901</v>
      </c>
      <c r="CI121">
        <v>1.1493324834235701</v>
      </c>
      <c r="CJ121">
        <v>1.15136518402454</v>
      </c>
      <c r="CK121">
        <v>1.1533861434045201</v>
      </c>
      <c r="CL121">
        <v>1.15539542866758</v>
      </c>
      <c r="CM121">
        <v>1.15739310654814</v>
      </c>
      <c r="CN121">
        <v>1.1593792434127099</v>
      </c>
      <c r="CO121">
        <v>1.1613539052616499</v>
      </c>
      <c r="CP121">
        <v>1.1633171577308301</v>
      </c>
      <c r="CQ121">
        <v>1.1652690660934399</v>
      </c>
      <c r="CR121">
        <v>1.16720969526162</v>
      </c>
      <c r="CS121">
        <v>1.1691391097882899</v>
      </c>
      <c r="CT121">
        <v>1.1710573738687799</v>
      </c>
      <c r="CU121">
        <v>1.1729645513426199</v>
      </c>
      <c r="CV121">
        <v>1.1748607056952101</v>
      </c>
      <c r="CW121">
        <v>1.1767459000595799</v>
      </c>
      <c r="CX121">
        <v>1.1786201972180701</v>
      </c>
      <c r="CY121">
        <v>1.17951610168716</v>
      </c>
      <c r="CZ121">
        <v>1.17951610168716</v>
      </c>
      <c r="DA121">
        <v>1.17951610168716</v>
      </c>
      <c r="DB121">
        <v>1.17951610168716</v>
      </c>
      <c r="DC121">
        <v>1.17951610168716</v>
      </c>
      <c r="DD121">
        <v>1.17951610168716</v>
      </c>
      <c r="DE121">
        <v>1.17951610168716</v>
      </c>
      <c r="DF121">
        <v>1.17951610168716</v>
      </c>
      <c r="DG121">
        <v>1.17951610168716</v>
      </c>
      <c r="DH121">
        <v>1.17951610168716</v>
      </c>
      <c r="DI121">
        <v>1.17951610168716</v>
      </c>
      <c r="DJ121">
        <v>1.17951610168716</v>
      </c>
      <c r="DK121">
        <v>1.17951610168716</v>
      </c>
      <c r="DL121">
        <v>1.17951610168716</v>
      </c>
      <c r="DM121">
        <v>1.17951610168716</v>
      </c>
      <c r="DN121">
        <v>1.17951610168716</v>
      </c>
      <c r="DO121">
        <v>1.17951610168716</v>
      </c>
      <c r="DP121">
        <v>1.17951610168716</v>
      </c>
      <c r="DQ121">
        <v>1.17951610168716</v>
      </c>
      <c r="DR121">
        <v>1.17951610168716</v>
      </c>
      <c r="DS121">
        <v>1.17951610168716</v>
      </c>
      <c r="DT121">
        <v>1.17951610168716</v>
      </c>
    </row>
  </sheetData>
  <pageMargins left="0.75" right="0.75" top="1" bottom="1" header="0.511811023622047" footer="0.511811023622047"/>
  <pageSetup paperSize="9" orientation="portrait" horizontalDpi="300" verticalDpi="30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S124"/>
  <sheetViews>
    <sheetView zoomScale="86" zoomScaleNormal="86" workbookViewId="0">
      <selection activeCell="A81" sqref="A81"/>
    </sheetView>
  </sheetViews>
  <sheetFormatPr baseColWidth="10" defaultColWidth="10.5703125" defaultRowHeight="15" x14ac:dyDescent="0.25"/>
  <cols>
    <col min="1" max="1" width="28.140625" customWidth="1"/>
    <col min="2" max="2" width="20.5703125" customWidth="1"/>
    <col min="3" max="3" width="18.7109375" customWidth="1"/>
    <col min="4" max="4" width="18.42578125" customWidth="1"/>
    <col min="5" max="5" width="19.140625" customWidth="1"/>
    <col min="6" max="7" width="18" customWidth="1"/>
    <col min="8" max="8" width="16.7109375" customWidth="1"/>
    <col min="9" max="9" width="20.85546875" customWidth="1"/>
    <col min="10" max="11" width="22.42578125" customWidth="1"/>
    <col min="12" max="12" width="19.85546875" customWidth="1"/>
    <col min="13" max="13" width="19" customWidth="1"/>
    <col min="15" max="15" width="15.42578125" customWidth="1"/>
    <col min="16" max="16" width="18.85546875" customWidth="1"/>
    <col min="17" max="17" width="16.5703125" customWidth="1"/>
    <col min="18" max="18" width="17.5703125" customWidth="1"/>
    <col min="19" max="19" width="16.7109375" customWidth="1"/>
  </cols>
  <sheetData>
    <row r="1" spans="1:13" ht="15" customHeight="1" x14ac:dyDescent="0.25">
      <c r="A1" s="4" t="s">
        <v>45</v>
      </c>
      <c r="B1" s="4"/>
      <c r="C1" s="4"/>
      <c r="D1" s="4"/>
      <c r="E1" s="4"/>
      <c r="F1" s="4"/>
      <c r="G1" s="4"/>
      <c r="H1" s="4"/>
      <c r="I1" s="4"/>
      <c r="J1" s="4"/>
      <c r="K1" s="4"/>
      <c r="L1" s="4"/>
    </row>
    <row r="3" spans="1:13" s="39" customFormat="1" ht="39" customHeight="1" x14ac:dyDescent="0.25">
      <c r="B3" s="39" t="s">
        <v>46</v>
      </c>
      <c r="C3" s="40" t="s">
        <v>47</v>
      </c>
      <c r="D3" s="39" t="s">
        <v>48</v>
      </c>
      <c r="E3" s="39" t="s">
        <v>49</v>
      </c>
    </row>
    <row r="4" spans="1:13" ht="15.75" customHeight="1" x14ac:dyDescent="0.25">
      <c r="A4" s="41" t="s">
        <v>50</v>
      </c>
      <c r="B4" s="42">
        <f>IFERROR(J19+P32,"")</f>
        <v>0</v>
      </c>
      <c r="C4" s="42">
        <f>IFERROR(K19+Q32,"")</f>
        <v>0</v>
      </c>
      <c r="D4" s="42">
        <f>IFERROR(L19+R32,"")</f>
        <v>0</v>
      </c>
      <c r="E4" s="42">
        <f>IFERROR(M19+S32,"")</f>
        <v>0</v>
      </c>
    </row>
    <row r="6" spans="1:13" ht="15" customHeight="1" x14ac:dyDescent="0.25">
      <c r="A6" s="43" t="s">
        <v>51</v>
      </c>
    </row>
    <row r="7" spans="1:13" s="44" customFormat="1" ht="57" customHeight="1" x14ac:dyDescent="0.25">
      <c r="A7" s="44" t="s">
        <v>52</v>
      </c>
      <c r="B7" s="44" t="s">
        <v>53</v>
      </c>
      <c r="C7" s="44" t="s">
        <v>54</v>
      </c>
      <c r="D7" s="44" t="s">
        <v>55</v>
      </c>
      <c r="E7" s="44" t="s">
        <v>56</v>
      </c>
      <c r="F7" s="44" t="s">
        <v>57</v>
      </c>
      <c r="G7" s="44" t="s">
        <v>58</v>
      </c>
      <c r="H7" s="44" t="s">
        <v>59</v>
      </c>
      <c r="I7" s="45" t="s">
        <v>60</v>
      </c>
      <c r="J7" s="46" t="s">
        <v>61</v>
      </c>
      <c r="K7" s="46" t="s">
        <v>62</v>
      </c>
      <c r="L7" s="44" t="s">
        <v>48</v>
      </c>
      <c r="M7" s="44" t="s">
        <v>49</v>
      </c>
    </row>
    <row r="8" spans="1:13" ht="15" customHeight="1" x14ac:dyDescent="0.25">
      <c r="A8" s="15"/>
      <c r="B8" s="32"/>
      <c r="C8" s="47"/>
      <c r="D8" s="15"/>
      <c r="E8" s="47"/>
      <c r="F8" s="48">
        <f t="shared" ref="F8:F18" si="0">C8-E8</f>
        <v>0</v>
      </c>
      <c r="G8" s="21" t="str">
        <f>IF($D8="Oui, Indice annuel",VLOOKUP(YEAR($B8),'Indices d''actualisation'!$A$4:$C$27,2,FALSE()),IF($D8="Oui, Indice mensuel",VLOOKUP(DATE(YEAR($B8),MONTH($B8),1),'Indices d''actualisation'!$G$4:$H$291,2,FALSE()),""))</f>
        <v/>
      </c>
      <c r="H8" s="21" t="str">
        <f>IF($D8="Oui, Indice annuel", VLOOKUP(YEAR(Dossier!$B$11), 'Indices d''actualisation'!$A$4:$C$27, 2, FALSE()),IF($D8="Oui, Indice mensuel",VLOOKUP(DATE(YEAR(Dossier!$B$11),MONTH(Dossier!$B$11),1),'Indices d''actualisation'!$G$4:$H$291,2,FALSE()),""))</f>
        <v/>
      </c>
      <c r="I8" s="48">
        <f t="shared" ref="I8:I18" si="1">IF(OR(D8="Oui, Indice mensuel",D8="Oui, Indice annuel"),F8*H8/G8,F8)</f>
        <v>0</v>
      </c>
      <c r="J8" s="48">
        <f t="shared" ref="J8:J18" si="2">I8+E8</f>
        <v>0</v>
      </c>
      <c r="K8" s="48">
        <f>J8*Dossier!$B$20*Dossier!$B$21</f>
        <v>0</v>
      </c>
      <c r="L8" s="48">
        <f t="shared" ref="L8:L18" si="3">MIN(MAX(0,J8-E8),K8)</f>
        <v>0</v>
      </c>
      <c r="M8" s="48">
        <f t="shared" ref="M8:M18" si="4">MIN(MAX(0,(K8-L8)),E8)</f>
        <v>0</v>
      </c>
    </row>
    <row r="9" spans="1:13" ht="15" customHeight="1" x14ac:dyDescent="0.25">
      <c r="A9" s="15"/>
      <c r="B9" s="32"/>
      <c r="C9" s="47"/>
      <c r="D9" s="15"/>
      <c r="E9" s="47"/>
      <c r="F9" s="48">
        <f t="shared" si="0"/>
        <v>0</v>
      </c>
      <c r="G9" s="21" t="str">
        <f>IF($D9="Oui, Indice annuel",VLOOKUP(YEAR($B9),'Indices d''actualisation'!$A$4:$C$27,2,FALSE()),IF($D9="Oui, Indice mensuel",VLOOKUP(DATE(YEAR($B9),MONTH($B9),1),'Indices d''actualisation'!$G$4:$H$291,2,FALSE()),""))</f>
        <v/>
      </c>
      <c r="H9" s="21" t="str">
        <f>IF($D9="Oui, Indice annuel", VLOOKUP(YEAR(Dossier!$B$11), 'Indices d''actualisation'!$A$4:$C$27, 2, FALSE()),IF($D9="Oui, Indice mensuel",VLOOKUP(DATE(YEAR(Dossier!$B$11),MONTH(Dossier!$B$11),1),'Indices d''actualisation'!$G$4:$H$291,2,FALSE()),""))</f>
        <v/>
      </c>
      <c r="I9" s="48">
        <f t="shared" si="1"/>
        <v>0</v>
      </c>
      <c r="J9" s="48">
        <f t="shared" si="2"/>
        <v>0</v>
      </c>
      <c r="K9" s="48">
        <f>J9*Dossier!$B$20*Dossier!$B$21</f>
        <v>0</v>
      </c>
      <c r="L9" s="48">
        <f t="shared" si="3"/>
        <v>0</v>
      </c>
      <c r="M9" s="48">
        <f t="shared" si="4"/>
        <v>0</v>
      </c>
    </row>
    <row r="10" spans="1:13" ht="15" customHeight="1" x14ac:dyDescent="0.25">
      <c r="A10" s="15"/>
      <c r="B10" s="32"/>
      <c r="C10" s="47"/>
      <c r="D10" s="15"/>
      <c r="E10" s="47"/>
      <c r="F10" s="48">
        <f t="shared" si="0"/>
        <v>0</v>
      </c>
      <c r="G10" s="21" t="str">
        <f>IF($D10="Oui, Indice annuel",VLOOKUP(YEAR($B10),'Indices d''actualisation'!$A$4:$C$27,2,FALSE()),IF($D10="Oui, Indice mensuel",VLOOKUP(DATE(YEAR($B10),MONTH($B10),1),'Indices d''actualisation'!$G$4:$H$291,2,FALSE()),""))</f>
        <v/>
      </c>
      <c r="H10" s="21" t="str">
        <f>IF($D10="Oui, Indice annuel", VLOOKUP(YEAR(Dossier!$B$11), 'Indices d''actualisation'!$A$4:$C$27, 2, FALSE()),IF($D10="Oui, Indice mensuel",VLOOKUP(DATE(YEAR(Dossier!$B$11),MONTH(Dossier!$B$11),1),'Indices d''actualisation'!$G$4:$H$291,2,FALSE()),""))</f>
        <v/>
      </c>
      <c r="I10" s="48">
        <f t="shared" si="1"/>
        <v>0</v>
      </c>
      <c r="J10" s="48">
        <f t="shared" si="2"/>
        <v>0</v>
      </c>
      <c r="K10" s="48">
        <f>J10*Dossier!$B$20*Dossier!$B$21</f>
        <v>0</v>
      </c>
      <c r="L10" s="48">
        <f t="shared" si="3"/>
        <v>0</v>
      </c>
      <c r="M10" s="48">
        <f t="shared" si="4"/>
        <v>0</v>
      </c>
    </row>
    <row r="11" spans="1:13" ht="15" customHeight="1" x14ac:dyDescent="0.25">
      <c r="A11" s="15"/>
      <c r="B11" s="32"/>
      <c r="C11" s="47"/>
      <c r="D11" s="15"/>
      <c r="E11" s="47"/>
      <c r="F11" s="48">
        <f t="shared" si="0"/>
        <v>0</v>
      </c>
      <c r="G11" s="21" t="str">
        <f>IF($D11="Oui, Indice annuel",VLOOKUP(YEAR($B11),'Indices d''actualisation'!$A$4:$C$27,2,FALSE()),IF($D11="Oui, Indice mensuel",VLOOKUP(DATE(YEAR($B11),MONTH($B11),1),'Indices d''actualisation'!$G$4:$H$291,2,FALSE()),""))</f>
        <v/>
      </c>
      <c r="H11" s="21" t="str">
        <f>IF($D11="Oui, Indice annuel", VLOOKUP(YEAR(Dossier!$B$11), 'Indices d''actualisation'!$A$4:$C$27, 2, FALSE()),IF($D11="Oui, Indice mensuel",VLOOKUP(DATE(YEAR(Dossier!$B$11),MONTH(Dossier!$B$11),1),'Indices d''actualisation'!$G$4:$H$291,2,FALSE()),""))</f>
        <v/>
      </c>
      <c r="I11" s="48">
        <f t="shared" si="1"/>
        <v>0</v>
      </c>
      <c r="J11" s="48">
        <f t="shared" si="2"/>
        <v>0</v>
      </c>
      <c r="K11" s="48">
        <f>J11*Dossier!$B$20*Dossier!$B$21</f>
        <v>0</v>
      </c>
      <c r="L11" s="48">
        <f t="shared" si="3"/>
        <v>0</v>
      </c>
      <c r="M11" s="48">
        <f t="shared" si="4"/>
        <v>0</v>
      </c>
    </row>
    <row r="12" spans="1:13" ht="15" customHeight="1" x14ac:dyDescent="0.25">
      <c r="A12" s="15"/>
      <c r="B12" s="32"/>
      <c r="C12" s="47"/>
      <c r="D12" s="15"/>
      <c r="E12" s="47"/>
      <c r="F12" s="48">
        <f t="shared" si="0"/>
        <v>0</v>
      </c>
      <c r="G12" s="21" t="str">
        <f>IF($D12="Oui, Indice annuel",VLOOKUP(YEAR($B12),'Indices d''actualisation'!$A$4:$C$27,2,FALSE()),IF($D12="Oui, Indice mensuel",VLOOKUP(DATE(YEAR($B12),MONTH($B12),1),'Indices d''actualisation'!$G$4:$H$291,2,FALSE()),""))</f>
        <v/>
      </c>
      <c r="H12" s="21" t="str">
        <f>IF($D12="Oui, Indice annuel", VLOOKUP(YEAR(Dossier!$B$11), 'Indices d''actualisation'!$A$4:$C$27, 2, FALSE()),IF($D12="Oui, Indice mensuel",VLOOKUP(DATE(YEAR(Dossier!$B$11),MONTH(Dossier!$B$11),1),'Indices d''actualisation'!$G$4:$H$291,2,FALSE()),""))</f>
        <v/>
      </c>
      <c r="I12" s="48">
        <f t="shared" si="1"/>
        <v>0</v>
      </c>
      <c r="J12" s="48">
        <f t="shared" si="2"/>
        <v>0</v>
      </c>
      <c r="K12" s="48">
        <f>J12*Dossier!$B$20*Dossier!$B$21</f>
        <v>0</v>
      </c>
      <c r="L12" s="48">
        <f t="shared" si="3"/>
        <v>0</v>
      </c>
      <c r="M12" s="48">
        <f t="shared" si="4"/>
        <v>0</v>
      </c>
    </row>
    <row r="13" spans="1:13" ht="15" customHeight="1" x14ac:dyDescent="0.25">
      <c r="A13" s="15"/>
      <c r="B13" s="32"/>
      <c r="C13" s="47"/>
      <c r="D13" s="15"/>
      <c r="E13" s="47"/>
      <c r="F13" s="48">
        <f t="shared" si="0"/>
        <v>0</v>
      </c>
      <c r="G13" s="21" t="str">
        <f>IF($D13="Oui, Indice annuel",VLOOKUP(YEAR($B13),'Indices d''actualisation'!$A$4:$C$27,2,FALSE()),IF($D13="Oui, Indice mensuel",VLOOKUP(DATE(YEAR($B13),MONTH($B13),1),'Indices d''actualisation'!$G$4:$H$291,2,FALSE()),""))</f>
        <v/>
      </c>
      <c r="H13" s="21" t="str">
        <f>IF($D13="Oui, Indice annuel", VLOOKUP(YEAR(Dossier!$B$11), 'Indices d''actualisation'!$A$4:$C$27, 2, FALSE()),IF($D13="Oui, Indice mensuel",VLOOKUP(DATE(YEAR(Dossier!$B$11),MONTH(Dossier!$B$11),1),'Indices d''actualisation'!$G$4:$H$291,2,FALSE()),""))</f>
        <v/>
      </c>
      <c r="I13" s="48">
        <f t="shared" si="1"/>
        <v>0</v>
      </c>
      <c r="J13" s="48">
        <f t="shared" si="2"/>
        <v>0</v>
      </c>
      <c r="K13" s="48">
        <f>J13*Dossier!$B$20*Dossier!$B$21</f>
        <v>0</v>
      </c>
      <c r="L13" s="48">
        <f t="shared" si="3"/>
        <v>0</v>
      </c>
      <c r="M13" s="48">
        <f t="shared" si="4"/>
        <v>0</v>
      </c>
    </row>
    <row r="14" spans="1:13" ht="15" customHeight="1" x14ac:dyDescent="0.25">
      <c r="A14" s="15"/>
      <c r="B14" s="32"/>
      <c r="C14" s="47"/>
      <c r="D14" s="15"/>
      <c r="E14" s="47"/>
      <c r="F14" s="48">
        <f t="shared" si="0"/>
        <v>0</v>
      </c>
      <c r="G14" s="21" t="str">
        <f>IF($D14="Oui, Indice annuel",VLOOKUP(YEAR($B14),'Indices d''actualisation'!$A$4:$C$27,2,FALSE()),IF($D14="Oui, Indice mensuel",VLOOKUP(DATE(YEAR($B14),MONTH($B14),1),'Indices d''actualisation'!$G$4:$H$291,2,FALSE()),""))</f>
        <v/>
      </c>
      <c r="H14" s="21" t="str">
        <f>IF($D14="Oui, Indice annuel", VLOOKUP(YEAR(Dossier!$B$11), 'Indices d''actualisation'!$A$4:$C$27, 2, FALSE()),IF($D14="Oui, Indice mensuel",VLOOKUP(DATE(YEAR(Dossier!$B$11),MONTH(Dossier!$B$11),1),'Indices d''actualisation'!$G$4:$H$291,2,FALSE()),""))</f>
        <v/>
      </c>
      <c r="I14" s="48">
        <f t="shared" si="1"/>
        <v>0</v>
      </c>
      <c r="J14" s="48">
        <f t="shared" si="2"/>
        <v>0</v>
      </c>
      <c r="K14" s="48">
        <f>J14*Dossier!$B$20*Dossier!$B$21</f>
        <v>0</v>
      </c>
      <c r="L14" s="48">
        <f t="shared" si="3"/>
        <v>0</v>
      </c>
      <c r="M14" s="48">
        <f t="shared" si="4"/>
        <v>0</v>
      </c>
    </row>
    <row r="15" spans="1:13" ht="15" customHeight="1" x14ac:dyDescent="0.25">
      <c r="A15" s="15"/>
      <c r="B15" s="32"/>
      <c r="C15" s="47"/>
      <c r="D15" s="15"/>
      <c r="E15" s="47"/>
      <c r="F15" s="48">
        <f t="shared" si="0"/>
        <v>0</v>
      </c>
      <c r="G15" s="21" t="str">
        <f>IF($D15="Oui, Indice annuel",VLOOKUP(YEAR($B15),'Indices d''actualisation'!$A$4:$C$27,2,FALSE()),IF($D15="Oui, Indice mensuel",VLOOKUP(DATE(YEAR($B15),MONTH($B15),1),'Indices d''actualisation'!$G$4:$H$291,2,FALSE()),""))</f>
        <v/>
      </c>
      <c r="H15" s="21" t="str">
        <f>IF($D15="Oui, Indice annuel", VLOOKUP(YEAR(Dossier!$B$11), 'Indices d''actualisation'!$A$4:$C$27, 2, FALSE()),IF($D15="Oui, Indice mensuel",VLOOKUP(DATE(YEAR(Dossier!$B$11),MONTH(Dossier!$B$11),1),'Indices d''actualisation'!$G$4:$H$291,2,FALSE()),""))</f>
        <v/>
      </c>
      <c r="I15" s="48">
        <f t="shared" si="1"/>
        <v>0</v>
      </c>
      <c r="J15" s="48">
        <f t="shared" si="2"/>
        <v>0</v>
      </c>
      <c r="K15" s="48">
        <f>J15*Dossier!$B$20*Dossier!$B$21</f>
        <v>0</v>
      </c>
      <c r="L15" s="48">
        <f t="shared" si="3"/>
        <v>0</v>
      </c>
      <c r="M15" s="48">
        <f t="shared" si="4"/>
        <v>0</v>
      </c>
    </row>
    <row r="16" spans="1:13" ht="15" customHeight="1" x14ac:dyDescent="0.25">
      <c r="A16" s="15"/>
      <c r="B16" s="32"/>
      <c r="C16" s="47"/>
      <c r="D16" s="15"/>
      <c r="E16" s="47"/>
      <c r="F16" s="48">
        <f t="shared" si="0"/>
        <v>0</v>
      </c>
      <c r="G16" s="21" t="str">
        <f>IF($D16="Oui, Indice annuel",VLOOKUP(YEAR($B16),'Indices d''actualisation'!$A$4:$C$27,2,FALSE()),IF($D16="Oui, Indice mensuel",VLOOKUP(DATE(YEAR($B16),MONTH($B16),1),'Indices d''actualisation'!$G$4:$H$291,2,FALSE()),""))</f>
        <v/>
      </c>
      <c r="H16" s="21" t="str">
        <f>IF($D16="Oui, Indice annuel", VLOOKUP(YEAR(Dossier!$B$11), 'Indices d''actualisation'!$A$4:$C$27, 2, FALSE()),IF($D16="Oui, Indice mensuel",VLOOKUP(DATE(YEAR(Dossier!$B$11),MONTH(Dossier!$B$11),1),'Indices d''actualisation'!$G$4:$H$291,2,FALSE()),""))</f>
        <v/>
      </c>
      <c r="I16" s="48">
        <f t="shared" si="1"/>
        <v>0</v>
      </c>
      <c r="J16" s="48">
        <f t="shared" si="2"/>
        <v>0</v>
      </c>
      <c r="K16" s="48">
        <f>J16*Dossier!$B$20*Dossier!$B$21</f>
        <v>0</v>
      </c>
      <c r="L16" s="48">
        <f t="shared" si="3"/>
        <v>0</v>
      </c>
      <c r="M16" s="48">
        <f t="shared" si="4"/>
        <v>0</v>
      </c>
    </row>
    <row r="17" spans="1:19" ht="15" customHeight="1" x14ac:dyDescent="0.25">
      <c r="A17" s="15"/>
      <c r="B17" s="32"/>
      <c r="C17" s="47"/>
      <c r="D17" s="15"/>
      <c r="E17" s="47"/>
      <c r="F17" s="48">
        <f t="shared" si="0"/>
        <v>0</v>
      </c>
      <c r="G17" s="21" t="str">
        <f>IF($D17="Oui, Indice annuel",VLOOKUP(YEAR($B17),'Indices d''actualisation'!$A$4:$C$27,2,FALSE()),IF($D17="Oui, Indice mensuel",VLOOKUP(DATE(YEAR($B17),MONTH($B17),1),'Indices d''actualisation'!$G$4:$H$291,2,FALSE()),""))</f>
        <v/>
      </c>
      <c r="H17" s="21" t="str">
        <f>IF($D17="Oui, Indice annuel", VLOOKUP(YEAR(Dossier!$B$11), 'Indices d''actualisation'!$A$4:$C$27, 2, FALSE()),IF($D17="Oui, Indice mensuel",VLOOKUP(DATE(YEAR(Dossier!$B$11),MONTH(Dossier!$B$11),1),'Indices d''actualisation'!$G$4:$H$291,2,FALSE()),""))</f>
        <v/>
      </c>
      <c r="I17" s="48">
        <f t="shared" si="1"/>
        <v>0</v>
      </c>
      <c r="J17" s="48">
        <f t="shared" si="2"/>
        <v>0</v>
      </c>
      <c r="K17" s="48">
        <f>J17*Dossier!$B$20*Dossier!$B$21</f>
        <v>0</v>
      </c>
      <c r="L17" s="48">
        <f t="shared" si="3"/>
        <v>0</v>
      </c>
      <c r="M17" s="48">
        <f t="shared" si="4"/>
        <v>0</v>
      </c>
    </row>
    <row r="18" spans="1:19" ht="15" customHeight="1" x14ac:dyDescent="0.25">
      <c r="A18" s="15"/>
      <c r="B18" s="32"/>
      <c r="C18" s="47"/>
      <c r="D18" s="15"/>
      <c r="E18" s="47"/>
      <c r="F18" s="48">
        <f t="shared" si="0"/>
        <v>0</v>
      </c>
      <c r="G18" s="21" t="str">
        <f>IF($D18="Oui, Indice annuel",VLOOKUP(YEAR($B18),'Indices d''actualisation'!$A$4:$C$27,2,FALSE()),IF($D18="Oui, Indice mensuel",VLOOKUP(DATE(YEAR($B18),MONTH($B18),1),'Indices d''actualisation'!$G$4:$H$291,2,FALSE()),""))</f>
        <v/>
      </c>
      <c r="H18" s="21" t="str">
        <f>IF($D18="Oui, Indice annuel", VLOOKUP(YEAR(Dossier!$B$11), 'Indices d''actualisation'!$A$4:$C$27, 2, FALSE()),IF($D18="Oui, Indice mensuel",VLOOKUP(DATE(YEAR(Dossier!$B$11),MONTH(Dossier!$B$11),1),'Indices d''actualisation'!$G$4:$H$291,2,FALSE()),""))</f>
        <v/>
      </c>
      <c r="I18" s="48">
        <f t="shared" si="1"/>
        <v>0</v>
      </c>
      <c r="J18" s="48">
        <f t="shared" si="2"/>
        <v>0</v>
      </c>
      <c r="K18" s="48">
        <f>J18*Dossier!$B$20*Dossier!$B$21</f>
        <v>0</v>
      </c>
      <c r="L18" s="48">
        <f t="shared" si="3"/>
        <v>0</v>
      </c>
      <c r="M18" s="48">
        <f t="shared" si="4"/>
        <v>0</v>
      </c>
    </row>
    <row r="19" spans="1:19" ht="15" customHeight="1" x14ac:dyDescent="0.25">
      <c r="I19" t="s">
        <v>63</v>
      </c>
      <c r="J19" s="48">
        <f>SUM(J8:J18)</f>
        <v>0</v>
      </c>
      <c r="K19" s="48">
        <f>SUM(K8:K18)</f>
        <v>0</v>
      </c>
      <c r="L19" s="48">
        <f>SUM(L8:L18)</f>
        <v>0</v>
      </c>
      <c r="M19" s="48">
        <f>SUM(M8:M18)</f>
        <v>0</v>
      </c>
    </row>
    <row r="20" spans="1:19" ht="15" customHeight="1" x14ac:dyDescent="0.25">
      <c r="A20" s="43" t="s">
        <v>64</v>
      </c>
    </row>
    <row r="21" spans="1:19" ht="84.75" customHeight="1" x14ac:dyDescent="0.25">
      <c r="A21" s="44" t="s">
        <v>52</v>
      </c>
      <c r="B21" s="44" t="s">
        <v>65</v>
      </c>
      <c r="C21" s="44" t="s">
        <v>54</v>
      </c>
      <c r="D21" s="44" t="s">
        <v>66</v>
      </c>
      <c r="E21" s="44" t="s">
        <v>67</v>
      </c>
      <c r="F21" s="44" t="s">
        <v>68</v>
      </c>
      <c r="G21" s="44" t="s">
        <v>69</v>
      </c>
      <c r="H21" s="44" t="s">
        <v>70</v>
      </c>
      <c r="I21" s="44" t="s">
        <v>71</v>
      </c>
      <c r="J21" s="44" t="s">
        <v>55</v>
      </c>
      <c r="K21" s="44" t="s">
        <v>56</v>
      </c>
      <c r="L21" s="44" t="s">
        <v>57</v>
      </c>
      <c r="M21" s="44" t="s">
        <v>58</v>
      </c>
      <c r="N21" s="44" t="s">
        <v>59</v>
      </c>
      <c r="O21" s="45" t="s">
        <v>60</v>
      </c>
      <c r="P21" s="46" t="s">
        <v>61</v>
      </c>
      <c r="Q21" s="46" t="s">
        <v>62</v>
      </c>
      <c r="R21" s="44" t="s">
        <v>48</v>
      </c>
      <c r="S21" s="44" t="s">
        <v>49</v>
      </c>
    </row>
    <row r="22" spans="1:19" ht="15" customHeight="1" x14ac:dyDescent="0.25">
      <c r="A22" s="15"/>
      <c r="B22" s="32"/>
      <c r="C22" s="47"/>
      <c r="D22" s="15"/>
      <c r="E22" s="47"/>
      <c r="F22" s="49">
        <f>Dossier!$B$9</f>
        <v>45313</v>
      </c>
      <c r="G22" s="49">
        <f>Dossier!$B$10-1</f>
        <v>46102</v>
      </c>
      <c r="H22" s="50">
        <f t="shared" ref="H22:H31" si="5">IFERROR(ROUND(D22 * DATEDIF(F22, G22, "d") / IF(E22="Par jour", 1, IF(E22="Par semaine", 7, IF(E22="Par mois", 30, IF(E22="Par an", 365.25, 1)))),0),"")</f>
        <v>0</v>
      </c>
      <c r="I22" s="48">
        <f t="shared" ref="I22:I31" si="6">IFERROR(C22*H22,"")</f>
        <v>0</v>
      </c>
      <c r="J22" s="15"/>
      <c r="K22" s="47"/>
      <c r="L22" s="48">
        <f t="shared" ref="L22:L31" si="7">IFERROR(I22-K22,"")</f>
        <v>0</v>
      </c>
      <c r="M22" s="21" t="str">
        <f>IF($J22="Oui, Indice annuel",VLOOKUP(YEAR($B22),'Indices d''actualisation'!$A$4:$C$27,2,FALSE()),IF($J22="Oui, Indice mensuel",VLOOKUP(DATE(YEAR($B22),MONTH($B22),1),'Indices d''actualisation'!$G$4:$H$291,2,FALSE()),""))</f>
        <v/>
      </c>
      <c r="N22" s="21" t="str">
        <f>IF($J22="Oui, Indice annuel", VLOOKUP(YEAR(Dossier!$B$11), 'Indices d''actualisation'!$A$4:$C$27, 2, FALSE()),IF($J22="Oui, Indice mensuel",VLOOKUP(DATE(YEAR(Dossier!$B$11),MONTH(Dossier!$B$11),1),'Indices d''actualisation'!$G$4:$H$291,2,FALSE()),""))</f>
        <v/>
      </c>
      <c r="O22" s="48">
        <f t="shared" ref="O22:O31" si="8">IFERROR(IF(OR(J22="Oui, Indice annuel",J22="Oui, Indice mensuel"),L22*N22/M22,L22),"")</f>
        <v>0</v>
      </c>
      <c r="P22" s="48">
        <f t="shared" ref="P22:P31" si="9">IFERROR(O22+K22,"")</f>
        <v>0</v>
      </c>
      <c r="Q22" s="48">
        <f>IFERROR(P22*Dossier!$B$20*Dossier!$B$21,"")</f>
        <v>0</v>
      </c>
      <c r="R22" s="48">
        <f t="shared" ref="R22:R31" si="10">IFERROR(MIN(MAX(0,P22-K22),Q22),"")</f>
        <v>0</v>
      </c>
      <c r="S22" s="48">
        <f t="shared" ref="S22:S31" si="11">IFERROR(MIN(MAX(0,(Q22-R22)),K22),"")</f>
        <v>0</v>
      </c>
    </row>
    <row r="23" spans="1:19" ht="15" customHeight="1" x14ac:dyDescent="0.25">
      <c r="A23" s="15"/>
      <c r="B23" s="32"/>
      <c r="C23" s="47"/>
      <c r="D23" s="15"/>
      <c r="E23" s="47"/>
      <c r="F23" s="49">
        <f>Dossier!$B$9</f>
        <v>45313</v>
      </c>
      <c r="G23" s="49">
        <f>Dossier!$B$10-1</f>
        <v>46102</v>
      </c>
      <c r="H23" s="50">
        <f t="shared" si="5"/>
        <v>0</v>
      </c>
      <c r="I23" s="48">
        <f t="shared" si="6"/>
        <v>0</v>
      </c>
      <c r="J23" s="15"/>
      <c r="K23" s="47"/>
      <c r="L23" s="48">
        <f t="shared" si="7"/>
        <v>0</v>
      </c>
      <c r="M23" s="21" t="str">
        <f>IF($J23="Oui, Indice annuel",VLOOKUP(YEAR($B23),'Indices d''actualisation'!$A$4:$C$27,2,FALSE()),IF($J23="Oui, Indice mensuel",VLOOKUP(DATE(YEAR($B23),MONTH($B23),1),'Indices d''actualisation'!$G$4:$H$291,2,FALSE()),""))</f>
        <v/>
      </c>
      <c r="N23" s="21" t="str">
        <f>IF($J23="Oui, Indice annuel", VLOOKUP(YEAR(Dossier!$B$11), 'Indices d''actualisation'!$A$4:$C$27, 2, FALSE()),IF($J23="Oui, Indice mensuel",VLOOKUP(DATE(YEAR(Dossier!$B$11),MONTH(Dossier!$B$11),1),'Indices d''actualisation'!$G$4:$H$291,2,FALSE()),""))</f>
        <v/>
      </c>
      <c r="O23" s="48">
        <f t="shared" si="8"/>
        <v>0</v>
      </c>
      <c r="P23" s="48">
        <f t="shared" si="9"/>
        <v>0</v>
      </c>
      <c r="Q23" s="48">
        <f>IFERROR(P23*Dossier!$B$20*Dossier!$B$21,"")</f>
        <v>0</v>
      </c>
      <c r="R23" s="48">
        <f t="shared" si="10"/>
        <v>0</v>
      </c>
      <c r="S23" s="48">
        <f t="shared" si="11"/>
        <v>0</v>
      </c>
    </row>
    <row r="24" spans="1:19" ht="15" customHeight="1" x14ac:dyDescent="0.25">
      <c r="A24" s="15"/>
      <c r="B24" s="32"/>
      <c r="C24" s="47"/>
      <c r="D24" s="15"/>
      <c r="E24" s="47"/>
      <c r="F24" s="49">
        <f>Dossier!$B$9</f>
        <v>45313</v>
      </c>
      <c r="G24" s="49">
        <f>Dossier!$B$10-1</f>
        <v>46102</v>
      </c>
      <c r="H24" s="50">
        <f t="shared" si="5"/>
        <v>0</v>
      </c>
      <c r="I24" s="48">
        <f t="shared" si="6"/>
        <v>0</v>
      </c>
      <c r="J24" s="15"/>
      <c r="K24" s="47"/>
      <c r="L24" s="48">
        <f t="shared" si="7"/>
        <v>0</v>
      </c>
      <c r="M24" s="21" t="str">
        <f>IF($J24="Oui, Indice annuel",VLOOKUP(YEAR($B24),'Indices d''actualisation'!$A$4:$C$27,2,FALSE()),IF($J24="Oui, Indice mensuel",VLOOKUP(DATE(YEAR($B24),MONTH($B24),1),'Indices d''actualisation'!$G$4:$H$291,2,FALSE()),""))</f>
        <v/>
      </c>
      <c r="N24" s="21" t="str">
        <f>IF($J24="Oui, Indice annuel", VLOOKUP(YEAR(Dossier!$B$11), 'Indices d''actualisation'!$A$4:$C$27, 2, FALSE()),IF($J24="Oui, Indice mensuel",VLOOKUP(DATE(YEAR(Dossier!$B$11),MONTH(Dossier!$B$11),1),'Indices d''actualisation'!$G$4:$H$291,2,FALSE()),""))</f>
        <v/>
      </c>
      <c r="O24" s="48">
        <f t="shared" si="8"/>
        <v>0</v>
      </c>
      <c r="P24" s="48">
        <f t="shared" si="9"/>
        <v>0</v>
      </c>
      <c r="Q24" s="48">
        <f>IFERROR(P24*Dossier!$B$20*Dossier!$B$21,"")</f>
        <v>0</v>
      </c>
      <c r="R24" s="48">
        <f t="shared" si="10"/>
        <v>0</v>
      </c>
      <c r="S24" s="48">
        <f t="shared" si="11"/>
        <v>0</v>
      </c>
    </row>
    <row r="25" spans="1:19" ht="15" customHeight="1" x14ac:dyDescent="0.25">
      <c r="A25" s="15"/>
      <c r="B25" s="32"/>
      <c r="C25" s="47"/>
      <c r="D25" s="15"/>
      <c r="E25" s="47"/>
      <c r="F25" s="49">
        <f>Dossier!$B$9</f>
        <v>45313</v>
      </c>
      <c r="G25" s="49">
        <f>Dossier!$B$10-1</f>
        <v>46102</v>
      </c>
      <c r="H25" s="50">
        <f t="shared" si="5"/>
        <v>0</v>
      </c>
      <c r="I25" s="48">
        <f t="shared" si="6"/>
        <v>0</v>
      </c>
      <c r="J25" s="15"/>
      <c r="K25" s="47"/>
      <c r="L25" s="48">
        <f t="shared" si="7"/>
        <v>0</v>
      </c>
      <c r="M25" s="21" t="str">
        <f>IF($J25="Oui, Indice annuel",VLOOKUP(YEAR($B25),'Indices d''actualisation'!$A$4:$C$27,2,FALSE()),IF($J25="Oui, Indice mensuel",VLOOKUP(DATE(YEAR($B25),MONTH($B25),1),'Indices d''actualisation'!$G$4:$H$291,2,FALSE()),""))</f>
        <v/>
      </c>
      <c r="N25" s="21" t="str">
        <f>IF($J25="Oui, Indice annuel", VLOOKUP(YEAR(Dossier!$B$11), 'Indices d''actualisation'!$A$4:$C$27, 2, FALSE()),IF($J25="Oui, Indice mensuel",VLOOKUP(DATE(YEAR(Dossier!$B$11),MONTH(Dossier!$B$11),1),'Indices d''actualisation'!$G$4:$H$291,2,FALSE()),""))</f>
        <v/>
      </c>
      <c r="O25" s="48">
        <f t="shared" si="8"/>
        <v>0</v>
      </c>
      <c r="P25" s="48">
        <f t="shared" si="9"/>
        <v>0</v>
      </c>
      <c r="Q25" s="48">
        <f>IFERROR(P25*Dossier!$B$20*Dossier!$B$21,"")</f>
        <v>0</v>
      </c>
      <c r="R25" s="48">
        <f t="shared" si="10"/>
        <v>0</v>
      </c>
      <c r="S25" s="48">
        <f t="shared" si="11"/>
        <v>0</v>
      </c>
    </row>
    <row r="26" spans="1:19" ht="15" customHeight="1" x14ac:dyDescent="0.25">
      <c r="A26" s="15"/>
      <c r="B26" s="32"/>
      <c r="C26" s="47"/>
      <c r="D26" s="15"/>
      <c r="E26" s="47"/>
      <c r="F26" s="49">
        <f>Dossier!$B$9</f>
        <v>45313</v>
      </c>
      <c r="G26" s="49">
        <f>Dossier!$B$10-1</f>
        <v>46102</v>
      </c>
      <c r="H26" s="50">
        <f t="shared" si="5"/>
        <v>0</v>
      </c>
      <c r="I26" s="48">
        <f t="shared" si="6"/>
        <v>0</v>
      </c>
      <c r="J26" s="15"/>
      <c r="K26" s="47"/>
      <c r="L26" s="48">
        <f t="shared" si="7"/>
        <v>0</v>
      </c>
      <c r="M26" s="21" t="str">
        <f>IF($J26="Oui, Indice annuel",VLOOKUP(YEAR($B26),'Indices d''actualisation'!$A$4:$C$27,2,FALSE()),IF($J26="Oui, Indice mensuel",VLOOKUP(DATE(YEAR($B26),MONTH($B26),1),'Indices d''actualisation'!$G$4:$H$291,2,FALSE()),""))</f>
        <v/>
      </c>
      <c r="N26" s="21" t="str">
        <f>IF($J26="Oui, Indice annuel", VLOOKUP(YEAR(Dossier!$B$11), 'Indices d''actualisation'!$A$4:$C$27, 2, FALSE()),IF($J26="Oui, Indice mensuel",VLOOKUP(DATE(YEAR(Dossier!$B$11),MONTH(Dossier!$B$11),1),'Indices d''actualisation'!$G$4:$H$291,2,FALSE()),""))</f>
        <v/>
      </c>
      <c r="O26" s="48">
        <f t="shared" si="8"/>
        <v>0</v>
      </c>
      <c r="P26" s="48">
        <f t="shared" si="9"/>
        <v>0</v>
      </c>
      <c r="Q26" s="48">
        <f>IFERROR(P26*Dossier!$B$20*Dossier!$B$21,"")</f>
        <v>0</v>
      </c>
      <c r="R26" s="48">
        <f t="shared" si="10"/>
        <v>0</v>
      </c>
      <c r="S26" s="48">
        <f t="shared" si="11"/>
        <v>0</v>
      </c>
    </row>
    <row r="27" spans="1:19" ht="15" customHeight="1" x14ac:dyDescent="0.25">
      <c r="A27" s="15"/>
      <c r="B27" s="32"/>
      <c r="C27" s="47"/>
      <c r="D27" s="15"/>
      <c r="E27" s="47"/>
      <c r="F27" s="49">
        <f>Dossier!$B$9</f>
        <v>45313</v>
      </c>
      <c r="G27" s="49">
        <f>Dossier!$B$10-1</f>
        <v>46102</v>
      </c>
      <c r="H27" s="50">
        <f t="shared" si="5"/>
        <v>0</v>
      </c>
      <c r="I27" s="48">
        <f t="shared" si="6"/>
        <v>0</v>
      </c>
      <c r="J27" s="15"/>
      <c r="K27" s="47"/>
      <c r="L27" s="48">
        <f t="shared" si="7"/>
        <v>0</v>
      </c>
      <c r="M27" s="21" t="str">
        <f>IF($J27="Oui, Indice annuel",VLOOKUP(YEAR($B27),'Indices d''actualisation'!$A$4:$C$27,2,FALSE()),IF($J27="Oui, Indice mensuel",VLOOKUP(DATE(YEAR($B27),MONTH($B27),1),'Indices d''actualisation'!$G$4:$H$291,2,FALSE()),""))</f>
        <v/>
      </c>
      <c r="N27" s="21" t="str">
        <f>IF($J27="Oui, Indice annuel", VLOOKUP(YEAR(Dossier!$B$11), 'Indices d''actualisation'!$A$4:$C$27, 2, FALSE()),IF($J27="Oui, Indice mensuel",VLOOKUP(DATE(YEAR(Dossier!$B$11),MONTH(Dossier!$B$11),1),'Indices d''actualisation'!$G$4:$H$291,2,FALSE()),""))</f>
        <v/>
      </c>
      <c r="O27" s="48">
        <f t="shared" si="8"/>
        <v>0</v>
      </c>
      <c r="P27" s="48">
        <f t="shared" si="9"/>
        <v>0</v>
      </c>
      <c r="Q27" s="48">
        <f>IFERROR(P27*Dossier!$B$20*Dossier!$B$21,"")</f>
        <v>0</v>
      </c>
      <c r="R27" s="48">
        <f t="shared" si="10"/>
        <v>0</v>
      </c>
      <c r="S27" s="48">
        <f t="shared" si="11"/>
        <v>0</v>
      </c>
    </row>
    <row r="28" spans="1:19" ht="15" customHeight="1" x14ac:dyDescent="0.25">
      <c r="A28" s="15"/>
      <c r="B28" s="32"/>
      <c r="C28" s="47"/>
      <c r="D28" s="15"/>
      <c r="E28" s="47"/>
      <c r="F28" s="49">
        <f>Dossier!$B$9</f>
        <v>45313</v>
      </c>
      <c r="G28" s="49">
        <f>Dossier!$B$10-1</f>
        <v>46102</v>
      </c>
      <c r="H28" s="50">
        <f t="shared" si="5"/>
        <v>0</v>
      </c>
      <c r="I28" s="48">
        <f t="shared" si="6"/>
        <v>0</v>
      </c>
      <c r="J28" s="15"/>
      <c r="K28" s="47"/>
      <c r="L28" s="48">
        <f t="shared" si="7"/>
        <v>0</v>
      </c>
      <c r="M28" s="21" t="str">
        <f>IF($J28="Oui, Indice annuel",VLOOKUP(YEAR($B28),'Indices d''actualisation'!$A$4:$C$27,2,FALSE()),IF($J28="Oui, Indice mensuel",VLOOKUP(DATE(YEAR($B28),MONTH($B28),1),'Indices d''actualisation'!$G$4:$H$291,2,FALSE()),""))</f>
        <v/>
      </c>
      <c r="N28" s="21" t="str">
        <f>IF($J28="Oui, Indice annuel", VLOOKUP(YEAR(Dossier!$B$11), 'Indices d''actualisation'!$A$4:$C$27, 2, FALSE()),IF($J28="Oui, Indice mensuel",VLOOKUP(DATE(YEAR(Dossier!$B$11),MONTH(Dossier!$B$11),1),'Indices d''actualisation'!$G$4:$H$291,2,FALSE()),""))</f>
        <v/>
      </c>
      <c r="O28" s="48">
        <f t="shared" si="8"/>
        <v>0</v>
      </c>
      <c r="P28" s="48">
        <f t="shared" si="9"/>
        <v>0</v>
      </c>
      <c r="Q28" s="48">
        <f>IFERROR(P28*Dossier!$B$20*Dossier!$B$21,"")</f>
        <v>0</v>
      </c>
      <c r="R28" s="48">
        <f t="shared" si="10"/>
        <v>0</v>
      </c>
      <c r="S28" s="48">
        <f t="shared" si="11"/>
        <v>0</v>
      </c>
    </row>
    <row r="29" spans="1:19" ht="15" customHeight="1" x14ac:dyDescent="0.25">
      <c r="A29" s="15"/>
      <c r="B29" s="32"/>
      <c r="C29" s="47"/>
      <c r="D29" s="15"/>
      <c r="E29" s="47"/>
      <c r="F29" s="49">
        <f>Dossier!$B$9</f>
        <v>45313</v>
      </c>
      <c r="G29" s="49">
        <f>Dossier!$B$10-1</f>
        <v>46102</v>
      </c>
      <c r="H29" s="50">
        <f t="shared" si="5"/>
        <v>0</v>
      </c>
      <c r="I29" s="48">
        <f t="shared" si="6"/>
        <v>0</v>
      </c>
      <c r="J29" s="15"/>
      <c r="K29" s="47"/>
      <c r="L29" s="48">
        <f t="shared" si="7"/>
        <v>0</v>
      </c>
      <c r="M29" s="21" t="str">
        <f>IF($J29="Oui, Indice annuel",VLOOKUP(YEAR($B29),'Indices d''actualisation'!$A$4:$C$27,2,FALSE()),IF($J29="Oui, Indice mensuel",VLOOKUP(DATE(YEAR($B29),MONTH($B29),1),'Indices d''actualisation'!$G$4:$H$291,2,FALSE()),""))</f>
        <v/>
      </c>
      <c r="N29" s="21" t="str">
        <f>IF($J29="Oui, Indice annuel", VLOOKUP(YEAR(Dossier!$B$11), 'Indices d''actualisation'!$A$4:$C$27, 2, FALSE()),IF($J29="Oui, Indice mensuel",VLOOKUP(DATE(YEAR(Dossier!$B$11),MONTH(Dossier!$B$11),1),'Indices d''actualisation'!$G$4:$H$291,2,FALSE()),""))</f>
        <v/>
      </c>
      <c r="O29" s="48">
        <f t="shared" si="8"/>
        <v>0</v>
      </c>
      <c r="P29" s="48">
        <f t="shared" si="9"/>
        <v>0</v>
      </c>
      <c r="Q29" s="48">
        <f>IFERROR(P29*Dossier!$B$20*Dossier!$B$21,"")</f>
        <v>0</v>
      </c>
      <c r="R29" s="48">
        <f t="shared" si="10"/>
        <v>0</v>
      </c>
      <c r="S29" s="48">
        <f t="shared" si="11"/>
        <v>0</v>
      </c>
    </row>
    <row r="30" spans="1:19" ht="15" customHeight="1" x14ac:dyDescent="0.25">
      <c r="A30" s="15"/>
      <c r="B30" s="32"/>
      <c r="C30" s="47"/>
      <c r="D30" s="15"/>
      <c r="E30" s="47"/>
      <c r="F30" s="49">
        <f>Dossier!$B$9</f>
        <v>45313</v>
      </c>
      <c r="G30" s="49">
        <f>Dossier!$B$10-1</f>
        <v>46102</v>
      </c>
      <c r="H30" s="50">
        <f t="shared" si="5"/>
        <v>0</v>
      </c>
      <c r="I30" s="48">
        <f t="shared" si="6"/>
        <v>0</v>
      </c>
      <c r="J30" s="15"/>
      <c r="K30" s="47"/>
      <c r="L30" s="48">
        <f t="shared" si="7"/>
        <v>0</v>
      </c>
      <c r="M30" s="21" t="str">
        <f>IF($J30="Oui, Indice annuel",VLOOKUP(YEAR($B30),'Indices d''actualisation'!$A$4:$C$27,2,FALSE()),IF($J30="Oui, Indice mensuel",VLOOKUP(DATE(YEAR($B30),MONTH($B30),1),'Indices d''actualisation'!$G$4:$H$291,2,FALSE()),""))</f>
        <v/>
      </c>
      <c r="N30" s="21" t="str">
        <f>IF($J30="Oui, Indice annuel", VLOOKUP(YEAR(Dossier!$B$11), 'Indices d''actualisation'!$A$4:$C$27, 2, FALSE()),IF($J30="Oui, Indice mensuel",VLOOKUP(DATE(YEAR(Dossier!$B$11),MONTH(Dossier!$B$11),1),'Indices d''actualisation'!$G$4:$H$291,2,FALSE()),""))</f>
        <v/>
      </c>
      <c r="O30" s="48">
        <f t="shared" si="8"/>
        <v>0</v>
      </c>
      <c r="P30" s="48">
        <f t="shared" si="9"/>
        <v>0</v>
      </c>
      <c r="Q30" s="48">
        <f>IFERROR(P30*Dossier!$B$20*Dossier!$B$21,"")</f>
        <v>0</v>
      </c>
      <c r="R30" s="48">
        <f t="shared" si="10"/>
        <v>0</v>
      </c>
      <c r="S30" s="48">
        <f t="shared" si="11"/>
        <v>0</v>
      </c>
    </row>
    <row r="31" spans="1:19" ht="15" customHeight="1" x14ac:dyDescent="0.25">
      <c r="A31" s="15"/>
      <c r="B31" s="32"/>
      <c r="C31" s="47"/>
      <c r="D31" s="15"/>
      <c r="E31" s="47"/>
      <c r="F31" s="49">
        <f>Dossier!$B$9</f>
        <v>45313</v>
      </c>
      <c r="G31" s="49">
        <f>Dossier!$B$10-1</f>
        <v>46102</v>
      </c>
      <c r="H31" s="50">
        <f t="shared" si="5"/>
        <v>0</v>
      </c>
      <c r="I31" s="48">
        <f t="shared" si="6"/>
        <v>0</v>
      </c>
      <c r="J31" s="15"/>
      <c r="K31" s="47"/>
      <c r="L31" s="48">
        <f t="shared" si="7"/>
        <v>0</v>
      </c>
      <c r="M31" s="21" t="str">
        <f>IF($J31="Oui, Indice annuel",VLOOKUP(YEAR($B31),'Indices d''actualisation'!$A$4:$C$27,2,FALSE()),IF($J31="Oui, Indice mensuel",VLOOKUP(DATE(YEAR($B31),MONTH($B31),1),'Indices d''actualisation'!$G$4:$H$291,2,FALSE()),""))</f>
        <v/>
      </c>
      <c r="N31" s="21" t="str">
        <f>IF($J31="Oui, Indice annuel", VLOOKUP(YEAR(Dossier!$B$11), 'Indices d''actualisation'!$A$4:$C$27, 2, FALSE()),IF($J31="Oui, Indice mensuel",VLOOKUP(DATE(YEAR(Dossier!$B$11),MONTH(Dossier!$B$11),1),'Indices d''actualisation'!$G$4:$H$291,2,FALSE()),""))</f>
        <v/>
      </c>
      <c r="O31" s="48">
        <f t="shared" si="8"/>
        <v>0</v>
      </c>
      <c r="P31" s="48">
        <f t="shared" si="9"/>
        <v>0</v>
      </c>
      <c r="Q31" s="48">
        <f>IFERROR(P31*Dossier!$B$20*Dossier!$B$21,"")</f>
        <v>0</v>
      </c>
      <c r="R31" s="48">
        <f t="shared" si="10"/>
        <v>0</v>
      </c>
      <c r="S31" s="48">
        <f t="shared" si="11"/>
        <v>0</v>
      </c>
    </row>
    <row r="32" spans="1:19" ht="15" customHeight="1" x14ac:dyDescent="0.25">
      <c r="O32" t="s">
        <v>63</v>
      </c>
      <c r="P32" s="48">
        <f>IFERROR(SUM(P22:P31),"")</f>
        <v>0</v>
      </c>
      <c r="Q32" s="48">
        <f>IFERROR(SUM(Q22:Q31),"")</f>
        <v>0</v>
      </c>
      <c r="R32" s="48">
        <f>IFERROR(SUM(R22:R31),"")</f>
        <v>0</v>
      </c>
      <c r="S32" s="48">
        <f>IFERROR(SUM(S22:S31),"")</f>
        <v>0</v>
      </c>
    </row>
    <row r="33" spans="1:10" ht="37.5" customHeight="1" x14ac:dyDescent="0.25">
      <c r="B33" s="39" t="s">
        <v>46</v>
      </c>
      <c r="C33" s="40" t="s">
        <v>47</v>
      </c>
      <c r="D33" s="39" t="s">
        <v>48</v>
      </c>
      <c r="E33" s="39" t="s">
        <v>49</v>
      </c>
    </row>
    <row r="34" spans="1:10" ht="15.75" customHeight="1" x14ac:dyDescent="0.25">
      <c r="A34" s="41" t="s">
        <v>72</v>
      </c>
      <c r="B34" s="42">
        <f>C34</f>
        <v>0</v>
      </c>
      <c r="C34" s="42">
        <f>K52</f>
        <v>0</v>
      </c>
      <c r="D34" s="42">
        <f>N52</f>
        <v>0</v>
      </c>
      <c r="E34" s="42">
        <f>O52</f>
        <v>0</v>
      </c>
    </row>
    <row r="36" spans="1:10" s="44" customFormat="1" ht="51" customHeight="1" x14ac:dyDescent="0.25">
      <c r="A36" s="44" t="s">
        <v>68</v>
      </c>
      <c r="B36" s="44" t="s">
        <v>69</v>
      </c>
      <c r="C36" s="44" t="s">
        <v>73</v>
      </c>
      <c r="D36" s="44" t="s">
        <v>74</v>
      </c>
      <c r="E36" s="44" t="s">
        <v>75</v>
      </c>
      <c r="F36" s="44" t="s">
        <v>76</v>
      </c>
      <c r="G36" s="51" t="s">
        <v>77</v>
      </c>
      <c r="H36" s="52" t="s">
        <v>78</v>
      </c>
      <c r="I36" s="44" t="s">
        <v>79</v>
      </c>
      <c r="J36" s="44" t="s">
        <v>80</v>
      </c>
    </row>
    <row r="37" spans="1:10" ht="15" customHeight="1" x14ac:dyDescent="0.25">
      <c r="A37" s="32">
        <f>IF(ISBLANK(Dossier!G17),"",Dossier!G17)</f>
        <v>45314</v>
      </c>
      <c r="B37" s="32" t="str">
        <f>IF(ISBLANK(Dossier!H17),"",Dossier!H17)</f>
        <v/>
      </c>
      <c r="C37" s="15"/>
      <c r="D37" s="15"/>
      <c r="E37" s="47"/>
      <c r="F37" s="47"/>
      <c r="G37" s="29" t="str">
        <f t="shared" ref="G37:G50" si="12">IF(C37="De nuit - passive",HYPERLINK("https://app.themia.pro/searches/new?atp_indemnity_events-patrimoniaux_temporaires-ASSISTANCE_TIERCE_PERSONNE_TEMPORAIRE={%22exists%22:true,%22role%22:%22atp_de_nuit_passive%22,%22posture%22:%22award%22}","Cliquez ici"),IF(C37="Non spécialisée",HYPERLINK("https://app.themia.pro/searches/new?atp_indemnity_events-patrimoniaux_temporaires-ASSISTANCE_TIERCE_PERSONNE_TEMPORAIRE={%22exists%22:true,%22role%22:%22atp_non_specialisee%22,%22posture%22:%22award%22}","Cliquez ici"),IF(C37="Spécialisée",HYPERLINK("https://app.themia.pro/searches/new?atp_indemnity_events-patrimoniaux_temporaires-ASSISTANCE_TIERCE_PERSONNE_TEMPORAIRE={%22exists%22:true,%22role%22:%22atp_specialisee%22,%22posture%22:%22award%22}","Cliquez ici"),"")))</f>
        <v/>
      </c>
      <c r="H37" s="15">
        <v>412</v>
      </c>
      <c r="I37" s="53">
        <f>H37/365 * D37 * IF(E37="par jour", B37-A37+1, IF(E37="par semaine", INT((B37-A37+1)/7), IF(E37="par mois", INT(YEAR(B37)-YEAR(A37))*12+MONTH(B37)-MONTH(A37)+1, IF(E37="par an", YEAR(B37)-YEAR(A37)+1))))</f>
        <v>0</v>
      </c>
      <c r="J37" s="36">
        <f t="shared" ref="J37:J50" si="13">I37*F37</f>
        <v>0</v>
      </c>
    </row>
    <row r="38" spans="1:10" ht="15" customHeight="1" x14ac:dyDescent="0.25">
      <c r="A38" s="32" t="str">
        <f>IF(ISBLANK(Dossier!G18),"",Dossier!G18)</f>
        <v/>
      </c>
      <c r="B38" s="32" t="str">
        <f>IF(ISBLANK(Dossier!H18),"",Dossier!H18)</f>
        <v/>
      </c>
      <c r="C38" s="15"/>
      <c r="D38" s="15"/>
      <c r="E38" s="47"/>
      <c r="F38" s="47"/>
      <c r="G38" s="29" t="str">
        <f t="shared" si="12"/>
        <v/>
      </c>
      <c r="H38" s="15">
        <v>412</v>
      </c>
      <c r="I38" s="53">
        <f t="shared" ref="I38:I50" si="14">D38 * IF(E38="par jour", B38-A38+1, IF(E38="par semaine", INT((B38-A38+1)/7), IF(E38="par mois", INT(YEAR(B38)-YEAR(A38))*12+MONTH(B38)-MONTH(A38)+1, IF(E38="par an", YEAR(B38)-YEAR(A38)+1))))</f>
        <v>0</v>
      </c>
      <c r="J38" s="36">
        <f t="shared" si="13"/>
        <v>0</v>
      </c>
    </row>
    <row r="39" spans="1:10" ht="15" customHeight="1" x14ac:dyDescent="0.25">
      <c r="A39" s="32" t="str">
        <f>IF(ISBLANK(Dossier!G19),"",Dossier!G19)</f>
        <v/>
      </c>
      <c r="B39" s="32" t="str">
        <f>IF(ISBLANK(Dossier!H19),"",Dossier!H19)</f>
        <v/>
      </c>
      <c r="C39" s="15"/>
      <c r="D39" s="15"/>
      <c r="E39" s="47"/>
      <c r="F39" s="47"/>
      <c r="G39" s="29" t="str">
        <f t="shared" si="12"/>
        <v/>
      </c>
      <c r="H39" s="15">
        <v>412</v>
      </c>
      <c r="I39" s="53">
        <f t="shared" si="14"/>
        <v>0</v>
      </c>
      <c r="J39" s="36">
        <f t="shared" si="13"/>
        <v>0</v>
      </c>
    </row>
    <row r="40" spans="1:10" ht="15" customHeight="1" x14ac:dyDescent="0.25">
      <c r="A40" s="32" t="str">
        <f>IF(ISBLANK(Dossier!G20),"",Dossier!G20)</f>
        <v/>
      </c>
      <c r="B40" s="32" t="str">
        <f>IF(ISBLANK(Dossier!H20),"",Dossier!H20)</f>
        <v/>
      </c>
      <c r="C40" s="15"/>
      <c r="D40" s="15"/>
      <c r="E40" s="47"/>
      <c r="F40" s="47"/>
      <c r="G40" s="29" t="str">
        <f t="shared" si="12"/>
        <v/>
      </c>
      <c r="H40" s="15">
        <v>412</v>
      </c>
      <c r="I40" s="53">
        <f t="shared" si="14"/>
        <v>0</v>
      </c>
      <c r="J40" s="36">
        <f t="shared" si="13"/>
        <v>0</v>
      </c>
    </row>
    <row r="41" spans="1:10" ht="15" customHeight="1" x14ac:dyDescent="0.25">
      <c r="A41" s="32" t="str">
        <f>IF(ISBLANK(Dossier!G21),"",Dossier!G21)</f>
        <v/>
      </c>
      <c r="B41" s="32" t="str">
        <f>IF(ISBLANK(Dossier!H21),"",Dossier!H21)</f>
        <v/>
      </c>
      <c r="C41" s="15"/>
      <c r="D41" s="15"/>
      <c r="E41" s="47"/>
      <c r="F41" s="47"/>
      <c r="G41" s="29" t="str">
        <f t="shared" si="12"/>
        <v/>
      </c>
      <c r="H41" s="15">
        <v>412</v>
      </c>
      <c r="I41" s="53">
        <f t="shared" si="14"/>
        <v>0</v>
      </c>
      <c r="J41" s="36">
        <f t="shared" si="13"/>
        <v>0</v>
      </c>
    </row>
    <row r="42" spans="1:10" ht="15" customHeight="1" x14ac:dyDescent="0.25">
      <c r="A42" s="32" t="str">
        <f>IF(ISBLANK(Dossier!G22),"",Dossier!G22)</f>
        <v/>
      </c>
      <c r="B42" s="32" t="str">
        <f>IF(ISBLANK(Dossier!H22),"",Dossier!H22)</f>
        <v/>
      </c>
      <c r="C42" s="15"/>
      <c r="D42" s="15"/>
      <c r="E42" s="47"/>
      <c r="F42" s="47"/>
      <c r="G42" s="29" t="str">
        <f t="shared" si="12"/>
        <v/>
      </c>
      <c r="H42" s="15">
        <v>412</v>
      </c>
      <c r="I42" s="53">
        <f t="shared" si="14"/>
        <v>0</v>
      </c>
      <c r="J42" s="36">
        <f t="shared" si="13"/>
        <v>0</v>
      </c>
    </row>
    <row r="43" spans="1:10" ht="15" customHeight="1" x14ac:dyDescent="0.25">
      <c r="A43" s="32" t="str">
        <f>IF(ISBLANK(Dossier!G23),"",Dossier!G23)</f>
        <v/>
      </c>
      <c r="B43" s="32" t="str">
        <f>IF(ISBLANK(Dossier!H23),"",Dossier!H23)</f>
        <v/>
      </c>
      <c r="C43" s="15"/>
      <c r="D43" s="15"/>
      <c r="E43" s="47"/>
      <c r="F43" s="47"/>
      <c r="G43" s="29" t="str">
        <f t="shared" si="12"/>
        <v/>
      </c>
      <c r="H43" s="15">
        <v>412</v>
      </c>
      <c r="I43" s="53">
        <f t="shared" si="14"/>
        <v>0</v>
      </c>
      <c r="J43" s="36">
        <f t="shared" si="13"/>
        <v>0</v>
      </c>
    </row>
    <row r="44" spans="1:10" ht="15" customHeight="1" x14ac:dyDescent="0.25">
      <c r="A44" s="32" t="str">
        <f>IF(ISBLANK(Dossier!G24),"",Dossier!G24)</f>
        <v/>
      </c>
      <c r="B44" s="32" t="str">
        <f>IF(ISBLANK(Dossier!H24),"",Dossier!H24)</f>
        <v/>
      </c>
      <c r="C44" s="15"/>
      <c r="D44" s="15"/>
      <c r="E44" s="47"/>
      <c r="F44" s="47"/>
      <c r="G44" s="29" t="str">
        <f t="shared" si="12"/>
        <v/>
      </c>
      <c r="H44" s="15">
        <v>412</v>
      </c>
      <c r="I44" s="53">
        <f t="shared" si="14"/>
        <v>0</v>
      </c>
      <c r="J44" s="36">
        <f t="shared" si="13"/>
        <v>0</v>
      </c>
    </row>
    <row r="45" spans="1:10" ht="15" customHeight="1" x14ac:dyDescent="0.25">
      <c r="A45" s="32" t="str">
        <f>IF(ISBLANK(Dossier!G25),"",Dossier!G25)</f>
        <v/>
      </c>
      <c r="B45" s="32" t="str">
        <f>IF(ISBLANK(Dossier!H25),"",Dossier!H25)</f>
        <v/>
      </c>
      <c r="C45" s="15"/>
      <c r="D45" s="15"/>
      <c r="E45" s="47"/>
      <c r="F45" s="47"/>
      <c r="G45" s="29" t="str">
        <f t="shared" si="12"/>
        <v/>
      </c>
      <c r="H45" s="15">
        <v>412</v>
      </c>
      <c r="I45" s="53">
        <f t="shared" si="14"/>
        <v>0</v>
      </c>
      <c r="J45" s="36">
        <f t="shared" si="13"/>
        <v>0</v>
      </c>
    </row>
    <row r="46" spans="1:10" ht="15" customHeight="1" x14ac:dyDescent="0.25">
      <c r="A46" s="32" t="str">
        <f>IF(ISBLANK(Dossier!G26),"",Dossier!G26)</f>
        <v/>
      </c>
      <c r="B46" s="32" t="str">
        <f>IF(ISBLANK(Dossier!H26),"",Dossier!H26)</f>
        <v/>
      </c>
      <c r="C46" s="15"/>
      <c r="D46" s="15"/>
      <c r="E46" s="47"/>
      <c r="F46" s="47"/>
      <c r="G46" s="29" t="str">
        <f t="shared" si="12"/>
        <v/>
      </c>
      <c r="H46" s="15">
        <v>412</v>
      </c>
      <c r="I46" s="53">
        <f t="shared" si="14"/>
        <v>0</v>
      </c>
      <c r="J46" s="36">
        <f t="shared" si="13"/>
        <v>0</v>
      </c>
    </row>
    <row r="47" spans="1:10" ht="15" customHeight="1" x14ac:dyDescent="0.25">
      <c r="A47" s="32" t="str">
        <f>IF(ISBLANK(Dossier!G27),"",Dossier!G27)</f>
        <v/>
      </c>
      <c r="B47" s="32" t="str">
        <f>IF(ISBLANK(Dossier!H27),"",Dossier!H27)</f>
        <v/>
      </c>
      <c r="C47" s="15"/>
      <c r="D47" s="15"/>
      <c r="E47" s="47"/>
      <c r="F47" s="47"/>
      <c r="G47" s="29" t="str">
        <f t="shared" si="12"/>
        <v/>
      </c>
      <c r="H47" s="15">
        <v>412</v>
      </c>
      <c r="I47" s="53">
        <f t="shared" si="14"/>
        <v>0</v>
      </c>
      <c r="J47" s="36">
        <f t="shared" si="13"/>
        <v>0</v>
      </c>
    </row>
    <row r="48" spans="1:10" ht="15" customHeight="1" x14ac:dyDescent="0.25">
      <c r="A48" s="32" t="str">
        <f>IF(ISBLANK(Dossier!G28),"",Dossier!G28)</f>
        <v/>
      </c>
      <c r="B48" s="32" t="str">
        <f>IF(ISBLANK(Dossier!H28),"",Dossier!H28)</f>
        <v/>
      </c>
      <c r="C48" s="15"/>
      <c r="D48" s="15"/>
      <c r="E48" s="47"/>
      <c r="F48" s="47"/>
      <c r="G48" s="29" t="str">
        <f t="shared" si="12"/>
        <v/>
      </c>
      <c r="H48" s="15">
        <v>412</v>
      </c>
      <c r="I48" s="53">
        <f t="shared" si="14"/>
        <v>0</v>
      </c>
      <c r="J48" s="36">
        <f t="shared" si="13"/>
        <v>0</v>
      </c>
    </row>
    <row r="49" spans="1:15" ht="15" customHeight="1" x14ac:dyDescent="0.25">
      <c r="A49" s="32" t="str">
        <f>IF(ISBLANK(Dossier!G29),"",Dossier!G29)</f>
        <v/>
      </c>
      <c r="B49" s="32" t="str">
        <f>IF(ISBLANK(Dossier!H29),"",Dossier!H29)</f>
        <v/>
      </c>
      <c r="C49" s="15"/>
      <c r="D49" s="15"/>
      <c r="E49" s="47"/>
      <c r="F49" s="47"/>
      <c r="G49" s="29" t="str">
        <f t="shared" si="12"/>
        <v/>
      </c>
      <c r="H49" s="15">
        <v>412</v>
      </c>
      <c r="I49" s="53">
        <f t="shared" si="14"/>
        <v>0</v>
      </c>
      <c r="J49" s="36">
        <f t="shared" si="13"/>
        <v>0</v>
      </c>
    </row>
    <row r="50" spans="1:15" ht="15" customHeight="1" x14ac:dyDescent="0.25">
      <c r="A50" s="15"/>
      <c r="B50" s="15"/>
      <c r="C50" s="15"/>
      <c r="D50" s="15"/>
      <c r="E50" s="47"/>
      <c r="F50" s="47"/>
      <c r="G50" s="29" t="str">
        <f t="shared" si="12"/>
        <v/>
      </c>
      <c r="H50" s="15">
        <v>412</v>
      </c>
      <c r="I50" s="53">
        <f t="shared" si="14"/>
        <v>0</v>
      </c>
      <c r="J50" s="36">
        <f t="shared" si="13"/>
        <v>0</v>
      </c>
    </row>
    <row r="51" spans="1:15" ht="15" customHeight="1" x14ac:dyDescent="0.25">
      <c r="J51" s="36"/>
      <c r="K51" s="54" t="s">
        <v>81</v>
      </c>
      <c r="L51" s="54" t="s">
        <v>56</v>
      </c>
      <c r="M51" s="54" t="s">
        <v>82</v>
      </c>
      <c r="N51" s="54" t="s">
        <v>48</v>
      </c>
      <c r="O51" s="54" t="s">
        <v>49</v>
      </c>
    </row>
    <row r="52" spans="1:15" ht="15" customHeight="1" x14ac:dyDescent="0.25">
      <c r="I52" s="14" t="s">
        <v>83</v>
      </c>
      <c r="J52" s="55">
        <f>SUM(J37:J50)</f>
        <v>0</v>
      </c>
      <c r="K52" s="55">
        <f>J52*Dossier!B20*Dossier!B21</f>
        <v>0</v>
      </c>
      <c r="L52" s="47"/>
      <c r="M52" s="55">
        <f>J52-L52</f>
        <v>0</v>
      </c>
      <c r="N52" s="48">
        <f>MIN(MAX(0,J52-L52),K52)</f>
        <v>0</v>
      </c>
      <c r="O52" s="55">
        <f>K52-N52</f>
        <v>0</v>
      </c>
    </row>
    <row r="54" spans="1:15" ht="37.5" customHeight="1" x14ac:dyDescent="0.25">
      <c r="B54" s="39" t="s">
        <v>46</v>
      </c>
      <c r="C54" s="40" t="s">
        <v>47</v>
      </c>
      <c r="D54" s="39" t="s">
        <v>48</v>
      </c>
      <c r="E54" s="39" t="s">
        <v>49</v>
      </c>
    </row>
    <row r="55" spans="1:15" ht="15.75" customHeight="1" x14ac:dyDescent="0.25">
      <c r="A55" s="41" t="s">
        <v>84</v>
      </c>
      <c r="B55" s="42">
        <f>J69</f>
        <v>0</v>
      </c>
      <c r="C55" s="42">
        <f>K69</f>
        <v>0</v>
      </c>
      <c r="D55" s="42">
        <f>L69</f>
        <v>0</v>
      </c>
      <c r="E55" s="42">
        <f>M69</f>
        <v>0</v>
      </c>
    </row>
    <row r="57" spans="1:15" ht="48" customHeight="1" x14ac:dyDescent="0.25">
      <c r="A57" s="44" t="s">
        <v>52</v>
      </c>
      <c r="B57" s="44" t="s">
        <v>53</v>
      </c>
      <c r="C57" s="44" t="s">
        <v>54</v>
      </c>
      <c r="D57" s="44" t="s">
        <v>55</v>
      </c>
      <c r="E57" s="44" t="s">
        <v>56</v>
      </c>
      <c r="F57" s="44" t="s">
        <v>57</v>
      </c>
      <c r="G57" s="44" t="s">
        <v>58</v>
      </c>
      <c r="H57" s="44" t="s">
        <v>59</v>
      </c>
      <c r="I57" s="45" t="s">
        <v>60</v>
      </c>
      <c r="J57" s="46" t="s">
        <v>61</v>
      </c>
      <c r="K57" s="46" t="s">
        <v>62</v>
      </c>
      <c r="L57" s="44" t="s">
        <v>48</v>
      </c>
      <c r="M57" s="44" t="s">
        <v>49</v>
      </c>
    </row>
    <row r="58" spans="1:15" ht="15" customHeight="1" x14ac:dyDescent="0.25">
      <c r="A58" s="15"/>
      <c r="B58" s="32"/>
      <c r="C58" s="47"/>
      <c r="D58" s="15"/>
      <c r="E58" s="47"/>
      <c r="F58" s="48">
        <f t="shared" ref="F58:F68" si="15">C58-E58</f>
        <v>0</v>
      </c>
      <c r="G58" s="21" t="str">
        <f>IF($D58="Oui, Indice annuel",VLOOKUP(YEAR($B58),'Indices d''actualisation'!$A$4:$C$27,2,FALSE()),IF($D58="Oui, Indice mensuel",VLOOKUP(DATE(YEAR($B58),MONTH($B58),1),'Indices d''actualisation'!$G$4:$H$291,2,FALSE()),""))</f>
        <v/>
      </c>
      <c r="H58" s="21" t="str">
        <f>IF($D58="Oui, Indice annuel", VLOOKUP(YEAR(Dossier!$B$11), 'Indices d''actualisation'!$A$4:$C$27, 2, FALSE()),IF($D58="Oui, Indice mensuel",VLOOKUP(DATE(YEAR(Dossier!$B$11),MONTH(Dossier!$B$11),1),'Indices d''actualisation'!$G$4:$H$291,2,FALSE()),""))</f>
        <v/>
      </c>
      <c r="I58" s="48">
        <f>IF(OR(D58="Oui, Indice mensuel",D58="Oui, Indice annuel"),F58*H58/G58,F58)</f>
        <v>0</v>
      </c>
      <c r="J58" s="48">
        <f t="shared" ref="J58:J68" si="16">I58+E58</f>
        <v>0</v>
      </c>
      <c r="K58" s="48">
        <f>J58*Dossier!$B$20*Dossier!$B$21</f>
        <v>0</v>
      </c>
      <c r="L58" s="48">
        <f t="shared" ref="L58:L68" si="17">MIN(MAX(0,J58-E58),K58)</f>
        <v>0</v>
      </c>
      <c r="M58" s="48">
        <f t="shared" ref="M58:M68" si="18">MIN(MAX(0,(K58-L58)),E58)</f>
        <v>0</v>
      </c>
    </row>
    <row r="59" spans="1:15" ht="15" customHeight="1" x14ac:dyDescent="0.25">
      <c r="A59" s="15"/>
      <c r="B59" s="32"/>
      <c r="C59" s="47"/>
      <c r="D59" s="15"/>
      <c r="E59" s="47"/>
      <c r="F59" s="48">
        <f t="shared" si="15"/>
        <v>0</v>
      </c>
      <c r="G59" s="21" t="str">
        <f>IF($D59="Oui", VLOOKUP(YEAR(B59), 'Indices d''actualisation'!$A$4:$C$27, 2, FALSE()), "")</f>
        <v/>
      </c>
      <c r="H59" s="21" t="str">
        <f>IF($D59="Oui", VLOOKUP(YEAR(Dossier!$B$11), 'Indices d''actualisation'!$A$4:$C$27, 2, FALSE()), "")</f>
        <v/>
      </c>
      <c r="I59" s="48">
        <f t="shared" ref="I59:I68" si="19">IF(D59="Oui",F59*H59/G59,F59)</f>
        <v>0</v>
      </c>
      <c r="J59" s="48">
        <f t="shared" si="16"/>
        <v>0</v>
      </c>
      <c r="K59" s="48">
        <f>J59*Dossier!$B$20*Dossier!$B$21</f>
        <v>0</v>
      </c>
      <c r="L59" s="48">
        <f t="shared" si="17"/>
        <v>0</v>
      </c>
      <c r="M59" s="48">
        <f t="shared" si="18"/>
        <v>0</v>
      </c>
    </row>
    <row r="60" spans="1:15" ht="15" customHeight="1" x14ac:dyDescent="0.25">
      <c r="A60" s="15"/>
      <c r="B60" s="32"/>
      <c r="C60" s="47"/>
      <c r="D60" s="15"/>
      <c r="E60" s="47"/>
      <c r="F60" s="48">
        <f t="shared" si="15"/>
        <v>0</v>
      </c>
      <c r="G60" s="21" t="str">
        <f>IF($D60="Oui", VLOOKUP(YEAR(B60), 'Indices d''actualisation'!$A$4:$C$27, 2, FALSE()), "")</f>
        <v/>
      </c>
      <c r="H60" s="21" t="str">
        <f>IF($D60="Oui", VLOOKUP(YEAR(Dossier!$B$11), 'Indices d''actualisation'!$A$4:$C$27, 2, FALSE()), "")</f>
        <v/>
      </c>
      <c r="I60" s="48">
        <f t="shared" si="19"/>
        <v>0</v>
      </c>
      <c r="J60" s="48">
        <f t="shared" si="16"/>
        <v>0</v>
      </c>
      <c r="K60" s="48">
        <f>J60*Dossier!$B$20*Dossier!$B$21</f>
        <v>0</v>
      </c>
      <c r="L60" s="48">
        <f t="shared" si="17"/>
        <v>0</v>
      </c>
      <c r="M60" s="48">
        <f t="shared" si="18"/>
        <v>0</v>
      </c>
    </row>
    <row r="61" spans="1:15" ht="15" customHeight="1" x14ac:dyDescent="0.25">
      <c r="A61" s="15"/>
      <c r="B61" s="32"/>
      <c r="C61" s="47"/>
      <c r="D61" s="15"/>
      <c r="E61" s="47"/>
      <c r="F61" s="48">
        <f t="shared" si="15"/>
        <v>0</v>
      </c>
      <c r="G61" s="21" t="str">
        <f>IF($D61="Oui", VLOOKUP(YEAR(B61), 'Indices d''actualisation'!$A$4:$C$27, 2, FALSE()), "")</f>
        <v/>
      </c>
      <c r="H61" s="21" t="str">
        <f>IF($D61="Oui", VLOOKUP(YEAR(Dossier!$B$11), 'Indices d''actualisation'!$A$4:$C$27, 2, FALSE()), "")</f>
        <v/>
      </c>
      <c r="I61" s="48">
        <f t="shared" si="19"/>
        <v>0</v>
      </c>
      <c r="J61" s="48">
        <f t="shared" si="16"/>
        <v>0</v>
      </c>
      <c r="K61" s="48">
        <f>J61*Dossier!$B$20*Dossier!$B$21</f>
        <v>0</v>
      </c>
      <c r="L61" s="48">
        <f t="shared" si="17"/>
        <v>0</v>
      </c>
      <c r="M61" s="48">
        <f t="shared" si="18"/>
        <v>0</v>
      </c>
    </row>
    <row r="62" spans="1:15" ht="15" customHeight="1" x14ac:dyDescent="0.25">
      <c r="A62" s="15"/>
      <c r="B62" s="32"/>
      <c r="C62" s="47"/>
      <c r="D62" s="15"/>
      <c r="E62" s="47"/>
      <c r="F62" s="48">
        <f t="shared" si="15"/>
        <v>0</v>
      </c>
      <c r="G62" s="21" t="str">
        <f>IF($D62="Oui", VLOOKUP(YEAR(B62), 'Indices d''actualisation'!$A$4:$C$27, 2, FALSE()), "")</f>
        <v/>
      </c>
      <c r="H62" s="21" t="str">
        <f>IF($D62="Oui", VLOOKUP(YEAR(Dossier!$B$11), 'Indices d''actualisation'!$A$4:$C$27, 2, FALSE()), "")</f>
        <v/>
      </c>
      <c r="I62" s="48">
        <f t="shared" si="19"/>
        <v>0</v>
      </c>
      <c r="J62" s="48">
        <f t="shared" si="16"/>
        <v>0</v>
      </c>
      <c r="K62" s="48">
        <f>J62*Dossier!$B$20*Dossier!$B$21</f>
        <v>0</v>
      </c>
      <c r="L62" s="48">
        <f t="shared" si="17"/>
        <v>0</v>
      </c>
      <c r="M62" s="48">
        <f t="shared" si="18"/>
        <v>0</v>
      </c>
    </row>
    <row r="63" spans="1:15" ht="15" customHeight="1" x14ac:dyDescent="0.25">
      <c r="A63" s="15"/>
      <c r="B63" s="32"/>
      <c r="C63" s="47"/>
      <c r="D63" s="15"/>
      <c r="E63" s="47"/>
      <c r="F63" s="48">
        <f t="shared" si="15"/>
        <v>0</v>
      </c>
      <c r="G63" s="21" t="str">
        <f>IF($D63="Oui", VLOOKUP(YEAR(B63), 'Indices d''actualisation'!$A$4:$C$27, 2, FALSE()), "")</f>
        <v/>
      </c>
      <c r="H63" s="21" t="str">
        <f>IF($D63="Oui", VLOOKUP(YEAR(Dossier!$B$11), 'Indices d''actualisation'!$A$4:$C$27, 2, FALSE()), "")</f>
        <v/>
      </c>
      <c r="I63" s="48">
        <f t="shared" si="19"/>
        <v>0</v>
      </c>
      <c r="J63" s="48">
        <f t="shared" si="16"/>
        <v>0</v>
      </c>
      <c r="K63" s="48">
        <f>J63*Dossier!$B$20*Dossier!$B$21</f>
        <v>0</v>
      </c>
      <c r="L63" s="48">
        <f t="shared" si="17"/>
        <v>0</v>
      </c>
      <c r="M63" s="48">
        <f t="shared" si="18"/>
        <v>0</v>
      </c>
    </row>
    <row r="64" spans="1:15" ht="15" customHeight="1" x14ac:dyDescent="0.25">
      <c r="A64" s="15"/>
      <c r="B64" s="32"/>
      <c r="C64" s="47"/>
      <c r="D64" s="15"/>
      <c r="E64" s="47"/>
      <c r="F64" s="48">
        <f t="shared" si="15"/>
        <v>0</v>
      </c>
      <c r="G64" s="21" t="str">
        <f>IF($D64="Oui", VLOOKUP(YEAR(B64), 'Indices d''actualisation'!$A$4:$C$27, 2, FALSE()), "")</f>
        <v/>
      </c>
      <c r="H64" s="21" t="str">
        <f>IF($D64="Oui", VLOOKUP(YEAR(Dossier!$B$11), 'Indices d''actualisation'!$A$4:$C$27, 2, FALSE()), "")</f>
        <v/>
      </c>
      <c r="I64" s="48">
        <f t="shared" si="19"/>
        <v>0</v>
      </c>
      <c r="J64" s="48">
        <f t="shared" si="16"/>
        <v>0</v>
      </c>
      <c r="K64" s="48">
        <f>J64*Dossier!$B$20*Dossier!$B$21</f>
        <v>0</v>
      </c>
      <c r="L64" s="48">
        <f t="shared" si="17"/>
        <v>0</v>
      </c>
      <c r="M64" s="48">
        <f t="shared" si="18"/>
        <v>0</v>
      </c>
    </row>
    <row r="65" spans="1:13" ht="15" customHeight="1" x14ac:dyDescent="0.25">
      <c r="A65" s="15"/>
      <c r="B65" s="32"/>
      <c r="C65" s="47"/>
      <c r="D65" s="15"/>
      <c r="E65" s="47"/>
      <c r="F65" s="48">
        <f t="shared" si="15"/>
        <v>0</v>
      </c>
      <c r="G65" s="21" t="str">
        <f>IF($D65="Oui", VLOOKUP(YEAR(B65), 'Indices d''actualisation'!$A$4:$C$27, 2, FALSE()), "")</f>
        <v/>
      </c>
      <c r="H65" s="21" t="str">
        <f>IF($D65="Oui", VLOOKUP(YEAR(Dossier!$B$11), 'Indices d''actualisation'!$A$4:$C$27, 2, FALSE()), "")</f>
        <v/>
      </c>
      <c r="I65" s="48">
        <f t="shared" si="19"/>
        <v>0</v>
      </c>
      <c r="J65" s="48">
        <f t="shared" si="16"/>
        <v>0</v>
      </c>
      <c r="K65" s="48">
        <f>J65*Dossier!$B$20*Dossier!$B$21</f>
        <v>0</v>
      </c>
      <c r="L65" s="48">
        <f t="shared" si="17"/>
        <v>0</v>
      </c>
      <c r="M65" s="48">
        <f t="shared" si="18"/>
        <v>0</v>
      </c>
    </row>
    <row r="66" spans="1:13" ht="15" customHeight="1" x14ac:dyDescent="0.25">
      <c r="A66" s="15"/>
      <c r="B66" s="32"/>
      <c r="C66" s="47"/>
      <c r="D66" s="15"/>
      <c r="E66" s="47"/>
      <c r="F66" s="48">
        <f t="shared" si="15"/>
        <v>0</v>
      </c>
      <c r="G66" s="21" t="str">
        <f>IF($D66="Oui", VLOOKUP(YEAR(B66), 'Indices d''actualisation'!$A$4:$C$27, 2, FALSE()), "")</f>
        <v/>
      </c>
      <c r="H66" s="21" t="str">
        <f>IF($D66="Oui", VLOOKUP(YEAR(Dossier!$B$11), 'Indices d''actualisation'!$A$4:$C$27, 2, FALSE()), "")</f>
        <v/>
      </c>
      <c r="I66" s="48">
        <f t="shared" si="19"/>
        <v>0</v>
      </c>
      <c r="J66" s="48">
        <f t="shared" si="16"/>
        <v>0</v>
      </c>
      <c r="K66" s="48">
        <f>J66*Dossier!$B$20*Dossier!$B$21</f>
        <v>0</v>
      </c>
      <c r="L66" s="48">
        <f t="shared" si="17"/>
        <v>0</v>
      </c>
      <c r="M66" s="48">
        <f t="shared" si="18"/>
        <v>0</v>
      </c>
    </row>
    <row r="67" spans="1:13" ht="15" customHeight="1" x14ac:dyDescent="0.25">
      <c r="A67" s="15"/>
      <c r="B67" s="32"/>
      <c r="C67" s="47"/>
      <c r="D67" s="15"/>
      <c r="E67" s="47"/>
      <c r="F67" s="48">
        <f t="shared" si="15"/>
        <v>0</v>
      </c>
      <c r="G67" s="21" t="str">
        <f>IF($D67="Oui", VLOOKUP(YEAR(B67), 'Indices d''actualisation'!$A$4:$C$27, 2, FALSE()), "")</f>
        <v/>
      </c>
      <c r="H67" s="21" t="str">
        <f>IF($D67="Oui", VLOOKUP(YEAR(Dossier!$B$11), 'Indices d''actualisation'!$A$4:$C$27, 2, FALSE()), "")</f>
        <v/>
      </c>
      <c r="I67" s="48">
        <f t="shared" si="19"/>
        <v>0</v>
      </c>
      <c r="J67" s="48">
        <f t="shared" si="16"/>
        <v>0</v>
      </c>
      <c r="K67" s="48">
        <f>J67*Dossier!$B$20*Dossier!$B$21</f>
        <v>0</v>
      </c>
      <c r="L67" s="48">
        <f t="shared" si="17"/>
        <v>0</v>
      </c>
      <c r="M67" s="48">
        <f t="shared" si="18"/>
        <v>0</v>
      </c>
    </row>
    <row r="68" spans="1:13" ht="15" customHeight="1" x14ac:dyDescent="0.25">
      <c r="A68" s="15"/>
      <c r="B68" s="32"/>
      <c r="C68" s="47"/>
      <c r="D68" s="15"/>
      <c r="E68" s="47"/>
      <c r="F68" s="48">
        <f t="shared" si="15"/>
        <v>0</v>
      </c>
      <c r="G68" s="21" t="str">
        <f>IF($D68="Oui", VLOOKUP(YEAR(B68), 'Indices d''actualisation'!$A$4:$C$27, 2, FALSE()), "")</f>
        <v/>
      </c>
      <c r="H68" s="21" t="str">
        <f>IF($D68="Oui", VLOOKUP(YEAR(Dossier!$B$11), 'Indices d''actualisation'!$A$4:$C$27, 2, FALSE()), "")</f>
        <v/>
      </c>
      <c r="I68" s="48">
        <f t="shared" si="19"/>
        <v>0</v>
      </c>
      <c r="J68" s="48">
        <f t="shared" si="16"/>
        <v>0</v>
      </c>
      <c r="K68" s="48">
        <f>J68*Dossier!$B$20*Dossier!$B$21</f>
        <v>0</v>
      </c>
      <c r="L68" s="48">
        <f t="shared" si="17"/>
        <v>0</v>
      </c>
      <c r="M68" s="48">
        <f t="shared" si="18"/>
        <v>0</v>
      </c>
    </row>
    <row r="69" spans="1:13" ht="15" customHeight="1" x14ac:dyDescent="0.25">
      <c r="I69" t="s">
        <v>63</v>
      </c>
      <c r="J69" s="48">
        <f>SUM(J58:J68)</f>
        <v>0</v>
      </c>
      <c r="K69" s="48">
        <f>SUM(K58:K68)</f>
        <v>0</v>
      </c>
      <c r="L69" s="48">
        <f>SUM(L58:L68)</f>
        <v>0</v>
      </c>
      <c r="M69" s="48">
        <f>SUM(M58:M68)</f>
        <v>0</v>
      </c>
    </row>
    <row r="73" spans="1:13" ht="37.5" customHeight="1" x14ac:dyDescent="0.25">
      <c r="B73" s="39" t="s">
        <v>46</v>
      </c>
      <c r="C73" s="40" t="s">
        <v>47</v>
      </c>
      <c r="D73" s="39" t="s">
        <v>48</v>
      </c>
      <c r="E73" s="39" t="s">
        <v>49</v>
      </c>
    </row>
    <row r="74" spans="1:13" ht="15.75" customHeight="1" x14ac:dyDescent="0.25">
      <c r="A74" s="41" t="s">
        <v>85</v>
      </c>
      <c r="B74" s="42">
        <f>H111</f>
        <v>0</v>
      </c>
      <c r="C74" s="42">
        <f>I111</f>
        <v>0</v>
      </c>
      <c r="D74" s="42">
        <f>L111</f>
        <v>0</v>
      </c>
      <c r="E74" s="42">
        <f>M111</f>
        <v>0</v>
      </c>
    </row>
    <row r="75" spans="1:13" ht="15" customHeight="1" x14ac:dyDescent="0.25">
      <c r="A75" s="43"/>
      <c r="B75" s="56"/>
      <c r="C75" s="56"/>
      <c r="D75" s="56"/>
      <c r="E75" s="56"/>
    </row>
    <row r="76" spans="1:13" ht="15" customHeight="1" x14ac:dyDescent="0.25">
      <c r="A76" s="43" t="s">
        <v>86</v>
      </c>
      <c r="B76" s="43" t="s">
        <v>87</v>
      </c>
      <c r="D76" s="43" t="s">
        <v>88</v>
      </c>
    </row>
    <row r="77" spans="1:13" ht="15" customHeight="1" x14ac:dyDescent="0.25">
      <c r="A77" s="15" t="s">
        <v>89</v>
      </c>
      <c r="B77" s="48" t="str">
        <f>IFERROR(IF(A77="Méthode 1",E85,IF(A77="Méthode 2",G98,C102)),"")</f>
        <v/>
      </c>
      <c r="D77" s="15" t="s">
        <v>90</v>
      </c>
      <c r="E77" t="s">
        <v>91</v>
      </c>
    </row>
    <row r="79" spans="1:13" ht="15" customHeight="1" x14ac:dyDescent="0.25">
      <c r="A79" s="43" t="s">
        <v>92</v>
      </c>
    </row>
    <row r="80" spans="1:13" s="57" customFormat="1" ht="41.25" customHeight="1" x14ac:dyDescent="0.25">
      <c r="A80" s="44" t="s">
        <v>93</v>
      </c>
      <c r="B80" s="44" t="s">
        <v>94</v>
      </c>
      <c r="C80" s="44" t="s">
        <v>95</v>
      </c>
      <c r="D80" s="44" t="s">
        <v>96</v>
      </c>
      <c r="E80" s="44" t="s">
        <v>97</v>
      </c>
    </row>
    <row r="81" spans="1:7" ht="15" customHeight="1" x14ac:dyDescent="0.25">
      <c r="A81" s="15"/>
      <c r="B81" s="47"/>
      <c r="C81" s="21" t="str">
        <f>IF(ISBLANK(A81),"",VLOOKUP(A81,'Indices d''actualisation'!$A$4:$C$27,IF($D$77="IPC",2,3)))</f>
        <v/>
      </c>
      <c r="D81" s="21" t="str">
        <f>IFERROR(VLOOKUP(YEAR(Dossier!$B$11),'Indices d''actualisation'!$A$4:$C$27,IF($D$77="IPC",2,3)),"")</f>
        <v/>
      </c>
      <c r="E81" s="48" t="str">
        <f>IF(ISBLANK(B81),"",B81*D81/C81)</f>
        <v/>
      </c>
    </row>
    <row r="82" spans="1:7" ht="15" customHeight="1" x14ac:dyDescent="0.25">
      <c r="A82" s="15"/>
      <c r="B82" s="47"/>
      <c r="C82" s="21" t="str">
        <f>IF(ISBLANK(A82),"",VLOOKUP(A82,'Indices d''actualisation'!$A$4:$C$27,IF($D$77="IPC",2,3)))</f>
        <v/>
      </c>
      <c r="D82" s="21" t="str">
        <f>IFERROR(VLOOKUP(YEAR(Dossier!$B$11),'Indices d''actualisation'!$A$4:$C$27,IF($D$77="IPC",2,3)),"")</f>
        <v/>
      </c>
      <c r="E82" s="48" t="str">
        <f>IF(ISBLANK(B82),"",B82*D82/C82)</f>
        <v/>
      </c>
    </row>
    <row r="83" spans="1:7" ht="15" customHeight="1" x14ac:dyDescent="0.25">
      <c r="A83" s="15"/>
      <c r="B83" s="47"/>
      <c r="C83" s="21" t="str">
        <f>IF(ISBLANK(A83),"",VLOOKUP(A83,'Indices d''actualisation'!$A$4:$C$27,IF($D$77="IPC",2,3)))</f>
        <v/>
      </c>
      <c r="D83" s="21" t="str">
        <f>IFERROR(VLOOKUP(YEAR(Dossier!$B$11),'Indices d''actualisation'!$A$4:$C$27,IF($D$77="IPC",2,3)),"")</f>
        <v/>
      </c>
      <c r="E83" s="48" t="str">
        <f>IF(ISBLANK(B83),"",B83*D83/C83)</f>
        <v/>
      </c>
    </row>
    <row r="84" spans="1:7" ht="15" customHeight="1" x14ac:dyDescent="0.25">
      <c r="A84" s="15"/>
      <c r="B84" s="47"/>
      <c r="C84" s="21" t="str">
        <f>IF(ISBLANK(A84),"",VLOOKUP(A84,'Indices d''actualisation'!$A$4:$C$27,IF($D$77="IPC",2,3)))</f>
        <v/>
      </c>
      <c r="D84" s="21" t="str">
        <f>IFERROR(VLOOKUP(YEAR(Dossier!$B$11),'Indices d''actualisation'!$A$4:$C$27,IF($D$77="IPC",2,3)),"")</f>
        <v/>
      </c>
      <c r="E84" s="48" t="str">
        <f>IF(ISBLANK(B84),"",B84*D84/C84)</f>
        <v/>
      </c>
    </row>
    <row r="85" spans="1:7" ht="15" customHeight="1" x14ac:dyDescent="0.25">
      <c r="C85" s="3" t="s">
        <v>98</v>
      </c>
      <c r="D85" s="3"/>
      <c r="E85" s="48" t="str">
        <f>IFERROR(AVERAGE(E81:E84),"")</f>
        <v/>
      </c>
    </row>
    <row r="87" spans="1:7" ht="15" customHeight="1" x14ac:dyDescent="0.25">
      <c r="A87" s="43" t="s">
        <v>99</v>
      </c>
    </row>
    <row r="88" spans="1:7" s="57" customFormat="1" ht="39.75" customHeight="1" x14ac:dyDescent="0.25">
      <c r="A88" s="44" t="s">
        <v>100</v>
      </c>
      <c r="B88" s="44" t="s">
        <v>101</v>
      </c>
      <c r="C88" s="44" t="s">
        <v>102</v>
      </c>
      <c r="D88" s="44" t="s">
        <v>103</v>
      </c>
      <c r="E88" s="44" t="s">
        <v>95</v>
      </c>
      <c r="F88" s="44" t="s">
        <v>96</v>
      </c>
      <c r="G88" s="44" t="s">
        <v>97</v>
      </c>
    </row>
    <row r="89" spans="1:7" ht="15" customHeight="1" x14ac:dyDescent="0.25">
      <c r="A89" s="2"/>
      <c r="B89" s="58"/>
      <c r="C89" s="59"/>
      <c r="D89" s="1">
        <f>C89+C90+C91</f>
        <v>0</v>
      </c>
      <c r="E89" s="148" t="str">
        <f>IF(ISBLANK(A89),"",VLOOKUP(A89,'Indices d''actualisation'!$A$4:$C$27,IF($D$77="IPC",2,3)))</f>
        <v/>
      </c>
      <c r="F89" s="148" t="str">
        <f>IFERROR(VLOOKUP(YEAR(Dossier!$B$11),'Indices d''actualisation'!$A$4:$C$27,IF($D$77="IPC",2,3)),"")</f>
        <v/>
      </c>
      <c r="G89" s="1" t="str">
        <f>IFERROR(IF(ISBLANK(D89),"",D89*F89/E89),"")</f>
        <v/>
      </c>
    </row>
    <row r="90" spans="1:7" ht="15" customHeight="1" x14ac:dyDescent="0.25">
      <c r="A90" s="2"/>
      <c r="B90" s="58"/>
      <c r="C90" s="59"/>
      <c r="D90" s="1"/>
      <c r="E90" s="1"/>
      <c r="F90" s="1"/>
      <c r="G90" s="1"/>
    </row>
    <row r="91" spans="1:7" ht="15" customHeight="1" x14ac:dyDescent="0.25">
      <c r="A91" s="2"/>
      <c r="B91" s="58"/>
      <c r="C91" s="59"/>
      <c r="D91" s="1"/>
      <c r="E91" s="1"/>
      <c r="F91" s="1"/>
      <c r="G91" s="1"/>
    </row>
    <row r="92" spans="1:7" ht="15" customHeight="1" x14ac:dyDescent="0.25">
      <c r="A92" s="2"/>
      <c r="B92" s="58"/>
      <c r="C92" s="59"/>
      <c r="D92" s="1">
        <f>C92+C93+C94</f>
        <v>0</v>
      </c>
      <c r="E92" s="149" t="str">
        <f>IF(ISBLANK(A92),"",VLOOKUP(A92,'Indices d''actualisation'!$A$4:$C$27,IF($D$77="IPC",2,3)))</f>
        <v/>
      </c>
      <c r="F92" s="149" t="str">
        <f>IFERROR(VLOOKUP(YEAR(Dossier!$B$11),'Indices d''actualisation'!$A$4:$C$27,IF($D$77="IPC",2,3)),"")</f>
        <v/>
      </c>
      <c r="G92" s="1" t="str">
        <f>IFERROR(IF(ISBLANK(D92),"",D92*F92/E92),"")</f>
        <v/>
      </c>
    </row>
    <row r="93" spans="1:7" ht="15" customHeight="1" x14ac:dyDescent="0.25">
      <c r="A93" s="2"/>
      <c r="B93" s="58"/>
      <c r="C93" s="59"/>
      <c r="D93" s="1"/>
      <c r="E93" s="1"/>
      <c r="F93" s="1"/>
      <c r="G93" s="1"/>
    </row>
    <row r="94" spans="1:7" ht="15" customHeight="1" x14ac:dyDescent="0.25">
      <c r="A94" s="2"/>
      <c r="B94" s="58"/>
      <c r="C94" s="59"/>
      <c r="D94" s="1"/>
      <c r="E94" s="1"/>
      <c r="F94" s="1"/>
      <c r="G94" s="1"/>
    </row>
    <row r="95" spans="1:7" ht="15" customHeight="1" x14ac:dyDescent="0.25">
      <c r="A95" s="2"/>
      <c r="B95" s="58"/>
      <c r="C95" s="59"/>
      <c r="D95" s="1">
        <f>C95+C96+C97</f>
        <v>0</v>
      </c>
      <c r="E95" s="149" t="str">
        <f>IF(ISBLANK(A95),"",VLOOKUP(A95,'Indices d''actualisation'!$A$4:$C$27,IF($D$77="IPC",2,3)))</f>
        <v/>
      </c>
      <c r="F95" s="149" t="str">
        <f>IFERROR(VLOOKUP(YEAR(Dossier!$B$11),'Indices d''actualisation'!$A$4:$C$27,IF($D$77="IPC",2,3)),"")</f>
        <v/>
      </c>
      <c r="G95" s="1" t="str">
        <f>IFERROR(IF(ISBLANK(D95),"",D95*F95/E95),"")</f>
        <v/>
      </c>
    </row>
    <row r="96" spans="1:7" ht="15" customHeight="1" x14ac:dyDescent="0.25">
      <c r="A96" s="2"/>
      <c r="B96" s="58"/>
      <c r="C96" s="59"/>
      <c r="D96" s="1"/>
      <c r="E96" s="1"/>
      <c r="F96" s="1"/>
      <c r="G96" s="1"/>
    </row>
    <row r="97" spans="1:13" ht="15" customHeight="1" x14ac:dyDescent="0.25">
      <c r="A97" s="2"/>
      <c r="B97" s="58"/>
      <c r="C97" s="59"/>
      <c r="D97" s="1"/>
      <c r="E97" s="1"/>
      <c r="F97" s="1"/>
      <c r="G97" s="1"/>
    </row>
    <row r="98" spans="1:13" ht="15" customHeight="1" x14ac:dyDescent="0.25">
      <c r="E98" s="150" t="s">
        <v>104</v>
      </c>
      <c r="F98" s="150"/>
      <c r="G98" s="48" t="str">
        <f>IFERROR(AVERAGEIF(G89:G97, "&lt;&gt;0"),"")</f>
        <v/>
      </c>
    </row>
    <row r="100" spans="1:13" ht="15" customHeight="1" x14ac:dyDescent="0.25">
      <c r="A100" s="43" t="s">
        <v>105</v>
      </c>
    </row>
    <row r="101" spans="1:13" ht="15" customHeight="1" x14ac:dyDescent="0.25">
      <c r="A101" s="54" t="s">
        <v>106</v>
      </c>
      <c r="B101" s="54" t="s">
        <v>107</v>
      </c>
      <c r="C101" s="54" t="s">
        <v>87</v>
      </c>
    </row>
    <row r="102" spans="1:13" ht="15" customHeight="1" x14ac:dyDescent="0.25">
      <c r="A102" s="47"/>
      <c r="B102" s="26"/>
      <c r="C102" s="48">
        <f>A102*B102</f>
        <v>0</v>
      </c>
    </row>
    <row r="104" spans="1:13" ht="15" customHeight="1" x14ac:dyDescent="0.25">
      <c r="A104" s="43" t="s">
        <v>108</v>
      </c>
    </row>
    <row r="105" spans="1:13" s="57" customFormat="1" ht="62.25" customHeight="1" x14ac:dyDescent="0.25">
      <c r="A105" s="44" t="s">
        <v>68</v>
      </c>
      <c r="B105" s="44" t="s">
        <v>69</v>
      </c>
      <c r="C105" s="44" t="s">
        <v>109</v>
      </c>
      <c r="D105" s="44" t="s">
        <v>110</v>
      </c>
      <c r="E105" s="44" t="s">
        <v>67</v>
      </c>
      <c r="F105" s="44" t="s">
        <v>111</v>
      </c>
      <c r="G105" s="44" t="s">
        <v>112</v>
      </c>
      <c r="H105" s="44" t="s">
        <v>113</v>
      </c>
    </row>
    <row r="106" spans="1:13" ht="15" customHeight="1" x14ac:dyDescent="0.25">
      <c r="A106" s="32">
        <f>IF(AND(ISNUMBER(Dossier!B9),Dossier!B9&lt;&gt;""),Dossier!B9,"")</f>
        <v>45313</v>
      </c>
      <c r="B106" s="32"/>
      <c r="C106" s="21" t="str">
        <f>IF(ISBLANK(B106),"",DATEDIF(A106,B106,"d"))</f>
        <v/>
      </c>
      <c r="D106" s="47"/>
      <c r="E106" s="15"/>
      <c r="F106" s="48" t="str">
        <f>IF(E106="Sur toute la période",D106,IF(E106="Par an",C106/365.25*D106,IF(E106="Par mois",C106/30.5*D106,IF(E106="Par jour",D106*C106,""))))</f>
        <v/>
      </c>
      <c r="G106" s="48" t="str">
        <f>IF(ISNUMBER(F106),C106/365.25*$B$77,"")</f>
        <v/>
      </c>
      <c r="H106" s="48" t="str">
        <f>IF(ISNUMBER(F106),G106-F106,"")</f>
        <v/>
      </c>
    </row>
    <row r="107" spans="1:13" ht="15" customHeight="1" x14ac:dyDescent="0.25">
      <c r="A107" s="32" t="str">
        <f>IF(AND(ISNUMBER(B106),B106&lt;&gt;""),B106+1,"")</f>
        <v/>
      </c>
      <c r="B107" s="32"/>
      <c r="C107" s="21" t="str">
        <f>IF(ISBLANK(B107),"",DATEDIF(A107,B107,"d"))</f>
        <v/>
      </c>
      <c r="D107" s="47"/>
      <c r="E107" s="15"/>
      <c r="F107" s="48" t="str">
        <f>IF(E107="Sur toute la période",D107,IF(E107="Par an",C107/365.25*D107,IF(E107="Par mois",C107/30.5*D107,IF(E107="Par jour",D107*C107,""))))</f>
        <v/>
      </c>
      <c r="G107" s="48" t="str">
        <f>IF(ISNUMBER(F107),C107/365.25*$B$77,"")</f>
        <v/>
      </c>
      <c r="H107" s="48" t="str">
        <f>IF(ISNUMBER(F107),G107-F107,"")</f>
        <v/>
      </c>
    </row>
    <row r="108" spans="1:13" ht="15" customHeight="1" x14ac:dyDescent="0.25">
      <c r="A108" s="32" t="str">
        <f>IF(AND(ISNUMBER(B107),B107&lt;&gt;""),B107+1,"")</f>
        <v/>
      </c>
      <c r="B108" s="32"/>
      <c r="C108" s="21" t="str">
        <f>IF(ISBLANK(B108),"",DATEDIF(A108,B108,"d"))</f>
        <v/>
      </c>
      <c r="D108" s="47"/>
      <c r="E108" s="15"/>
      <c r="F108" s="48" t="str">
        <f>IF(E108="Sur toute la période",D108,IF(E108="Par an",C108/365.25*D108,IF(E108="Par mois",C108/30.5*D108,IF(E108="Par jour",D108*C108,""))))</f>
        <v/>
      </c>
      <c r="G108" s="48" t="str">
        <f>IF(ISNUMBER(F108),C108/365.25*$B$77,"")</f>
        <v/>
      </c>
      <c r="H108" s="48" t="str">
        <f>IF(ISNUMBER(F108),G108-F108,"")</f>
        <v/>
      </c>
    </row>
    <row r="109" spans="1:13" ht="15" customHeight="1" x14ac:dyDescent="0.25">
      <c r="A109" s="32" t="str">
        <f>IF(AND(ISNUMBER(B108),B108&lt;&gt;""),B108+1,"")</f>
        <v/>
      </c>
      <c r="B109" s="15"/>
      <c r="C109" s="21" t="str">
        <f>IF(ISBLANK(B109),"",DATEDIF(A109,B109,"d"))</f>
        <v/>
      </c>
      <c r="D109" s="47"/>
      <c r="E109" s="15"/>
      <c r="F109" s="48" t="str">
        <f>IF(E109="Sur toute la période",D109,IF(E109="Par an",C109/365.25*D109,IF(E109="Par mois",C109/30.5*D109,IF(E109="Par jour",D109*C109,""))))</f>
        <v/>
      </c>
      <c r="G109" s="48" t="str">
        <f>IF(ISNUMBER(F109),C109/365.25*$B$77,"")</f>
        <v/>
      </c>
      <c r="H109" s="48" t="str">
        <f>IF(ISNUMBER(F109),G109-F109,"")</f>
        <v/>
      </c>
    </row>
    <row r="110" spans="1:13" ht="15" customHeight="1" x14ac:dyDescent="0.25">
      <c r="A110" s="32" t="str">
        <f>IF(AND(ISNUMBER(B109),B109&lt;&gt;""),B109+1,"")</f>
        <v/>
      </c>
      <c r="B110" s="15"/>
      <c r="C110" s="21" t="str">
        <f>IF(ISBLANK(B110),"",DATEDIF(A110,B110,"d"))</f>
        <v/>
      </c>
      <c r="D110" s="47"/>
      <c r="E110" s="15"/>
      <c r="F110" s="48" t="str">
        <f>IF(E110="Sur toute la période",D110,IF(E110="Par an",C110/365.25*D110,IF(E110="Par mois",C110/30.5*D110,IF(E110="Par jour",D110*C110,""))))</f>
        <v/>
      </c>
      <c r="G110" s="48" t="str">
        <f>IF(ISNUMBER(F110),C110/365.25*$B$77,"")</f>
        <v/>
      </c>
      <c r="H110" s="48" t="str">
        <f>IF(ISNUMBER(F110),G110-F110,"")</f>
        <v/>
      </c>
      <c r="I110" s="54" t="s">
        <v>81</v>
      </c>
      <c r="J110" s="54" t="s">
        <v>56</v>
      </c>
      <c r="K110" s="54" t="s">
        <v>82</v>
      </c>
      <c r="L110" s="54" t="s">
        <v>48</v>
      </c>
      <c r="M110" s="54" t="s">
        <v>49</v>
      </c>
    </row>
    <row r="111" spans="1:13" ht="15" customHeight="1" x14ac:dyDescent="0.25">
      <c r="G111" t="s">
        <v>83</v>
      </c>
      <c r="H111" s="48">
        <f>SUM(H106:H110)</f>
        <v>0</v>
      </c>
      <c r="I111" s="48">
        <f>H111*Dossier!B20*Dossier!B21</f>
        <v>0</v>
      </c>
      <c r="J111" s="47"/>
      <c r="K111" s="55">
        <f>MAX(0,H111-J111)</f>
        <v>0</v>
      </c>
      <c r="L111" s="48">
        <f>MIN(MAX(0,H111-J111),I111)</f>
        <v>0</v>
      </c>
      <c r="M111" s="55">
        <f>I111-L111</f>
        <v>0</v>
      </c>
    </row>
    <row r="113" spans="1:4" ht="15" customHeight="1" x14ac:dyDescent="0.25">
      <c r="A113" s="41" t="s">
        <v>114</v>
      </c>
    </row>
    <row r="115" spans="1:4" s="61" customFormat="1" ht="36" customHeight="1" x14ac:dyDescent="0.25">
      <c r="A115" s="61" t="s">
        <v>52</v>
      </c>
      <c r="B115" s="61" t="s">
        <v>54</v>
      </c>
      <c r="C115" s="62" t="s">
        <v>115</v>
      </c>
    </row>
    <row r="116" spans="1:4" ht="15" customHeight="1" x14ac:dyDescent="0.25">
      <c r="A116" s="15"/>
      <c r="B116" s="47"/>
      <c r="C116" s="48">
        <f>B116*Dossier!$B$20*Dossier!$B$21</f>
        <v>0</v>
      </c>
    </row>
    <row r="117" spans="1:4" ht="15" customHeight="1" x14ac:dyDescent="0.25">
      <c r="A117" s="15"/>
      <c r="B117" s="47"/>
      <c r="C117" s="48">
        <f>B117*Dossier!$B$20*Dossier!$B$21</f>
        <v>0</v>
      </c>
    </row>
    <row r="118" spans="1:4" ht="15" customHeight="1" x14ac:dyDescent="0.25">
      <c r="A118" s="15"/>
      <c r="B118" s="47"/>
      <c r="C118" s="48">
        <f>B118*Dossier!$B$20*Dossier!$B$21</f>
        <v>0</v>
      </c>
    </row>
    <row r="119" spans="1:4" ht="15" customHeight="1" x14ac:dyDescent="0.25">
      <c r="A119" s="15"/>
      <c r="B119" s="47"/>
      <c r="C119" s="48">
        <f>B119*Dossier!$B$20*Dossier!$B$21</f>
        <v>0</v>
      </c>
    </row>
    <row r="122" spans="1:4" ht="15" customHeight="1" x14ac:dyDescent="0.25">
      <c r="A122" s="43" t="s">
        <v>63</v>
      </c>
    </row>
    <row r="123" spans="1:4" ht="49.5" customHeight="1" x14ac:dyDescent="0.25">
      <c r="A123" s="39" t="s">
        <v>116</v>
      </c>
      <c r="B123" s="40" t="s">
        <v>117</v>
      </c>
      <c r="C123" s="39" t="s">
        <v>48</v>
      </c>
      <c r="D123" s="39" t="s">
        <v>49</v>
      </c>
    </row>
    <row r="124" spans="1:4" ht="15.75" customHeight="1" x14ac:dyDescent="0.25">
      <c r="A124" s="42">
        <f>IFERROR(SUM(B116:B119,B74,B55,B34,B4),"")</f>
        <v>0</v>
      </c>
      <c r="B124" s="42">
        <f>IFERROR(SUM(C116:C119,C74,C55,C34,C4),"")</f>
        <v>0</v>
      </c>
      <c r="C124" s="42">
        <f>IFERROR(SUM(C116:C119,D74,D55,D34,D4),"")</f>
        <v>0</v>
      </c>
      <c r="D124" s="42">
        <f>IFERROR(SUM(E74,E55,E34,E4),"")</f>
        <v>0</v>
      </c>
    </row>
  </sheetData>
  <mergeCells count="18">
    <mergeCell ref="E98:F98"/>
    <mergeCell ref="A95:A97"/>
    <mergeCell ref="D95:D97"/>
    <mergeCell ref="E95:E97"/>
    <mergeCell ref="F95:F97"/>
    <mergeCell ref="G95:G97"/>
    <mergeCell ref="A92:A94"/>
    <mergeCell ref="D92:D94"/>
    <mergeCell ref="E92:E94"/>
    <mergeCell ref="F92:F94"/>
    <mergeCell ref="G92:G94"/>
    <mergeCell ref="A1:L1"/>
    <mergeCell ref="C85:D85"/>
    <mergeCell ref="A89:A91"/>
    <mergeCell ref="D89:D91"/>
    <mergeCell ref="E89:E91"/>
    <mergeCell ref="F89:F91"/>
    <mergeCell ref="G89:G91"/>
  </mergeCells>
  <dataValidations count="7">
    <dataValidation type="list" allowBlank="1" showInputMessage="1" showErrorMessage="1" sqref="E22:E31 E37:E50" xr:uid="{1210CE9F-9F34-4C75-9F49-E39363D61473}">
      <formula1>"Par jour,Par semaine,Par mois,Par an"</formula1>
    </dataValidation>
    <dataValidation type="list" allowBlank="1" showInputMessage="1" showErrorMessage="1" sqref="A77" xr:uid="{0B6C5576-AC97-42B1-94AD-FD31F5E3A6A8}">
      <formula1>"Méthode 1,Méthode 2,Méthode 3"</formula1>
    </dataValidation>
    <dataValidation type="list" allowBlank="1" showInputMessage="1" showErrorMessage="1" sqref="D77" xr:uid="{AD3CE75F-5857-4539-9BF0-73832C25F29C}">
      <formula1>"IPC,SMIC"</formula1>
    </dataValidation>
    <dataValidation type="date" operator="lessThan" allowBlank="1" showInputMessage="1" showErrorMessage="1" errorTitle="Date invalide" error="Une période de DFT ne peut s'achever après la consolidation." sqref="B106:B107" xr:uid="{2D5A62AC-174D-4133-A883-D4F63775E4FC}">
      <formula1>XEZ99+1</formula1>
    </dataValidation>
    <dataValidation type="list" allowBlank="1" showInputMessage="1" showErrorMessage="1" sqref="E106:E110" xr:uid="{A3D1218E-1838-487C-B6B9-29BA2F0AF492}">
      <formula1>"Sur toute la période,Par an,Par mois,Par jour"</formula1>
    </dataValidation>
    <dataValidation type="list" allowBlank="1" showInputMessage="1" showErrorMessage="1" sqref="D8:D18 J22:J31 D58:D68" xr:uid="{7BCBB48B-B364-4515-BB9C-948BA68567EC}">
      <mc:AlternateContent xmlns:x12ac="http://schemas.microsoft.com/office/spreadsheetml/2011/1/ac" xmlns:mc="http://schemas.openxmlformats.org/markup-compatibility/2006">
        <mc:Choice Requires="x12ac">
          <x12ac:list>"Oui, Indice annuel","Oui, Indice mensuel",Non</x12ac:list>
        </mc:Choice>
        <mc:Fallback>
          <formula1>"Oui, Indice annuel,Oui, Indice mensuel,Non"</formula1>
        </mc:Fallback>
      </mc:AlternateContent>
    </dataValidation>
    <dataValidation type="list" allowBlank="1" showInputMessage="1" showErrorMessage="1" sqref="C37:C50" xr:uid="{E344D448-CA33-44F2-91EE-1AE7BCA28ADA}">
      <formula1>"De nuit - passive,Non spécialisée,Spécialisée"</formula1>
    </dataValidation>
  </dataValidations>
  <pageMargins left="0.7" right="0.7" top="0.75" bottom="0.75" header="0.511811023622047" footer="0.511811023622047"/>
  <pageSetup paperSize="9" orientation="portrait" horizontalDpi="300" verticalDpi="30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DT121"/>
  <sheetViews>
    <sheetView zoomScaleNormal="100" workbookViewId="0"/>
  </sheetViews>
  <sheetFormatPr baseColWidth="10" defaultColWidth="8.5703125" defaultRowHeight="15" x14ac:dyDescent="0.25"/>
  <sheetData>
    <row r="1" spans="1:124" ht="15" customHeight="1" x14ac:dyDescent="0.25">
      <c r="A1" t="s">
        <v>489</v>
      </c>
      <c r="B1">
        <v>1900</v>
      </c>
      <c r="C1">
        <v>1901</v>
      </c>
      <c r="D1">
        <v>1902</v>
      </c>
      <c r="E1">
        <v>1903</v>
      </c>
      <c r="F1">
        <v>1904</v>
      </c>
      <c r="G1">
        <v>1905</v>
      </c>
      <c r="H1">
        <v>1906</v>
      </c>
      <c r="I1">
        <v>1907</v>
      </c>
      <c r="J1">
        <v>1908</v>
      </c>
      <c r="K1">
        <v>1909</v>
      </c>
      <c r="L1">
        <v>1910</v>
      </c>
      <c r="M1">
        <v>1911</v>
      </c>
      <c r="N1">
        <v>1912</v>
      </c>
      <c r="O1">
        <v>1913</v>
      </c>
      <c r="P1">
        <v>1914</v>
      </c>
      <c r="Q1">
        <v>1915</v>
      </c>
      <c r="R1">
        <v>1916</v>
      </c>
      <c r="S1">
        <v>1917</v>
      </c>
      <c r="T1">
        <v>1918</v>
      </c>
      <c r="U1">
        <v>1919</v>
      </c>
      <c r="V1">
        <v>1920</v>
      </c>
      <c r="W1">
        <v>1921</v>
      </c>
      <c r="X1">
        <v>1922</v>
      </c>
      <c r="Y1">
        <v>1923</v>
      </c>
      <c r="Z1">
        <v>1924</v>
      </c>
      <c r="AA1">
        <v>1925</v>
      </c>
      <c r="AB1">
        <v>1926</v>
      </c>
      <c r="AC1">
        <v>1927</v>
      </c>
      <c r="AD1">
        <v>1928</v>
      </c>
      <c r="AE1">
        <v>1929</v>
      </c>
      <c r="AF1">
        <v>1930</v>
      </c>
      <c r="AG1">
        <v>1931</v>
      </c>
      <c r="AH1">
        <v>1932</v>
      </c>
      <c r="AI1">
        <v>1933</v>
      </c>
      <c r="AJ1">
        <v>1934</v>
      </c>
      <c r="AK1">
        <v>1935</v>
      </c>
      <c r="AL1">
        <v>1936</v>
      </c>
      <c r="AM1">
        <v>1937</v>
      </c>
      <c r="AN1">
        <v>1938</v>
      </c>
      <c r="AO1">
        <v>1939</v>
      </c>
      <c r="AP1">
        <v>1940</v>
      </c>
      <c r="AQ1">
        <v>1941</v>
      </c>
      <c r="AR1">
        <v>1942</v>
      </c>
      <c r="AS1">
        <v>1943</v>
      </c>
      <c r="AT1">
        <v>1944</v>
      </c>
      <c r="AU1">
        <v>1945</v>
      </c>
      <c r="AV1">
        <v>1946</v>
      </c>
      <c r="AW1">
        <v>1947</v>
      </c>
      <c r="AX1">
        <v>1948</v>
      </c>
      <c r="AY1">
        <v>1949</v>
      </c>
      <c r="AZ1">
        <v>1950</v>
      </c>
      <c r="BA1">
        <v>1951</v>
      </c>
      <c r="BB1">
        <v>1952</v>
      </c>
      <c r="BC1">
        <v>1953</v>
      </c>
      <c r="BD1">
        <v>1954</v>
      </c>
      <c r="BE1">
        <v>1955</v>
      </c>
      <c r="BF1">
        <v>1956</v>
      </c>
      <c r="BG1">
        <v>1957</v>
      </c>
      <c r="BH1">
        <v>1958</v>
      </c>
      <c r="BI1">
        <v>1959</v>
      </c>
      <c r="BJ1">
        <v>1960</v>
      </c>
      <c r="BK1">
        <v>1961</v>
      </c>
      <c r="BL1">
        <v>1962</v>
      </c>
      <c r="BM1">
        <v>1963</v>
      </c>
      <c r="BN1">
        <v>1964</v>
      </c>
      <c r="BO1">
        <v>1965</v>
      </c>
      <c r="BP1">
        <v>1966</v>
      </c>
      <c r="BQ1">
        <v>1967</v>
      </c>
      <c r="BR1">
        <v>1968</v>
      </c>
      <c r="BS1">
        <v>1969</v>
      </c>
      <c r="BT1">
        <v>1970</v>
      </c>
      <c r="BU1">
        <v>1971</v>
      </c>
      <c r="BV1">
        <v>1972</v>
      </c>
      <c r="BW1">
        <v>1973</v>
      </c>
      <c r="BX1">
        <v>1974</v>
      </c>
      <c r="BY1">
        <v>1975</v>
      </c>
      <c r="BZ1">
        <v>1976</v>
      </c>
      <c r="CA1">
        <v>1977</v>
      </c>
      <c r="CB1">
        <v>1978</v>
      </c>
      <c r="CC1">
        <v>1979</v>
      </c>
      <c r="CD1">
        <v>1980</v>
      </c>
      <c r="CE1">
        <v>1981</v>
      </c>
      <c r="CF1">
        <v>1982</v>
      </c>
      <c r="CG1">
        <v>1983</v>
      </c>
      <c r="CH1">
        <v>1984</v>
      </c>
      <c r="CI1">
        <v>1985</v>
      </c>
      <c r="CJ1">
        <v>1986</v>
      </c>
      <c r="CK1">
        <v>1987</v>
      </c>
      <c r="CL1">
        <v>1988</v>
      </c>
      <c r="CM1">
        <v>1989</v>
      </c>
      <c r="CN1">
        <v>1990</v>
      </c>
      <c r="CO1">
        <v>1991</v>
      </c>
      <c r="CP1">
        <v>1992</v>
      </c>
      <c r="CQ1">
        <v>1993</v>
      </c>
      <c r="CR1">
        <v>1994</v>
      </c>
      <c r="CS1">
        <v>1995</v>
      </c>
      <c r="CT1">
        <v>1996</v>
      </c>
      <c r="CU1">
        <v>1997</v>
      </c>
      <c r="CV1">
        <v>1998</v>
      </c>
      <c r="CW1">
        <v>1999</v>
      </c>
      <c r="CX1">
        <v>2000</v>
      </c>
      <c r="CY1">
        <v>2001</v>
      </c>
      <c r="CZ1">
        <v>2002</v>
      </c>
      <c r="DA1">
        <v>2003</v>
      </c>
      <c r="DB1">
        <v>2004</v>
      </c>
      <c r="DC1">
        <v>2005</v>
      </c>
      <c r="DD1">
        <v>2006</v>
      </c>
      <c r="DE1">
        <v>2007</v>
      </c>
      <c r="DF1">
        <v>2008</v>
      </c>
      <c r="DG1">
        <v>2009</v>
      </c>
      <c r="DH1">
        <v>2010</v>
      </c>
      <c r="DI1">
        <v>2011</v>
      </c>
      <c r="DJ1">
        <v>2012</v>
      </c>
      <c r="DK1">
        <v>2013</v>
      </c>
      <c r="DL1">
        <v>2014</v>
      </c>
      <c r="DM1">
        <v>2015</v>
      </c>
      <c r="DN1">
        <v>2016</v>
      </c>
      <c r="DO1">
        <v>2017</v>
      </c>
      <c r="DP1">
        <v>2018</v>
      </c>
      <c r="DQ1">
        <v>2019</v>
      </c>
      <c r="DR1">
        <v>2020</v>
      </c>
      <c r="DS1">
        <v>2021</v>
      </c>
      <c r="DT1">
        <v>2022</v>
      </c>
    </row>
    <row r="2" spans="1:124" ht="15" customHeight="1" x14ac:dyDescent="0.25">
      <c r="A2">
        <v>0</v>
      </c>
      <c r="B2">
        <v>48.287596123261203</v>
      </c>
      <c r="C2">
        <v>49.482516554239702</v>
      </c>
      <c r="D2">
        <v>50.252156750562598</v>
      </c>
      <c r="E2">
        <v>50.338055603372297</v>
      </c>
      <c r="F2">
        <v>50.273503607357497</v>
      </c>
      <c r="G2">
        <v>51.199151879726699</v>
      </c>
      <c r="H2">
        <v>51.3166168147199</v>
      </c>
      <c r="I2">
        <v>52.251683952639603</v>
      </c>
      <c r="J2">
        <v>52.411673732053501</v>
      </c>
      <c r="K2">
        <v>53.335251067546601</v>
      </c>
      <c r="L2">
        <v>53.106226405385698</v>
      </c>
      <c r="M2">
        <v>52.162120906464601</v>
      </c>
      <c r="N2">
        <v>54.653456215008497</v>
      </c>
      <c r="O2">
        <v>54.308329653899598</v>
      </c>
      <c r="P2">
        <v>53.934738808084397</v>
      </c>
      <c r="Q2">
        <v>54.266365202951</v>
      </c>
      <c r="R2">
        <v>52.184582801262302</v>
      </c>
      <c r="S2">
        <v>51.638016671318901</v>
      </c>
      <c r="T2">
        <v>52.2903845217376</v>
      </c>
      <c r="U2">
        <v>52.791996595335398</v>
      </c>
      <c r="V2">
        <v>57.379745700535899</v>
      </c>
      <c r="W2">
        <v>57.668279020887098</v>
      </c>
      <c r="X2">
        <v>59.284013590019299</v>
      </c>
      <c r="Y2">
        <v>59.234237798671003</v>
      </c>
      <c r="Z2">
        <v>60.242144160995899</v>
      </c>
      <c r="AA2">
        <v>61.237632970876803</v>
      </c>
      <c r="AB2">
        <v>61.386768368458299</v>
      </c>
      <c r="AC2">
        <v>62.5990647213724</v>
      </c>
      <c r="AD2">
        <v>62.311800279438501</v>
      </c>
      <c r="AE2">
        <v>63.352379692045602</v>
      </c>
      <c r="AF2">
        <v>64.262094104521196</v>
      </c>
      <c r="AG2">
        <v>65.065039952475303</v>
      </c>
      <c r="AH2">
        <v>65.461219539544302</v>
      </c>
      <c r="AI2">
        <v>65.978389345446502</v>
      </c>
      <c r="AJ2">
        <v>66.640218869423805</v>
      </c>
      <c r="AK2">
        <v>67.232692093633005</v>
      </c>
      <c r="AL2">
        <v>67.629356071776002</v>
      </c>
      <c r="AM2">
        <v>68.198603080375193</v>
      </c>
      <c r="AN2">
        <v>68.194723027207104</v>
      </c>
      <c r="AO2">
        <v>67.970526464191195</v>
      </c>
      <c r="AP2">
        <v>67.9366176937029</v>
      </c>
      <c r="AQ2">
        <v>68.923689549804394</v>
      </c>
      <c r="AR2">
        <v>68.989193630489694</v>
      </c>
      <c r="AS2">
        <v>68.915570058474501</v>
      </c>
      <c r="AT2">
        <v>67.819531752029505</v>
      </c>
      <c r="AU2">
        <v>67.759524470403704</v>
      </c>
      <c r="AV2">
        <v>70.781198939891198</v>
      </c>
      <c r="AW2">
        <v>71.567359173772502</v>
      </c>
      <c r="AX2">
        <v>72.113030695835107</v>
      </c>
      <c r="AY2">
        <v>72.333260570543104</v>
      </c>
      <c r="AZ2">
        <v>72.821584419907296</v>
      </c>
      <c r="BA2">
        <v>73.039277442358397</v>
      </c>
      <c r="BB2">
        <v>73.7555492619083</v>
      </c>
      <c r="BC2">
        <v>73.8098691696608</v>
      </c>
      <c r="BD2">
        <v>74.127160300094602</v>
      </c>
      <c r="BE2">
        <v>74.440739159471605</v>
      </c>
      <c r="BF2">
        <v>74.922519495993498</v>
      </c>
      <c r="BG2">
        <v>75.3727877869309</v>
      </c>
      <c r="BH2">
        <v>75.823328739376507</v>
      </c>
      <c r="BI2">
        <v>76.282153514051103</v>
      </c>
      <c r="BJ2">
        <v>76.705985692219897</v>
      </c>
      <c r="BK2">
        <v>77.0166959059231</v>
      </c>
      <c r="BL2">
        <v>77.388591558746199</v>
      </c>
      <c r="BM2">
        <v>77.779824950352705</v>
      </c>
      <c r="BN2">
        <v>78.1937910006409</v>
      </c>
      <c r="BO2">
        <v>78.596286394975706</v>
      </c>
      <c r="BP2">
        <v>78.8448745542685</v>
      </c>
      <c r="BQ2">
        <v>79.2242450782106</v>
      </c>
      <c r="BR2">
        <v>79.473646041490198</v>
      </c>
      <c r="BS2">
        <v>79.807346662508195</v>
      </c>
      <c r="BT2">
        <v>80.180883161997201</v>
      </c>
      <c r="BU2">
        <v>80.5201159546627</v>
      </c>
      <c r="BV2">
        <v>80.873302305712997</v>
      </c>
      <c r="BW2">
        <v>81.1568617975921</v>
      </c>
      <c r="BX2">
        <v>81.465772216653704</v>
      </c>
      <c r="BY2">
        <v>81.749677312156507</v>
      </c>
      <c r="BZ2">
        <v>82.117257846561301</v>
      </c>
      <c r="CA2">
        <v>82.398445867264201</v>
      </c>
      <c r="CB2">
        <v>82.692872541074607</v>
      </c>
      <c r="CC2">
        <v>82.9278688807169</v>
      </c>
      <c r="CD2">
        <v>83.094916087523103</v>
      </c>
      <c r="CE2">
        <v>83.292582603241797</v>
      </c>
      <c r="CF2">
        <v>83.569707667565496</v>
      </c>
      <c r="CG2">
        <v>83.862453306702605</v>
      </c>
      <c r="CH2">
        <v>84.079368008534502</v>
      </c>
      <c r="CI2">
        <v>84.282023231724693</v>
      </c>
      <c r="CJ2">
        <v>84.516607787443704</v>
      </c>
      <c r="CK2">
        <v>84.696546616253499</v>
      </c>
      <c r="CL2">
        <v>84.894121712056503</v>
      </c>
      <c r="CM2">
        <v>85.107834670086604</v>
      </c>
      <c r="CN2">
        <v>85.3254268468487</v>
      </c>
      <c r="CO2">
        <v>85.519158386650403</v>
      </c>
      <c r="CP2">
        <v>85.724748879527098</v>
      </c>
      <c r="CQ2">
        <v>85.930091627728999</v>
      </c>
      <c r="CR2">
        <v>86.1860634099354</v>
      </c>
      <c r="CS2">
        <v>86.441347806341795</v>
      </c>
      <c r="CT2">
        <v>86.629015312945</v>
      </c>
      <c r="CU2">
        <v>86.775026201389693</v>
      </c>
      <c r="CV2">
        <v>86.948067530136598</v>
      </c>
      <c r="CW2">
        <v>87.1352373260885</v>
      </c>
      <c r="CX2">
        <v>87.278279778742203</v>
      </c>
      <c r="CY2">
        <v>87.423971594635901</v>
      </c>
      <c r="CZ2">
        <v>87.6196149642048</v>
      </c>
      <c r="DA2">
        <v>87.776686379485099</v>
      </c>
      <c r="DB2">
        <v>87.929253495948899</v>
      </c>
      <c r="DC2">
        <v>88.100436269754297</v>
      </c>
      <c r="DD2">
        <v>88.225753324598898</v>
      </c>
      <c r="DE2">
        <v>88.372380484577803</v>
      </c>
      <c r="DF2">
        <v>88.542466341800207</v>
      </c>
      <c r="DG2">
        <v>88.658547250467805</v>
      </c>
      <c r="DH2">
        <v>88.821080173810202</v>
      </c>
      <c r="DI2">
        <v>88.985502464066599</v>
      </c>
      <c r="DJ2">
        <v>89.089137908823005</v>
      </c>
      <c r="DK2">
        <v>89.227765935536397</v>
      </c>
      <c r="DL2">
        <v>89.3633111012266</v>
      </c>
      <c r="DM2">
        <v>89.466381565121196</v>
      </c>
      <c r="DN2">
        <v>89.607477847192598</v>
      </c>
      <c r="DO2">
        <v>89.706700412941501</v>
      </c>
      <c r="DP2">
        <v>89.831158217005097</v>
      </c>
      <c r="DQ2">
        <v>89.954537779718905</v>
      </c>
      <c r="DR2">
        <v>90.098755291241801</v>
      </c>
      <c r="DS2">
        <v>90.195615278238606</v>
      </c>
      <c r="DT2">
        <v>90.298245060996905</v>
      </c>
    </row>
    <row r="3" spans="1:124" ht="15" customHeight="1" x14ac:dyDescent="0.25">
      <c r="A3">
        <v>1</v>
      </c>
      <c r="B3">
        <v>57.262623591230899</v>
      </c>
      <c r="C3">
        <v>57.684029974567601</v>
      </c>
      <c r="D3">
        <v>58.1719334489377</v>
      </c>
      <c r="E3">
        <v>58.548709507132898</v>
      </c>
      <c r="F3">
        <v>58.763624920353301</v>
      </c>
      <c r="G3">
        <v>59.373792766754903</v>
      </c>
      <c r="H3">
        <v>59.803360593153002</v>
      </c>
      <c r="I3">
        <v>59.843373466849698</v>
      </c>
      <c r="J3">
        <v>60.115587117417697</v>
      </c>
      <c r="K3">
        <v>60.193548223826603</v>
      </c>
      <c r="L3">
        <v>60.337757509723801</v>
      </c>
      <c r="M3">
        <v>60.901212887384197</v>
      </c>
      <c r="N3">
        <v>61.285018077962199</v>
      </c>
      <c r="O3">
        <v>60.840585511156597</v>
      </c>
      <c r="P3">
        <v>60.903642072628003</v>
      </c>
      <c r="Q3">
        <v>60.552768968233799</v>
      </c>
      <c r="R3">
        <v>60.111079540604898</v>
      </c>
      <c r="S3">
        <v>59.509313505457698</v>
      </c>
      <c r="T3">
        <v>61.285189227502997</v>
      </c>
      <c r="U3">
        <v>61.7056486084089</v>
      </c>
      <c r="V3">
        <v>63.823157119214201</v>
      </c>
      <c r="W3">
        <v>64.730211295295206</v>
      </c>
      <c r="X3">
        <v>65.023133381433098</v>
      </c>
      <c r="Y3">
        <v>65.323198844642405</v>
      </c>
      <c r="Z3">
        <v>66.036521003241901</v>
      </c>
      <c r="AA3">
        <v>67.151403449171795</v>
      </c>
      <c r="AB3">
        <v>67.927399349358197</v>
      </c>
      <c r="AC3">
        <v>68.278182834625696</v>
      </c>
      <c r="AD3">
        <v>68.874447556463707</v>
      </c>
      <c r="AE3">
        <v>69.492683276497402</v>
      </c>
      <c r="AF3">
        <v>69.822245412298201</v>
      </c>
      <c r="AG3">
        <v>70.249540265219096</v>
      </c>
      <c r="AH3">
        <v>70.754408936846602</v>
      </c>
      <c r="AI3">
        <v>71.112658018667503</v>
      </c>
      <c r="AJ3">
        <v>71.642866038126101</v>
      </c>
      <c r="AK3">
        <v>72.0189816385749</v>
      </c>
      <c r="AL3">
        <v>72.533691856198502</v>
      </c>
      <c r="AM3">
        <v>72.713640166864707</v>
      </c>
      <c r="AN3">
        <v>73.027992808691806</v>
      </c>
      <c r="AO3">
        <v>73.403857236640704</v>
      </c>
      <c r="AP3">
        <v>73.842271272175196</v>
      </c>
      <c r="AQ3">
        <v>74.321528837654597</v>
      </c>
      <c r="AR3">
        <v>74.535106227570495</v>
      </c>
      <c r="AS3">
        <v>74.550400735495998</v>
      </c>
      <c r="AT3">
        <v>74.738033864089402</v>
      </c>
      <c r="AU3">
        <v>75.491305419648398</v>
      </c>
      <c r="AV3">
        <v>75.842072410644704</v>
      </c>
      <c r="AW3">
        <v>76.064704992213393</v>
      </c>
      <c r="AX3">
        <v>76.150501665277105</v>
      </c>
      <c r="AY3">
        <v>76.205026947029793</v>
      </c>
      <c r="AZ3">
        <v>76.182437985717002</v>
      </c>
      <c r="BA3">
        <v>76.244573068203707</v>
      </c>
      <c r="BB3">
        <v>76.372395468711204</v>
      </c>
      <c r="BC3">
        <v>76.422697503298096</v>
      </c>
      <c r="BD3">
        <v>76.572533777552493</v>
      </c>
      <c r="BE3">
        <v>76.659767499795606</v>
      </c>
      <c r="BF3">
        <v>76.929493891260606</v>
      </c>
      <c r="BG3">
        <v>77.215625362698404</v>
      </c>
      <c r="BH3">
        <v>77.499814369656903</v>
      </c>
      <c r="BI3">
        <v>77.736753415715697</v>
      </c>
      <c r="BJ3">
        <v>78.090986355139407</v>
      </c>
      <c r="BK3">
        <v>78.281831114116201</v>
      </c>
      <c r="BL3">
        <v>78.686423186780203</v>
      </c>
      <c r="BM3">
        <v>78.951472035498995</v>
      </c>
      <c r="BN3">
        <v>79.230015876100595</v>
      </c>
      <c r="BO3">
        <v>79.533907290478197</v>
      </c>
      <c r="BP3">
        <v>79.771881337660304</v>
      </c>
      <c r="BQ3">
        <v>80.059387935378496</v>
      </c>
      <c r="BR3">
        <v>80.292114965125194</v>
      </c>
      <c r="BS3">
        <v>80.573947989192703</v>
      </c>
      <c r="BT3">
        <v>80.807023634691006</v>
      </c>
      <c r="BU3">
        <v>81.080339956327506</v>
      </c>
      <c r="BV3">
        <v>81.313714564332599</v>
      </c>
      <c r="BW3">
        <v>81.546316161792106</v>
      </c>
      <c r="BX3">
        <v>81.787808142267394</v>
      </c>
      <c r="BY3">
        <v>82.030301608942096</v>
      </c>
      <c r="BZ3">
        <v>82.298148993701602</v>
      </c>
      <c r="CA3">
        <v>82.487225453755002</v>
      </c>
      <c r="CB3">
        <v>82.708234361172799</v>
      </c>
      <c r="CC3">
        <v>82.884882365819394</v>
      </c>
      <c r="CD3">
        <v>83.0791531491016</v>
      </c>
      <c r="CE3">
        <v>83.239254377828601</v>
      </c>
      <c r="CF3">
        <v>83.476673451349697</v>
      </c>
      <c r="CG3">
        <v>83.715969096085004</v>
      </c>
      <c r="CH3">
        <v>83.871407477672804</v>
      </c>
      <c r="CI3">
        <v>84.091696534557002</v>
      </c>
      <c r="CJ3">
        <v>84.286438600864699</v>
      </c>
      <c r="CK3">
        <v>84.473750721950296</v>
      </c>
      <c r="CL3">
        <v>84.649951333503793</v>
      </c>
      <c r="CM3">
        <v>84.850769929986598</v>
      </c>
      <c r="CN3">
        <v>85.047347431086706</v>
      </c>
      <c r="CO3">
        <v>85.236497954014695</v>
      </c>
      <c r="CP3">
        <v>85.390967735693593</v>
      </c>
      <c r="CQ3">
        <v>85.552448404761094</v>
      </c>
      <c r="CR3">
        <v>85.748769961361305</v>
      </c>
      <c r="CS3">
        <v>85.931640884978606</v>
      </c>
      <c r="CT3">
        <v>86.102705564526403</v>
      </c>
      <c r="CU3">
        <v>86.247655724165398</v>
      </c>
      <c r="CV3">
        <v>86.403556831368505</v>
      </c>
      <c r="CW3">
        <v>86.562873594493396</v>
      </c>
      <c r="CX3">
        <v>86.731078233497698</v>
      </c>
      <c r="CY3">
        <v>86.875545331625204</v>
      </c>
      <c r="CZ3">
        <v>87.0301512639669</v>
      </c>
      <c r="DA3">
        <v>87.182824714942996</v>
      </c>
      <c r="DB3">
        <v>87.324386311213701</v>
      </c>
      <c r="DC3">
        <v>87.477056829161995</v>
      </c>
      <c r="DD3">
        <v>87.611000652181403</v>
      </c>
      <c r="DE3">
        <v>87.7517041080242</v>
      </c>
      <c r="DF3">
        <v>87.910434729928397</v>
      </c>
      <c r="DG3">
        <v>88.040798756626103</v>
      </c>
      <c r="DH3">
        <v>88.176593898971305</v>
      </c>
      <c r="DI3">
        <v>88.314520885776403</v>
      </c>
      <c r="DJ3">
        <v>88.446898561894201</v>
      </c>
      <c r="DK3">
        <v>88.579832236257204</v>
      </c>
      <c r="DL3">
        <v>88.715456134272401</v>
      </c>
      <c r="DM3">
        <v>88.839200970952902</v>
      </c>
      <c r="DN3">
        <v>88.970292848010203</v>
      </c>
      <c r="DO3">
        <v>89.091204304176003</v>
      </c>
      <c r="DP3">
        <v>89.221187808139305</v>
      </c>
      <c r="DQ3">
        <v>89.340268713151602</v>
      </c>
      <c r="DR3">
        <v>89.454706144553796</v>
      </c>
      <c r="DS3">
        <v>89.569709032483303</v>
      </c>
      <c r="DT3">
        <v>89.685852535132</v>
      </c>
    </row>
    <row r="4" spans="1:124" ht="15" customHeight="1" x14ac:dyDescent="0.25">
      <c r="A4">
        <v>2</v>
      </c>
      <c r="B4">
        <v>58.1115846402936</v>
      </c>
      <c r="C4">
        <v>58.488609516908902</v>
      </c>
      <c r="D4">
        <v>58.9857123027612</v>
      </c>
      <c r="E4">
        <v>59.380946714709602</v>
      </c>
      <c r="F4">
        <v>59.631365256588197</v>
      </c>
      <c r="G4">
        <v>60.273198306630299</v>
      </c>
      <c r="H4">
        <v>60.573515362417297</v>
      </c>
      <c r="I4">
        <v>60.670222151401198</v>
      </c>
      <c r="J4">
        <v>60.792866406635298</v>
      </c>
      <c r="K4">
        <v>60.953831781372202</v>
      </c>
      <c r="L4">
        <v>61.427885575792402</v>
      </c>
      <c r="M4">
        <v>61.651779920628599</v>
      </c>
      <c r="N4">
        <v>61.927741672327798</v>
      </c>
      <c r="O4">
        <v>61.654438489598597</v>
      </c>
      <c r="P4">
        <v>61.736571335015498</v>
      </c>
      <c r="Q4">
        <v>61.448517500793102</v>
      </c>
      <c r="R4">
        <v>61.095183594552601</v>
      </c>
      <c r="S4">
        <v>61.161755583643703</v>
      </c>
      <c r="T4">
        <v>61.985867071590498</v>
      </c>
      <c r="U4">
        <v>62.191242993628997</v>
      </c>
      <c r="V4">
        <v>64.138947535241599</v>
      </c>
      <c r="W4">
        <v>64.970083741185803</v>
      </c>
      <c r="X4">
        <v>65.434999526289602</v>
      </c>
      <c r="Y4">
        <v>65.645851286976793</v>
      </c>
      <c r="Z4">
        <v>66.522819038233806</v>
      </c>
      <c r="AA4">
        <v>67.636367441185001</v>
      </c>
      <c r="AB4">
        <v>68.271048086879603</v>
      </c>
      <c r="AC4">
        <v>68.832407411570898</v>
      </c>
      <c r="AD4">
        <v>69.174646127855596</v>
      </c>
      <c r="AE4">
        <v>69.700125433961603</v>
      </c>
      <c r="AF4">
        <v>69.9880472253584</v>
      </c>
      <c r="AG4">
        <v>70.382814706750693</v>
      </c>
      <c r="AH4">
        <v>70.850930029540507</v>
      </c>
      <c r="AI4">
        <v>71.141210883319303</v>
      </c>
      <c r="AJ4">
        <v>71.634791556823998</v>
      </c>
      <c r="AK4">
        <v>72.018430649790304</v>
      </c>
      <c r="AL4">
        <v>72.516937942532607</v>
      </c>
      <c r="AM4">
        <v>72.617963134917403</v>
      </c>
      <c r="AN4">
        <v>73.076606606041096</v>
      </c>
      <c r="AO4">
        <v>73.465708954389996</v>
      </c>
      <c r="AP4">
        <v>73.7668941037671</v>
      </c>
      <c r="AQ4">
        <v>74.187077377381101</v>
      </c>
      <c r="AR4">
        <v>74.4355315749754</v>
      </c>
      <c r="AS4">
        <v>74.592687234308201</v>
      </c>
      <c r="AT4">
        <v>74.856321677787804</v>
      </c>
      <c r="AU4">
        <v>75.101637438690901</v>
      </c>
      <c r="AV4">
        <v>75.364016846549006</v>
      </c>
      <c r="AW4">
        <v>75.533527724160606</v>
      </c>
      <c r="AX4">
        <v>75.617022898622693</v>
      </c>
      <c r="AY4">
        <v>75.609855267195996</v>
      </c>
      <c r="AZ4">
        <v>75.663103330837899</v>
      </c>
      <c r="BA4">
        <v>75.652062756011105</v>
      </c>
      <c r="BB4">
        <v>75.711154048456507</v>
      </c>
      <c r="BC4">
        <v>75.744985055126193</v>
      </c>
      <c r="BD4">
        <v>75.880730023196094</v>
      </c>
      <c r="BE4">
        <v>75.928183279473103</v>
      </c>
      <c r="BF4">
        <v>76.203632674439106</v>
      </c>
      <c r="BG4">
        <v>76.457734395105405</v>
      </c>
      <c r="BH4">
        <v>76.713928593647097</v>
      </c>
      <c r="BI4">
        <v>76.917678530441407</v>
      </c>
      <c r="BJ4">
        <v>77.288569321215306</v>
      </c>
      <c r="BK4">
        <v>77.473802616157201</v>
      </c>
      <c r="BL4">
        <v>77.839734046308806</v>
      </c>
      <c r="BM4">
        <v>78.098923616202995</v>
      </c>
      <c r="BN4">
        <v>78.367007868768596</v>
      </c>
      <c r="BO4">
        <v>78.669286770856402</v>
      </c>
      <c r="BP4">
        <v>78.9015440591089</v>
      </c>
      <c r="BQ4">
        <v>79.175794270808197</v>
      </c>
      <c r="BR4">
        <v>79.412863301573907</v>
      </c>
      <c r="BS4">
        <v>79.689340450100403</v>
      </c>
      <c r="BT4">
        <v>79.911156081816998</v>
      </c>
      <c r="BU4">
        <v>80.177879512658293</v>
      </c>
      <c r="BV4">
        <v>80.418828122063204</v>
      </c>
      <c r="BW4">
        <v>80.637433499612101</v>
      </c>
      <c r="BX4">
        <v>80.875778699388903</v>
      </c>
      <c r="BY4">
        <v>81.118404256232793</v>
      </c>
      <c r="BZ4">
        <v>81.3850436174625</v>
      </c>
      <c r="CA4">
        <v>81.565083188129293</v>
      </c>
      <c r="CB4">
        <v>81.786413024791798</v>
      </c>
      <c r="CC4">
        <v>81.959285055863802</v>
      </c>
      <c r="CD4">
        <v>82.159029688967195</v>
      </c>
      <c r="CE4">
        <v>82.308160238236297</v>
      </c>
      <c r="CF4">
        <v>82.545225735629401</v>
      </c>
      <c r="CG4">
        <v>82.783202905637296</v>
      </c>
      <c r="CH4">
        <v>82.934641711065694</v>
      </c>
      <c r="CI4">
        <v>83.149645936866307</v>
      </c>
      <c r="CJ4">
        <v>83.347427787268302</v>
      </c>
      <c r="CK4">
        <v>83.536689192578905</v>
      </c>
      <c r="CL4">
        <v>83.714897728240501</v>
      </c>
      <c r="CM4">
        <v>83.909385765843197</v>
      </c>
      <c r="CN4">
        <v>84.103534376259503</v>
      </c>
      <c r="CO4">
        <v>84.293522004962597</v>
      </c>
      <c r="CP4">
        <v>84.442092318909602</v>
      </c>
      <c r="CQ4">
        <v>84.601462075191293</v>
      </c>
      <c r="CR4">
        <v>84.792034465438405</v>
      </c>
      <c r="CS4">
        <v>84.972787321742601</v>
      </c>
      <c r="CT4">
        <v>85.1423110369699</v>
      </c>
      <c r="CU4">
        <v>85.284223979878803</v>
      </c>
      <c r="CV4">
        <v>85.444575638881105</v>
      </c>
      <c r="CW4">
        <v>85.602711899118106</v>
      </c>
      <c r="CX4">
        <v>85.767901409735401</v>
      </c>
      <c r="CY4">
        <v>85.9135351084267</v>
      </c>
      <c r="CZ4">
        <v>86.066003311877395</v>
      </c>
      <c r="DA4">
        <v>86.216605253619505</v>
      </c>
      <c r="DB4">
        <v>86.357032581340306</v>
      </c>
      <c r="DC4">
        <v>86.510497577402404</v>
      </c>
      <c r="DD4">
        <v>86.6431492153053</v>
      </c>
      <c r="DE4">
        <v>86.783041583240404</v>
      </c>
      <c r="DF4">
        <v>86.937979649415595</v>
      </c>
      <c r="DG4">
        <v>87.068120623440194</v>
      </c>
      <c r="DH4">
        <v>87.2047415637862</v>
      </c>
      <c r="DI4">
        <v>87.339333398780894</v>
      </c>
      <c r="DJ4">
        <v>87.474130683254799</v>
      </c>
      <c r="DK4">
        <v>87.606100024789498</v>
      </c>
      <c r="DL4">
        <v>87.740779701715894</v>
      </c>
      <c r="DM4">
        <v>87.865343199809899</v>
      </c>
      <c r="DN4">
        <v>87.996197698779795</v>
      </c>
      <c r="DO4">
        <v>88.120529168593194</v>
      </c>
      <c r="DP4">
        <v>88.245936702991798</v>
      </c>
      <c r="DQ4">
        <v>88.364414878161597</v>
      </c>
      <c r="DR4">
        <v>88.482490213328404</v>
      </c>
      <c r="DS4">
        <v>88.600866116623607</v>
      </c>
      <c r="DT4">
        <v>88.716896951909803</v>
      </c>
    </row>
    <row r="5" spans="1:124" ht="15" customHeight="1" x14ac:dyDescent="0.25">
      <c r="A5">
        <v>3</v>
      </c>
      <c r="B5">
        <v>58.133329032005399</v>
      </c>
      <c r="C5">
        <v>58.447508639954997</v>
      </c>
      <c r="D5">
        <v>58.910616784868097</v>
      </c>
      <c r="E5">
        <v>59.345780386094297</v>
      </c>
      <c r="F5">
        <v>59.5647107976733</v>
      </c>
      <c r="G5">
        <v>60.008007550321402</v>
      </c>
      <c r="H5">
        <v>60.319158242470003</v>
      </c>
      <c r="I5">
        <v>60.402329048898103</v>
      </c>
      <c r="J5">
        <v>60.539872364633702</v>
      </c>
      <c r="K5">
        <v>60.736743547628599</v>
      </c>
      <c r="L5">
        <v>61.140012641843597</v>
      </c>
      <c r="M5">
        <v>61.3133059205907</v>
      </c>
      <c r="N5">
        <v>61.726985068548302</v>
      </c>
      <c r="O5">
        <v>61.493457949486903</v>
      </c>
      <c r="P5">
        <v>61.548601381292499</v>
      </c>
      <c r="Q5">
        <v>61.2795763620149</v>
      </c>
      <c r="R5">
        <v>61.435720325272797</v>
      </c>
      <c r="S5">
        <v>60.9552659779511</v>
      </c>
      <c r="T5">
        <v>61.650630212341703</v>
      </c>
      <c r="U5">
        <v>61.737941067969999</v>
      </c>
      <c r="V5">
        <v>63.642530542530999</v>
      </c>
      <c r="W5">
        <v>64.485942149972303</v>
      </c>
      <c r="X5">
        <v>64.940065955332798</v>
      </c>
      <c r="Y5">
        <v>65.217859536381496</v>
      </c>
      <c r="Z5">
        <v>66.056737183923204</v>
      </c>
      <c r="AA5">
        <v>67.170081372973698</v>
      </c>
      <c r="AB5">
        <v>67.7980357305768</v>
      </c>
      <c r="AC5">
        <v>68.326443623903302</v>
      </c>
      <c r="AD5">
        <v>68.642046361257698</v>
      </c>
      <c r="AE5">
        <v>69.130932010309394</v>
      </c>
      <c r="AF5">
        <v>69.407070204162096</v>
      </c>
      <c r="AG5">
        <v>69.810938008283102</v>
      </c>
      <c r="AH5">
        <v>70.236799269555902</v>
      </c>
      <c r="AI5">
        <v>70.508109786586601</v>
      </c>
      <c r="AJ5">
        <v>71.015899786787799</v>
      </c>
      <c r="AK5">
        <v>71.372474458975205</v>
      </c>
      <c r="AL5">
        <v>71.8680678075348</v>
      </c>
      <c r="AM5">
        <v>72.015201408231803</v>
      </c>
      <c r="AN5">
        <v>72.459498051817107</v>
      </c>
      <c r="AO5">
        <v>72.819917475715101</v>
      </c>
      <c r="AP5">
        <v>73.144321250174301</v>
      </c>
      <c r="AQ5">
        <v>73.576050719710295</v>
      </c>
      <c r="AR5">
        <v>73.857809575554995</v>
      </c>
      <c r="AS5">
        <v>73.988668998705293</v>
      </c>
      <c r="AT5">
        <v>74.109172162245599</v>
      </c>
      <c r="AU5">
        <v>74.301507065570107</v>
      </c>
      <c r="AV5">
        <v>74.5546556719558</v>
      </c>
      <c r="AW5">
        <v>74.698588626195104</v>
      </c>
      <c r="AX5">
        <v>74.763410231522997</v>
      </c>
      <c r="AY5">
        <v>74.759621914806502</v>
      </c>
      <c r="AZ5">
        <v>74.805883285547296</v>
      </c>
      <c r="BA5">
        <v>74.789692313560195</v>
      </c>
      <c r="BB5">
        <v>74.823235022169499</v>
      </c>
      <c r="BC5">
        <v>74.860739150461299</v>
      </c>
      <c r="BD5">
        <v>74.990417599968893</v>
      </c>
      <c r="BE5">
        <v>75.037259081586896</v>
      </c>
      <c r="BF5">
        <v>75.303693549925001</v>
      </c>
      <c r="BG5">
        <v>75.552571952329899</v>
      </c>
      <c r="BH5">
        <v>75.803508913111102</v>
      </c>
      <c r="BI5">
        <v>75.995627574940201</v>
      </c>
      <c r="BJ5">
        <v>76.370744146708105</v>
      </c>
      <c r="BK5">
        <v>76.553167378557106</v>
      </c>
      <c r="BL5">
        <v>76.915911303030995</v>
      </c>
      <c r="BM5">
        <v>77.174189906222097</v>
      </c>
      <c r="BN5">
        <v>77.439647620350797</v>
      </c>
      <c r="BO5">
        <v>77.728975479146996</v>
      </c>
      <c r="BP5">
        <v>77.974603915354095</v>
      </c>
      <c r="BQ5">
        <v>78.248321474886595</v>
      </c>
      <c r="BR5">
        <v>78.480944876057094</v>
      </c>
      <c r="BS5">
        <v>78.759167776911895</v>
      </c>
      <c r="BT5">
        <v>78.978394803821004</v>
      </c>
      <c r="BU5">
        <v>79.2537253054237</v>
      </c>
      <c r="BV5">
        <v>79.485616111516293</v>
      </c>
      <c r="BW5">
        <v>79.696295688473597</v>
      </c>
      <c r="BX5">
        <v>79.933191686443493</v>
      </c>
      <c r="BY5">
        <v>80.174952902788306</v>
      </c>
      <c r="BZ5">
        <v>80.446837185805293</v>
      </c>
      <c r="CA5">
        <v>80.618281918469094</v>
      </c>
      <c r="CB5">
        <v>80.839408401205404</v>
      </c>
      <c r="CC5">
        <v>81.006398690737399</v>
      </c>
      <c r="CD5">
        <v>81.205115517286799</v>
      </c>
      <c r="CE5">
        <v>81.361751940342202</v>
      </c>
      <c r="CF5">
        <v>81.587592842535699</v>
      </c>
      <c r="CG5">
        <v>81.821139117317003</v>
      </c>
      <c r="CH5">
        <v>81.974886038566794</v>
      </c>
      <c r="CI5">
        <v>82.184046332269901</v>
      </c>
      <c r="CJ5">
        <v>82.3864649687699</v>
      </c>
      <c r="CK5">
        <v>82.575112379405397</v>
      </c>
      <c r="CL5">
        <v>82.751807284577794</v>
      </c>
      <c r="CM5">
        <v>82.944945493055897</v>
      </c>
      <c r="CN5">
        <v>83.132595855119305</v>
      </c>
      <c r="CO5">
        <v>83.323545214610604</v>
      </c>
      <c r="CP5">
        <v>83.471231176930104</v>
      </c>
      <c r="CQ5">
        <v>83.628769927101004</v>
      </c>
      <c r="CR5">
        <v>83.821359567305606</v>
      </c>
      <c r="CS5">
        <v>83.996622817345198</v>
      </c>
      <c r="CT5">
        <v>84.170231293499</v>
      </c>
      <c r="CU5">
        <v>84.308097885873906</v>
      </c>
      <c r="CV5">
        <v>84.471100136693096</v>
      </c>
      <c r="CW5">
        <v>84.628738295199099</v>
      </c>
      <c r="CX5">
        <v>84.791054681535996</v>
      </c>
      <c r="CY5">
        <v>84.937288689103497</v>
      </c>
      <c r="CZ5">
        <v>85.087403778302701</v>
      </c>
      <c r="DA5">
        <v>85.235642160696798</v>
      </c>
      <c r="DB5">
        <v>85.378175662255998</v>
      </c>
      <c r="DC5">
        <v>85.530129308296594</v>
      </c>
      <c r="DD5">
        <v>85.662604687153106</v>
      </c>
      <c r="DE5">
        <v>85.801455319410707</v>
      </c>
      <c r="DF5">
        <v>85.954095259519903</v>
      </c>
      <c r="DG5">
        <v>86.085125718584905</v>
      </c>
      <c r="DH5">
        <v>86.223319758592993</v>
      </c>
      <c r="DI5">
        <v>86.355393417188793</v>
      </c>
      <c r="DJ5">
        <v>86.491054376343797</v>
      </c>
      <c r="DK5">
        <v>86.623929364815496</v>
      </c>
      <c r="DL5">
        <v>86.756955757184997</v>
      </c>
      <c r="DM5">
        <v>86.881892537706406</v>
      </c>
      <c r="DN5">
        <v>87.013988591852296</v>
      </c>
      <c r="DO5">
        <v>87.139542768392204</v>
      </c>
      <c r="DP5">
        <v>87.261492835724198</v>
      </c>
      <c r="DQ5">
        <v>87.3822567389753</v>
      </c>
      <c r="DR5">
        <v>87.502718735312897</v>
      </c>
      <c r="DS5">
        <v>87.621022347104201</v>
      </c>
      <c r="DT5">
        <v>87.736980579227506</v>
      </c>
    </row>
    <row r="6" spans="1:124" ht="15" customHeight="1" x14ac:dyDescent="0.25">
      <c r="A6">
        <v>4</v>
      </c>
      <c r="B6">
        <v>57.727894058234</v>
      </c>
      <c r="C6">
        <v>58.015814227734801</v>
      </c>
      <c r="D6">
        <v>58.488110385542498</v>
      </c>
      <c r="E6">
        <v>58.929256829647699</v>
      </c>
      <c r="F6">
        <v>59.0774341963672</v>
      </c>
      <c r="G6">
        <v>59.476786110561598</v>
      </c>
      <c r="H6">
        <v>59.789719503192401</v>
      </c>
      <c r="I6">
        <v>59.845628032424202</v>
      </c>
      <c r="J6">
        <v>60.033645309422603</v>
      </c>
      <c r="K6">
        <v>60.208509373973797</v>
      </c>
      <c r="L6">
        <v>60.5495329085945</v>
      </c>
      <c r="M6">
        <v>60.809236333290698</v>
      </c>
      <c r="N6">
        <v>61.274617048684902</v>
      </c>
      <c r="O6">
        <v>60.9811882156013</v>
      </c>
      <c r="P6">
        <v>61.084634035941399</v>
      </c>
      <c r="Q6">
        <v>60.996564811148097</v>
      </c>
      <c r="R6">
        <v>60.9086281708163</v>
      </c>
      <c r="S6">
        <v>60.351286148203599</v>
      </c>
      <c r="T6">
        <v>61.010466441021698</v>
      </c>
      <c r="U6">
        <v>61.050061429478902</v>
      </c>
      <c r="V6">
        <v>62.944972727523101</v>
      </c>
      <c r="W6">
        <v>63.814783638717103</v>
      </c>
      <c r="X6">
        <v>64.275668694840803</v>
      </c>
      <c r="Y6">
        <v>64.540329489992899</v>
      </c>
      <c r="Z6">
        <v>65.388220822883099</v>
      </c>
      <c r="AA6">
        <v>66.489689180051698</v>
      </c>
      <c r="AB6">
        <v>67.108765617354095</v>
      </c>
      <c r="AC6">
        <v>67.619904171072307</v>
      </c>
      <c r="AD6">
        <v>67.914747544972002</v>
      </c>
      <c r="AE6">
        <v>68.390096553543799</v>
      </c>
      <c r="AF6">
        <v>68.688320727921095</v>
      </c>
      <c r="AG6">
        <v>69.073089409176902</v>
      </c>
      <c r="AH6">
        <v>69.4863706673557</v>
      </c>
      <c r="AI6">
        <v>69.752870788413404</v>
      </c>
      <c r="AJ6">
        <v>70.251786242118996</v>
      </c>
      <c r="AK6">
        <v>70.589154200979806</v>
      </c>
      <c r="AL6">
        <v>71.119739572392206</v>
      </c>
      <c r="AM6">
        <v>71.278701019674997</v>
      </c>
      <c r="AN6">
        <v>71.6798631740876</v>
      </c>
      <c r="AO6">
        <v>72.105620592747599</v>
      </c>
      <c r="AP6">
        <v>72.511129163089606</v>
      </c>
      <c r="AQ6">
        <v>72.872622861315705</v>
      </c>
      <c r="AR6">
        <v>73.132976006892804</v>
      </c>
      <c r="AS6">
        <v>73.167386077328899</v>
      </c>
      <c r="AT6">
        <v>73.251734264579099</v>
      </c>
      <c r="AU6">
        <v>73.429478993708202</v>
      </c>
      <c r="AV6">
        <v>73.6630078263901</v>
      </c>
      <c r="AW6">
        <v>73.800900966826404</v>
      </c>
      <c r="AX6">
        <v>73.866854526168893</v>
      </c>
      <c r="AY6">
        <v>73.844151214737707</v>
      </c>
      <c r="AZ6">
        <v>73.886145937013396</v>
      </c>
      <c r="BA6">
        <v>73.8627909370514</v>
      </c>
      <c r="BB6">
        <v>73.896441120231898</v>
      </c>
      <c r="BC6">
        <v>73.931076517770606</v>
      </c>
      <c r="BD6">
        <v>74.064012280089301</v>
      </c>
      <c r="BE6">
        <v>74.101714963315203</v>
      </c>
      <c r="BF6">
        <v>74.366206832630198</v>
      </c>
      <c r="BG6">
        <v>74.608302312645904</v>
      </c>
      <c r="BH6">
        <v>74.865610175895995</v>
      </c>
      <c r="BI6">
        <v>75.057509174954504</v>
      </c>
      <c r="BJ6">
        <v>75.427234008810601</v>
      </c>
      <c r="BK6">
        <v>75.6106309048903</v>
      </c>
      <c r="BL6">
        <v>75.966914735159307</v>
      </c>
      <c r="BM6">
        <v>76.224597967086495</v>
      </c>
      <c r="BN6">
        <v>76.492310360637504</v>
      </c>
      <c r="BO6">
        <v>76.779825604394702</v>
      </c>
      <c r="BP6">
        <v>77.030115478036393</v>
      </c>
      <c r="BQ6">
        <v>77.301382017422398</v>
      </c>
      <c r="BR6">
        <v>77.536038319110304</v>
      </c>
      <c r="BS6">
        <v>77.808737207564306</v>
      </c>
      <c r="BT6">
        <v>78.032739459526994</v>
      </c>
      <c r="BU6">
        <v>78.305263948045805</v>
      </c>
      <c r="BV6">
        <v>78.529485540370302</v>
      </c>
      <c r="BW6">
        <v>78.740178126970306</v>
      </c>
      <c r="BX6">
        <v>78.980835167844603</v>
      </c>
      <c r="BY6">
        <v>79.216549499605605</v>
      </c>
      <c r="BZ6">
        <v>79.487039212630705</v>
      </c>
      <c r="CA6">
        <v>79.661907917859907</v>
      </c>
      <c r="CB6">
        <v>79.882278931136895</v>
      </c>
      <c r="CC6">
        <v>80.0425261385938</v>
      </c>
      <c r="CD6">
        <v>80.245985135530901</v>
      </c>
      <c r="CE6">
        <v>80.397783846227995</v>
      </c>
      <c r="CF6">
        <v>80.620023903380996</v>
      </c>
      <c r="CG6">
        <v>80.851587462039006</v>
      </c>
      <c r="CH6">
        <v>81.007881587515996</v>
      </c>
      <c r="CI6">
        <v>81.210853452509397</v>
      </c>
      <c r="CJ6">
        <v>81.411949529352697</v>
      </c>
      <c r="CK6">
        <v>81.604919923526893</v>
      </c>
      <c r="CL6">
        <v>81.778021164407093</v>
      </c>
      <c r="CM6">
        <v>81.974229296631805</v>
      </c>
      <c r="CN6">
        <v>82.156513552117204</v>
      </c>
      <c r="CO6">
        <v>82.345119682402697</v>
      </c>
      <c r="CP6">
        <v>82.493856526128795</v>
      </c>
      <c r="CQ6">
        <v>82.650143366132198</v>
      </c>
      <c r="CR6">
        <v>82.842078223368603</v>
      </c>
      <c r="CS6">
        <v>83.013400496398702</v>
      </c>
      <c r="CT6">
        <v>83.189484236796801</v>
      </c>
      <c r="CU6">
        <v>83.326582981836395</v>
      </c>
      <c r="CV6">
        <v>83.489692009680496</v>
      </c>
      <c r="CW6">
        <v>83.646967590521399</v>
      </c>
      <c r="CX6">
        <v>83.809251726331695</v>
      </c>
      <c r="CY6">
        <v>83.954421397815395</v>
      </c>
      <c r="CZ6">
        <v>84.100986894553799</v>
      </c>
      <c r="DA6">
        <v>84.250006043419404</v>
      </c>
      <c r="DB6">
        <v>84.393972811278402</v>
      </c>
      <c r="DC6">
        <v>84.544761076214996</v>
      </c>
      <c r="DD6">
        <v>84.675724899454295</v>
      </c>
      <c r="DE6">
        <v>84.813487862323797</v>
      </c>
      <c r="DF6">
        <v>84.965456012054403</v>
      </c>
      <c r="DG6">
        <v>85.0985479712635</v>
      </c>
      <c r="DH6">
        <v>85.236443123669602</v>
      </c>
      <c r="DI6">
        <v>85.368582536387805</v>
      </c>
      <c r="DJ6">
        <v>85.504879798369601</v>
      </c>
      <c r="DK6">
        <v>85.636819328754498</v>
      </c>
      <c r="DL6">
        <v>85.768558176897599</v>
      </c>
      <c r="DM6">
        <v>85.894248077969493</v>
      </c>
      <c r="DN6">
        <v>86.023900732408606</v>
      </c>
      <c r="DO6">
        <v>86.149712992538497</v>
      </c>
      <c r="DP6">
        <v>86.273206209807896</v>
      </c>
      <c r="DQ6">
        <v>86.395615771925904</v>
      </c>
      <c r="DR6">
        <v>86.516030579054799</v>
      </c>
      <c r="DS6">
        <v>86.634286814330693</v>
      </c>
      <c r="DT6">
        <v>86.750197458893595</v>
      </c>
    </row>
    <row r="7" spans="1:124" ht="15" customHeight="1" x14ac:dyDescent="0.25">
      <c r="A7">
        <v>5</v>
      </c>
      <c r="B7">
        <v>57.136072725274403</v>
      </c>
      <c r="C7">
        <v>57.423654680339098</v>
      </c>
      <c r="D7">
        <v>57.878722417236297</v>
      </c>
      <c r="E7">
        <v>58.304902547118701</v>
      </c>
      <c r="F7">
        <v>58.436119419152199</v>
      </c>
      <c r="G7">
        <v>58.7999709522513</v>
      </c>
      <c r="H7">
        <v>59.1071274569004</v>
      </c>
      <c r="I7">
        <v>59.203670947093997</v>
      </c>
      <c r="J7">
        <v>59.385351981610597</v>
      </c>
      <c r="K7">
        <v>59.506742886117799</v>
      </c>
      <c r="L7">
        <v>59.912612710987503</v>
      </c>
      <c r="M7">
        <v>60.209127355179298</v>
      </c>
      <c r="N7">
        <v>60.644910627444702</v>
      </c>
      <c r="O7">
        <v>60.3850999687943</v>
      </c>
      <c r="P7">
        <v>60.636204876335697</v>
      </c>
      <c r="Q7">
        <v>60.344901874378898</v>
      </c>
      <c r="R7">
        <v>60.2115789497756</v>
      </c>
      <c r="S7">
        <v>59.611327752058997</v>
      </c>
      <c r="T7">
        <v>60.249210839621398</v>
      </c>
      <c r="U7">
        <v>60.259621363561799</v>
      </c>
      <c r="V7">
        <v>62.175619005463197</v>
      </c>
      <c r="W7">
        <v>63.0554681967783</v>
      </c>
      <c r="X7">
        <v>63.549737521696102</v>
      </c>
      <c r="Y7">
        <v>63.789902893023601</v>
      </c>
      <c r="Z7">
        <v>64.626780218824706</v>
      </c>
      <c r="AA7">
        <v>65.730104459238802</v>
      </c>
      <c r="AB7">
        <v>66.345666659997207</v>
      </c>
      <c r="AC7">
        <v>66.829906148348996</v>
      </c>
      <c r="AD7">
        <v>67.122348153804197</v>
      </c>
      <c r="AE7">
        <v>67.586184765668904</v>
      </c>
      <c r="AF7">
        <v>67.885750389294998</v>
      </c>
      <c r="AG7">
        <v>68.259910084877504</v>
      </c>
      <c r="AH7">
        <v>68.661210206758398</v>
      </c>
      <c r="AI7">
        <v>68.9306827669797</v>
      </c>
      <c r="AJ7">
        <v>69.434174569396006</v>
      </c>
      <c r="AK7">
        <v>69.772001950053806</v>
      </c>
      <c r="AL7">
        <v>70.314195352831007</v>
      </c>
      <c r="AM7">
        <v>70.487973565746799</v>
      </c>
      <c r="AN7">
        <v>70.895549128003296</v>
      </c>
      <c r="AO7">
        <v>71.349982382831598</v>
      </c>
      <c r="AP7">
        <v>71.769492599131496</v>
      </c>
      <c r="AQ7">
        <v>72.078892072586001</v>
      </c>
      <c r="AR7">
        <v>72.266356738794997</v>
      </c>
      <c r="AS7">
        <v>72.272688157092205</v>
      </c>
      <c r="AT7">
        <v>72.339724651958704</v>
      </c>
      <c r="AU7">
        <v>72.511543969129505</v>
      </c>
      <c r="AV7">
        <v>72.738883309498803</v>
      </c>
      <c r="AW7">
        <v>72.875523874606898</v>
      </c>
      <c r="AX7">
        <v>72.938162982424899</v>
      </c>
      <c r="AY7">
        <v>72.905959032242805</v>
      </c>
      <c r="AZ7">
        <v>72.947401069505304</v>
      </c>
      <c r="BA7">
        <v>72.922556898366594</v>
      </c>
      <c r="BB7">
        <v>72.951823795373599</v>
      </c>
      <c r="BC7">
        <v>72.993251808800807</v>
      </c>
      <c r="BD7">
        <v>73.118342616940595</v>
      </c>
      <c r="BE7">
        <v>73.153198549101006</v>
      </c>
      <c r="BF7">
        <v>73.417283675650097</v>
      </c>
      <c r="BG7">
        <v>73.657023477070396</v>
      </c>
      <c r="BH7">
        <v>73.915617470836395</v>
      </c>
      <c r="BI7">
        <v>74.101524074158306</v>
      </c>
      <c r="BJ7">
        <v>74.470792038985294</v>
      </c>
      <c r="BK7">
        <v>74.660612712344005</v>
      </c>
      <c r="BL7">
        <v>75.004062734024501</v>
      </c>
      <c r="BM7">
        <v>75.269301855181098</v>
      </c>
      <c r="BN7">
        <v>75.5431071562178</v>
      </c>
      <c r="BO7">
        <v>75.825697348501095</v>
      </c>
      <c r="BP7">
        <v>76.076980590157504</v>
      </c>
      <c r="BQ7">
        <v>76.345337550501299</v>
      </c>
      <c r="BR7">
        <v>76.581824923114695</v>
      </c>
      <c r="BS7">
        <v>76.852209149106102</v>
      </c>
      <c r="BT7">
        <v>77.078122661283899</v>
      </c>
      <c r="BU7">
        <v>77.344650565251101</v>
      </c>
      <c r="BV7">
        <v>77.567687630871703</v>
      </c>
      <c r="BW7">
        <v>77.778283953488099</v>
      </c>
      <c r="BX7">
        <v>78.025550589312502</v>
      </c>
      <c r="BY7">
        <v>78.2498530943746</v>
      </c>
      <c r="BZ7">
        <v>78.525462440711493</v>
      </c>
      <c r="CA7">
        <v>78.696774757360899</v>
      </c>
      <c r="CB7">
        <v>78.912619783154597</v>
      </c>
      <c r="CC7">
        <v>79.071576717480895</v>
      </c>
      <c r="CD7">
        <v>79.275099547280306</v>
      </c>
      <c r="CE7">
        <v>79.425514344261103</v>
      </c>
      <c r="CF7">
        <v>79.648589292710099</v>
      </c>
      <c r="CG7">
        <v>79.873598999428296</v>
      </c>
      <c r="CH7">
        <v>80.034943346033302</v>
      </c>
      <c r="CI7">
        <v>80.235122598581199</v>
      </c>
      <c r="CJ7">
        <v>80.431715879627703</v>
      </c>
      <c r="CK7">
        <v>80.6267098526003</v>
      </c>
      <c r="CL7">
        <v>80.797554030901694</v>
      </c>
      <c r="CM7">
        <v>80.994048959652503</v>
      </c>
      <c r="CN7">
        <v>81.175506836214595</v>
      </c>
      <c r="CO7">
        <v>81.359279780369505</v>
      </c>
      <c r="CP7">
        <v>81.5110136113355</v>
      </c>
      <c r="CQ7">
        <v>81.667328914939603</v>
      </c>
      <c r="CR7">
        <v>81.857779453653507</v>
      </c>
      <c r="CS7">
        <v>82.028471944689002</v>
      </c>
      <c r="CT7">
        <v>82.204741982223396</v>
      </c>
      <c r="CU7">
        <v>82.340369207890106</v>
      </c>
      <c r="CV7">
        <v>82.502895765874001</v>
      </c>
      <c r="CW7">
        <v>82.658704880962802</v>
      </c>
      <c r="CX7">
        <v>82.822466299460999</v>
      </c>
      <c r="CY7">
        <v>82.965960323782397</v>
      </c>
      <c r="CZ7">
        <v>83.110335261070304</v>
      </c>
      <c r="DA7">
        <v>83.261390300436304</v>
      </c>
      <c r="DB7">
        <v>83.404592615682603</v>
      </c>
      <c r="DC7">
        <v>83.555572727474001</v>
      </c>
      <c r="DD7">
        <v>83.685402517511406</v>
      </c>
      <c r="DE7">
        <v>83.823183980084906</v>
      </c>
      <c r="DF7">
        <v>83.975176144903202</v>
      </c>
      <c r="DG7">
        <v>84.108732360052301</v>
      </c>
      <c r="DH7">
        <v>84.246519968309002</v>
      </c>
      <c r="DI7">
        <v>84.378789603217498</v>
      </c>
      <c r="DJ7">
        <v>84.514838166518899</v>
      </c>
      <c r="DK7">
        <v>84.647031555435106</v>
      </c>
      <c r="DL7">
        <v>84.777871877803506</v>
      </c>
      <c r="DM7">
        <v>84.906670297675205</v>
      </c>
      <c r="DN7">
        <v>85.033648848258395</v>
      </c>
      <c r="DO7">
        <v>85.159681058595396</v>
      </c>
      <c r="DP7">
        <v>85.283893970911294</v>
      </c>
      <c r="DQ7">
        <v>85.406246597636795</v>
      </c>
      <c r="DR7">
        <v>85.526604548503997</v>
      </c>
      <c r="DS7">
        <v>85.644803989696499</v>
      </c>
      <c r="DT7">
        <v>85.760657883064496</v>
      </c>
    </row>
    <row r="8" spans="1:124" ht="15" customHeight="1" x14ac:dyDescent="0.25">
      <c r="A8">
        <v>6</v>
      </c>
      <c r="B8">
        <v>56.4404765127113</v>
      </c>
      <c r="C8">
        <v>56.721607591065698</v>
      </c>
      <c r="D8">
        <v>57.161088768937802</v>
      </c>
      <c r="E8">
        <v>57.571800542411701</v>
      </c>
      <c r="F8">
        <v>57.6918142509709</v>
      </c>
      <c r="G8">
        <v>58.048038993466697</v>
      </c>
      <c r="H8">
        <v>58.3747721711906</v>
      </c>
      <c r="I8">
        <v>58.462220283035101</v>
      </c>
      <c r="J8">
        <v>58.620711534228398</v>
      </c>
      <c r="K8">
        <v>58.805345299701798</v>
      </c>
      <c r="L8">
        <v>59.2211921106231</v>
      </c>
      <c r="M8">
        <v>59.498078099305502</v>
      </c>
      <c r="N8">
        <v>59.944048222095802</v>
      </c>
      <c r="O8">
        <v>59.8299124130154</v>
      </c>
      <c r="P8">
        <v>59.894026977502598</v>
      </c>
      <c r="Q8">
        <v>59.5793917403414</v>
      </c>
      <c r="R8">
        <v>59.422205502115602</v>
      </c>
      <c r="S8">
        <v>58.7912767770774</v>
      </c>
      <c r="T8">
        <v>59.423468285395401</v>
      </c>
      <c r="U8">
        <v>59.433247982968503</v>
      </c>
      <c r="V8">
        <v>61.369456011146099</v>
      </c>
      <c r="W8">
        <v>62.266174243714403</v>
      </c>
      <c r="X8">
        <v>62.7173900400824</v>
      </c>
      <c r="Y8">
        <v>62.993908822068903</v>
      </c>
      <c r="Z8">
        <v>63.809805926491499</v>
      </c>
      <c r="AA8">
        <v>64.924611830209997</v>
      </c>
      <c r="AB8">
        <v>65.511288984058098</v>
      </c>
      <c r="AC8">
        <v>66.014417141499493</v>
      </c>
      <c r="AD8">
        <v>66.295147199609602</v>
      </c>
      <c r="AE8">
        <v>66.755466775542999</v>
      </c>
      <c r="AF8">
        <v>67.0421780737137</v>
      </c>
      <c r="AG8">
        <v>67.409038333056898</v>
      </c>
      <c r="AH8">
        <v>67.827313906865996</v>
      </c>
      <c r="AI8">
        <v>68.071803538662195</v>
      </c>
      <c r="AJ8">
        <v>68.599668274914393</v>
      </c>
      <c r="AK8">
        <v>68.943527462887204</v>
      </c>
      <c r="AL8">
        <v>69.475068034241801</v>
      </c>
      <c r="AM8">
        <v>69.675693545982298</v>
      </c>
      <c r="AN8">
        <v>70.149746917412102</v>
      </c>
      <c r="AO8">
        <v>70.585702572562198</v>
      </c>
      <c r="AP8">
        <v>70.9380148762245</v>
      </c>
      <c r="AQ8">
        <v>71.1934582188196</v>
      </c>
      <c r="AR8">
        <v>71.345818213739406</v>
      </c>
      <c r="AS8">
        <v>71.347121775251395</v>
      </c>
      <c r="AT8">
        <v>71.405446229812696</v>
      </c>
      <c r="AU8">
        <v>71.580092136751603</v>
      </c>
      <c r="AV8">
        <v>71.799108466851607</v>
      </c>
      <c r="AW8">
        <v>71.931730897783595</v>
      </c>
      <c r="AX8">
        <v>71.988977755831698</v>
      </c>
      <c r="AY8">
        <v>71.947543922454301</v>
      </c>
      <c r="AZ8">
        <v>71.993071704679195</v>
      </c>
      <c r="BA8">
        <v>71.970024764587507</v>
      </c>
      <c r="BB8">
        <v>71.997714848872903</v>
      </c>
      <c r="BC8">
        <v>72.039967547901696</v>
      </c>
      <c r="BD8">
        <v>72.156123801317307</v>
      </c>
      <c r="BE8">
        <v>72.195580072283207</v>
      </c>
      <c r="BF8">
        <v>72.459016232935298</v>
      </c>
      <c r="BG8">
        <v>72.698600282030597</v>
      </c>
      <c r="BH8">
        <v>72.9583702423174</v>
      </c>
      <c r="BI8">
        <v>73.145416742536796</v>
      </c>
      <c r="BJ8">
        <v>73.5104616464278</v>
      </c>
      <c r="BK8">
        <v>73.699270532291393</v>
      </c>
      <c r="BL8">
        <v>74.044913346538394</v>
      </c>
      <c r="BM8">
        <v>74.303487048762406</v>
      </c>
      <c r="BN8">
        <v>74.585380225284695</v>
      </c>
      <c r="BO8">
        <v>74.869109955835697</v>
      </c>
      <c r="BP8">
        <v>75.116679346814607</v>
      </c>
      <c r="BQ8">
        <v>75.386012453176207</v>
      </c>
      <c r="BR8">
        <v>75.622245835653402</v>
      </c>
      <c r="BS8">
        <v>75.884901887113799</v>
      </c>
      <c r="BT8">
        <v>76.114268588503606</v>
      </c>
      <c r="BU8">
        <v>76.377187246077497</v>
      </c>
      <c r="BV8">
        <v>76.603196943560704</v>
      </c>
      <c r="BW8">
        <v>76.808306940006204</v>
      </c>
      <c r="BX8">
        <v>77.060918792790005</v>
      </c>
      <c r="BY8">
        <v>77.281368829000598</v>
      </c>
      <c r="BZ8">
        <v>77.556584036746301</v>
      </c>
      <c r="CA8">
        <v>77.733311714487996</v>
      </c>
      <c r="CB8">
        <v>77.942651335937001</v>
      </c>
      <c r="CC8">
        <v>78.0966324897351</v>
      </c>
      <c r="CD8">
        <v>78.2978640657536</v>
      </c>
      <c r="CE8">
        <v>78.450663718962304</v>
      </c>
      <c r="CF8">
        <v>78.673566191740207</v>
      </c>
      <c r="CG8">
        <v>78.894290213217403</v>
      </c>
      <c r="CH8">
        <v>79.056171642784093</v>
      </c>
      <c r="CI8">
        <v>79.2578562489077</v>
      </c>
      <c r="CJ8">
        <v>79.450017394041396</v>
      </c>
      <c r="CK8">
        <v>79.644563226974796</v>
      </c>
      <c r="CL8">
        <v>79.816422364794406</v>
      </c>
      <c r="CM8">
        <v>80.012601674157693</v>
      </c>
      <c r="CN8">
        <v>80.192403258284401</v>
      </c>
      <c r="CO8">
        <v>80.371945096927604</v>
      </c>
      <c r="CP8">
        <v>80.526477524864703</v>
      </c>
      <c r="CQ8">
        <v>80.682019077700303</v>
      </c>
      <c r="CR8">
        <v>80.869578738309599</v>
      </c>
      <c r="CS8">
        <v>81.040356079591106</v>
      </c>
      <c r="CT8">
        <v>81.217138550784</v>
      </c>
      <c r="CU8">
        <v>81.351458036390198</v>
      </c>
      <c r="CV8">
        <v>81.514042031671295</v>
      </c>
      <c r="CW8">
        <v>81.667632364964902</v>
      </c>
      <c r="CX8">
        <v>81.833480450816396</v>
      </c>
      <c r="CY8">
        <v>81.973302287345305</v>
      </c>
      <c r="CZ8">
        <v>82.119403522160695</v>
      </c>
      <c r="DA8">
        <v>82.271908085082302</v>
      </c>
      <c r="DB8">
        <v>82.414369456720806</v>
      </c>
      <c r="DC8">
        <v>82.564468763973906</v>
      </c>
      <c r="DD8">
        <v>82.694967132315398</v>
      </c>
      <c r="DE8">
        <v>82.833445437599906</v>
      </c>
      <c r="DF8">
        <v>82.983686664453799</v>
      </c>
      <c r="DG8">
        <v>83.1171970999888</v>
      </c>
      <c r="DH8">
        <v>83.2561734024668</v>
      </c>
      <c r="DI8">
        <v>83.388669456037803</v>
      </c>
      <c r="DJ8">
        <v>83.522546368308994</v>
      </c>
      <c r="DK8">
        <v>83.656097690788599</v>
      </c>
      <c r="DL8">
        <v>83.783998190532301</v>
      </c>
      <c r="DM8">
        <v>83.915093830735003</v>
      </c>
      <c r="DN8">
        <v>84.042138527761296</v>
      </c>
      <c r="DO8">
        <v>84.168034695123396</v>
      </c>
      <c r="DP8">
        <v>84.292172361633902</v>
      </c>
      <c r="DQ8">
        <v>84.414450243569902</v>
      </c>
      <c r="DR8">
        <v>84.534733937315707</v>
      </c>
      <c r="DS8">
        <v>84.652859593392293</v>
      </c>
      <c r="DT8">
        <v>84.768640156390106</v>
      </c>
    </row>
    <row r="9" spans="1:124" ht="15" customHeight="1" x14ac:dyDescent="0.25">
      <c r="A9">
        <v>7</v>
      </c>
      <c r="B9">
        <v>55.678561255311301</v>
      </c>
      <c r="C9">
        <v>55.928304470340599</v>
      </c>
      <c r="D9">
        <v>56.377108025217503</v>
      </c>
      <c r="E9">
        <v>56.768460435547297</v>
      </c>
      <c r="F9">
        <v>56.891709575422098</v>
      </c>
      <c r="G9">
        <v>57.254627295302001</v>
      </c>
      <c r="H9">
        <v>57.573791053129703</v>
      </c>
      <c r="I9">
        <v>57.656988035967501</v>
      </c>
      <c r="J9">
        <v>57.851550267085003</v>
      </c>
      <c r="K9">
        <v>58.0610227249188</v>
      </c>
      <c r="L9">
        <v>58.443112930807601</v>
      </c>
      <c r="M9">
        <v>58.752805911920902</v>
      </c>
      <c r="N9">
        <v>59.290233675074496</v>
      </c>
      <c r="O9">
        <v>59.041463231878303</v>
      </c>
      <c r="P9">
        <v>59.081589822263098</v>
      </c>
      <c r="Q9">
        <v>58.7458132297037</v>
      </c>
      <c r="R9">
        <v>58.575328754246598</v>
      </c>
      <c r="S9">
        <v>57.9402995409067</v>
      </c>
      <c r="T9">
        <v>58.580800457012401</v>
      </c>
      <c r="U9">
        <v>58.602991775347199</v>
      </c>
      <c r="V9">
        <v>60.525681756442602</v>
      </c>
      <c r="W9">
        <v>61.409929099082497</v>
      </c>
      <c r="X9">
        <v>61.885769231237497</v>
      </c>
      <c r="Y9">
        <v>62.152545066176401</v>
      </c>
      <c r="Z9">
        <v>62.9588072058107</v>
      </c>
      <c r="AA9">
        <v>64.0646525616161</v>
      </c>
      <c r="AB9">
        <v>64.662008710204901</v>
      </c>
      <c r="AC9">
        <v>65.161630517118795</v>
      </c>
      <c r="AD9">
        <v>65.423500254605301</v>
      </c>
      <c r="AE9">
        <v>65.893232733464899</v>
      </c>
      <c r="AF9">
        <v>66.170986419476193</v>
      </c>
      <c r="AG9">
        <v>66.543124582221395</v>
      </c>
      <c r="AH9">
        <v>66.947235090857603</v>
      </c>
      <c r="AI9">
        <v>67.211288793576998</v>
      </c>
      <c r="AJ9">
        <v>67.746329637304996</v>
      </c>
      <c r="AK9">
        <v>68.069489615310502</v>
      </c>
      <c r="AL9">
        <v>68.634353584901405</v>
      </c>
      <c r="AM9">
        <v>68.888995317588595</v>
      </c>
      <c r="AN9">
        <v>69.372220066102599</v>
      </c>
      <c r="AO9">
        <v>69.7453702992524</v>
      </c>
      <c r="AP9">
        <v>70.036342537722106</v>
      </c>
      <c r="AQ9">
        <v>70.266985116355499</v>
      </c>
      <c r="AR9">
        <v>70.413114759646305</v>
      </c>
      <c r="AS9">
        <v>70.409522154747606</v>
      </c>
      <c r="AT9">
        <v>70.454901796364794</v>
      </c>
      <c r="AU9">
        <v>70.626039558306204</v>
      </c>
      <c r="AV9">
        <v>70.838130424193693</v>
      </c>
      <c r="AW9">
        <v>70.974258081342001</v>
      </c>
      <c r="AX9">
        <v>71.025455738258202</v>
      </c>
      <c r="AY9">
        <v>70.990223585935098</v>
      </c>
      <c r="AZ9">
        <v>71.034203871905603</v>
      </c>
      <c r="BA9">
        <v>71.009354909787803</v>
      </c>
      <c r="BB9">
        <v>71.035915027497595</v>
      </c>
      <c r="BC9">
        <v>71.075182537710205</v>
      </c>
      <c r="BD9">
        <v>71.1879532525614</v>
      </c>
      <c r="BE9">
        <v>71.231517562581999</v>
      </c>
      <c r="BF9">
        <v>71.498975664429096</v>
      </c>
      <c r="BG9">
        <v>71.733561325712202</v>
      </c>
      <c r="BH9">
        <v>71.994545020282601</v>
      </c>
      <c r="BI9">
        <v>72.179212576384799</v>
      </c>
      <c r="BJ9">
        <v>72.549396975015497</v>
      </c>
      <c r="BK9">
        <v>72.731638916692503</v>
      </c>
      <c r="BL9">
        <v>73.0833974634117</v>
      </c>
      <c r="BM9">
        <v>73.345800692559195</v>
      </c>
      <c r="BN9">
        <v>73.623479693847301</v>
      </c>
      <c r="BO9">
        <v>73.906387556001206</v>
      </c>
      <c r="BP9">
        <v>74.152512552839994</v>
      </c>
      <c r="BQ9">
        <v>74.422649628844695</v>
      </c>
      <c r="BR9">
        <v>74.657043546815601</v>
      </c>
      <c r="BS9">
        <v>74.913717984255499</v>
      </c>
      <c r="BT9">
        <v>75.145618444527202</v>
      </c>
      <c r="BU9">
        <v>75.410240697358503</v>
      </c>
      <c r="BV9">
        <v>75.634206538895398</v>
      </c>
      <c r="BW9">
        <v>75.836638796498406</v>
      </c>
      <c r="BX9">
        <v>76.089675253100793</v>
      </c>
      <c r="BY9">
        <v>76.306447482409297</v>
      </c>
      <c r="BZ9">
        <v>76.579567040780901</v>
      </c>
      <c r="CA9">
        <v>76.759651000650095</v>
      </c>
      <c r="CB9">
        <v>76.966612197536506</v>
      </c>
      <c r="CC9">
        <v>77.119050684011299</v>
      </c>
      <c r="CD9">
        <v>77.317554791648107</v>
      </c>
      <c r="CE9">
        <v>77.468372604245999</v>
      </c>
      <c r="CF9">
        <v>77.694597452615</v>
      </c>
      <c r="CG9">
        <v>77.9119923176371</v>
      </c>
      <c r="CH9">
        <v>78.074780457439502</v>
      </c>
      <c r="CI9">
        <v>78.275763569127093</v>
      </c>
      <c r="CJ9">
        <v>78.465425806340207</v>
      </c>
      <c r="CK9">
        <v>78.659898278815206</v>
      </c>
      <c r="CL9">
        <v>78.8322734588331</v>
      </c>
      <c r="CM9">
        <v>79.028257693586397</v>
      </c>
      <c r="CN9">
        <v>79.2074052067547</v>
      </c>
      <c r="CO9">
        <v>79.382922552521194</v>
      </c>
      <c r="CP9">
        <v>79.5392407654941</v>
      </c>
      <c r="CQ9">
        <v>79.695594935453698</v>
      </c>
      <c r="CR9">
        <v>79.881972058900104</v>
      </c>
      <c r="CS9">
        <v>80.052257246334307</v>
      </c>
      <c r="CT9">
        <v>80.228517346291</v>
      </c>
      <c r="CU9">
        <v>80.362272688268902</v>
      </c>
      <c r="CV9">
        <v>80.525045331652905</v>
      </c>
      <c r="CW9">
        <v>80.677783739678503</v>
      </c>
      <c r="CX9">
        <v>80.841909212299697</v>
      </c>
      <c r="CY9">
        <v>80.980019308741902</v>
      </c>
      <c r="CZ9">
        <v>81.128720521142597</v>
      </c>
      <c r="DA9">
        <v>81.282572321008104</v>
      </c>
      <c r="DB9">
        <v>81.423495267615294</v>
      </c>
      <c r="DC9">
        <v>81.571467289258507</v>
      </c>
      <c r="DD9">
        <v>81.702870926142495</v>
      </c>
      <c r="DE9">
        <v>81.842552070128406</v>
      </c>
      <c r="DF9">
        <v>81.991556599742793</v>
      </c>
      <c r="DG9">
        <v>82.124987579089904</v>
      </c>
      <c r="DH9">
        <v>82.264706555018293</v>
      </c>
      <c r="DI9">
        <v>82.395797763175196</v>
      </c>
      <c r="DJ9">
        <v>82.529450350984703</v>
      </c>
      <c r="DK9">
        <v>82.663529982464397</v>
      </c>
      <c r="DL9">
        <v>82.791358077773296</v>
      </c>
      <c r="DM9">
        <v>82.921886493748104</v>
      </c>
      <c r="DN9">
        <v>83.0493748742592</v>
      </c>
      <c r="DO9">
        <v>83.175190321931893</v>
      </c>
      <c r="DP9">
        <v>83.299248007847794</v>
      </c>
      <c r="DQ9">
        <v>83.4214466359022</v>
      </c>
      <c r="DR9">
        <v>83.541651787755995</v>
      </c>
      <c r="DS9">
        <v>83.659699597324007</v>
      </c>
      <c r="DT9">
        <v>83.775402991344507</v>
      </c>
    </row>
    <row r="10" spans="1:124" ht="15" customHeight="1" x14ac:dyDescent="0.25">
      <c r="A10">
        <v>8</v>
      </c>
      <c r="B10">
        <v>54.857143399919501</v>
      </c>
      <c r="C10">
        <v>55.108587511051397</v>
      </c>
      <c r="D10">
        <v>55.544288136729399</v>
      </c>
      <c r="E10">
        <v>55.9184771663326</v>
      </c>
      <c r="F10">
        <v>56.0566287047251</v>
      </c>
      <c r="G10">
        <v>56.411189978933997</v>
      </c>
      <c r="H10">
        <v>56.736858864033401</v>
      </c>
      <c r="I10">
        <v>56.852790462606897</v>
      </c>
      <c r="J10">
        <v>57.067139203401801</v>
      </c>
      <c r="K10">
        <v>57.252414225662598</v>
      </c>
      <c r="L10">
        <v>57.651061125391998</v>
      </c>
      <c r="M10">
        <v>58.045768939695101</v>
      </c>
      <c r="N10">
        <v>58.476836385397903</v>
      </c>
      <c r="O10">
        <v>58.211609476140097</v>
      </c>
      <c r="P10">
        <v>58.239069266967803</v>
      </c>
      <c r="Q10">
        <v>57.885998010927899</v>
      </c>
      <c r="R10">
        <v>57.705709543624302</v>
      </c>
      <c r="S10">
        <v>57.052815294808099</v>
      </c>
      <c r="T10">
        <v>57.707634893445203</v>
      </c>
      <c r="U10">
        <v>57.735185646765402</v>
      </c>
      <c r="V10">
        <v>59.675277496298399</v>
      </c>
      <c r="W10">
        <v>60.555791384700498</v>
      </c>
      <c r="X10">
        <v>61.023027104708099</v>
      </c>
      <c r="Y10">
        <v>61.281173469339599</v>
      </c>
      <c r="Z10">
        <v>62.085041233979702</v>
      </c>
      <c r="AA10">
        <v>63.193057766072499</v>
      </c>
      <c r="AB10">
        <v>63.793102345888101</v>
      </c>
      <c r="AC10">
        <v>64.280762339060402</v>
      </c>
      <c r="AD10">
        <v>64.538488301923095</v>
      </c>
      <c r="AE10">
        <v>64.997504761044496</v>
      </c>
      <c r="AF10">
        <v>65.284266927124705</v>
      </c>
      <c r="AG10">
        <v>65.647372841820101</v>
      </c>
      <c r="AH10">
        <v>66.068923082251899</v>
      </c>
      <c r="AI10">
        <v>66.349868571124901</v>
      </c>
      <c r="AJ10">
        <v>66.858818864809194</v>
      </c>
      <c r="AK10">
        <v>67.217927311978301</v>
      </c>
      <c r="AL10">
        <v>67.832723481167207</v>
      </c>
      <c r="AM10">
        <v>68.0877626537591</v>
      </c>
      <c r="AN10">
        <v>68.496690095034097</v>
      </c>
      <c r="AO10">
        <v>68.830369332053493</v>
      </c>
      <c r="AP10">
        <v>69.103370583594099</v>
      </c>
      <c r="AQ10">
        <v>69.320886840996806</v>
      </c>
      <c r="AR10">
        <v>69.463348443829005</v>
      </c>
      <c r="AS10">
        <v>69.461433538433099</v>
      </c>
      <c r="AT10">
        <v>69.502363398749097</v>
      </c>
      <c r="AU10">
        <v>69.662453871865694</v>
      </c>
      <c r="AV10">
        <v>69.870782467258493</v>
      </c>
      <c r="AW10">
        <v>70.006902777327895</v>
      </c>
      <c r="AX10">
        <v>70.057771197466707</v>
      </c>
      <c r="AY10">
        <v>70.026121381718397</v>
      </c>
      <c r="AZ10">
        <v>70.068782575367507</v>
      </c>
      <c r="BA10">
        <v>70.039404696188399</v>
      </c>
      <c r="BB10">
        <v>70.069717922382395</v>
      </c>
      <c r="BC10">
        <v>70.108439112532196</v>
      </c>
      <c r="BD10">
        <v>70.220626181857398</v>
      </c>
      <c r="BE10">
        <v>70.263927441350205</v>
      </c>
      <c r="BF10">
        <v>70.528878822413304</v>
      </c>
      <c r="BG10">
        <v>70.763919755528093</v>
      </c>
      <c r="BH10">
        <v>71.021937922506893</v>
      </c>
      <c r="BI10">
        <v>71.209115277455496</v>
      </c>
      <c r="BJ10">
        <v>71.581040551817694</v>
      </c>
      <c r="BK10">
        <v>71.763217942933593</v>
      </c>
      <c r="BL10">
        <v>72.118181572384898</v>
      </c>
      <c r="BM10">
        <v>72.376627505994193</v>
      </c>
      <c r="BN10">
        <v>72.654936316463406</v>
      </c>
      <c r="BO10">
        <v>72.938112820739804</v>
      </c>
      <c r="BP10">
        <v>73.185818542821295</v>
      </c>
      <c r="BQ10">
        <v>73.4572616272863</v>
      </c>
      <c r="BR10">
        <v>73.688840032017893</v>
      </c>
      <c r="BS10">
        <v>73.940495101788898</v>
      </c>
      <c r="BT10">
        <v>74.174576691033494</v>
      </c>
      <c r="BU10">
        <v>74.436747190596606</v>
      </c>
      <c r="BV10">
        <v>74.664395548930599</v>
      </c>
      <c r="BW10">
        <v>74.864190938653607</v>
      </c>
      <c r="BX10">
        <v>75.114443509871194</v>
      </c>
      <c r="BY10">
        <v>75.329507543845807</v>
      </c>
      <c r="BZ10">
        <v>75.6036339033882</v>
      </c>
      <c r="CA10">
        <v>75.782773819996507</v>
      </c>
      <c r="CB10">
        <v>75.989396869155598</v>
      </c>
      <c r="CC10">
        <v>76.139532212511199</v>
      </c>
      <c r="CD10">
        <v>76.337441693223994</v>
      </c>
      <c r="CE10">
        <v>76.484373298819307</v>
      </c>
      <c r="CF10">
        <v>76.712882187412305</v>
      </c>
      <c r="CG10">
        <v>76.927220281586997</v>
      </c>
      <c r="CH10">
        <v>77.0904669499172</v>
      </c>
      <c r="CI10">
        <v>77.290504082977506</v>
      </c>
      <c r="CJ10">
        <v>77.482218512729304</v>
      </c>
      <c r="CK10">
        <v>77.674042156787195</v>
      </c>
      <c r="CL10">
        <v>77.847007054620093</v>
      </c>
      <c r="CM10">
        <v>78.040818911502498</v>
      </c>
      <c r="CN10">
        <v>78.220343878232697</v>
      </c>
      <c r="CO10">
        <v>78.393532611233695</v>
      </c>
      <c r="CP10">
        <v>78.550253641600406</v>
      </c>
      <c r="CQ10">
        <v>78.706812486530495</v>
      </c>
      <c r="CR10">
        <v>78.8926986142327</v>
      </c>
      <c r="CS10">
        <v>79.061653060444996</v>
      </c>
      <c r="CT10">
        <v>79.237118338055097</v>
      </c>
      <c r="CU10">
        <v>79.370897453379897</v>
      </c>
      <c r="CV10">
        <v>79.533949567249195</v>
      </c>
      <c r="CW10">
        <v>79.686343965450902</v>
      </c>
      <c r="CX10">
        <v>79.849190132885298</v>
      </c>
      <c r="CY10">
        <v>79.986169427666994</v>
      </c>
      <c r="CZ10">
        <v>80.134939063456301</v>
      </c>
      <c r="DA10">
        <v>80.290550070500402</v>
      </c>
      <c r="DB10">
        <v>80.4305557301752</v>
      </c>
      <c r="DC10">
        <v>80.577950285589907</v>
      </c>
      <c r="DD10">
        <v>80.710673741506298</v>
      </c>
      <c r="DE10">
        <v>80.850992620776296</v>
      </c>
      <c r="DF10">
        <v>80.997915984880606</v>
      </c>
      <c r="DG10">
        <v>81.132826762440303</v>
      </c>
      <c r="DH10">
        <v>81.271298613616594</v>
      </c>
      <c r="DI10">
        <v>81.401906256526004</v>
      </c>
      <c r="DJ10">
        <v>81.536648981606106</v>
      </c>
      <c r="DK10">
        <v>81.669823866442798</v>
      </c>
      <c r="DL10">
        <v>81.7998916567809</v>
      </c>
      <c r="DM10">
        <v>81.928895323743404</v>
      </c>
      <c r="DN10">
        <v>82.056292265913001</v>
      </c>
      <c r="DO10">
        <v>82.1820173255703</v>
      </c>
      <c r="DP10">
        <v>82.305985657588096</v>
      </c>
      <c r="DQ10">
        <v>82.428095948754105</v>
      </c>
      <c r="DR10">
        <v>82.5482137614881</v>
      </c>
      <c r="DS10">
        <v>82.666175208793405</v>
      </c>
      <c r="DT10">
        <v>82.781793195450405</v>
      </c>
    </row>
    <row r="11" spans="1:124" ht="15" customHeight="1" x14ac:dyDescent="0.25">
      <c r="A11">
        <v>9</v>
      </c>
      <c r="B11">
        <v>54.010153400514703</v>
      </c>
      <c r="C11">
        <v>54.249402975504402</v>
      </c>
      <c r="D11">
        <v>54.6821331052262</v>
      </c>
      <c r="E11">
        <v>55.064834941568698</v>
      </c>
      <c r="F11">
        <v>55.194919189071598</v>
      </c>
      <c r="G11">
        <v>55.550419220277199</v>
      </c>
      <c r="H11">
        <v>55.903305017138997</v>
      </c>
      <c r="I11">
        <v>56.032223740760003</v>
      </c>
      <c r="J11">
        <v>56.225232426173498</v>
      </c>
      <c r="K11">
        <v>56.420157931085498</v>
      </c>
      <c r="L11">
        <v>56.917766651488201</v>
      </c>
      <c r="M11">
        <v>57.192365239769401</v>
      </c>
      <c r="N11">
        <v>57.627910825633698</v>
      </c>
      <c r="O11">
        <v>57.340536030953103</v>
      </c>
      <c r="P11">
        <v>57.358083344407198</v>
      </c>
      <c r="Q11">
        <v>56.9896518532193</v>
      </c>
      <c r="R11">
        <v>56.821613846822601</v>
      </c>
      <c r="S11">
        <v>56.172053294940604</v>
      </c>
      <c r="T11">
        <v>56.8294025444496</v>
      </c>
      <c r="U11">
        <v>56.8434500805174</v>
      </c>
      <c r="V11">
        <v>58.797608462556703</v>
      </c>
      <c r="W11">
        <v>59.6693911952772</v>
      </c>
      <c r="X11">
        <v>60.136963959988897</v>
      </c>
      <c r="Y11">
        <v>60.396633486429899</v>
      </c>
      <c r="Z11">
        <v>61.186206612824698</v>
      </c>
      <c r="AA11">
        <v>62.306234600823203</v>
      </c>
      <c r="AB11">
        <v>62.898026079048897</v>
      </c>
      <c r="AC11">
        <v>63.384958706710997</v>
      </c>
      <c r="AD11">
        <v>63.625891892572703</v>
      </c>
      <c r="AE11">
        <v>64.093037864045399</v>
      </c>
      <c r="AF11">
        <v>64.3759366255766</v>
      </c>
      <c r="AG11">
        <v>64.7530828360144</v>
      </c>
      <c r="AH11">
        <v>65.188278684621906</v>
      </c>
      <c r="AI11">
        <v>65.458634359183193</v>
      </c>
      <c r="AJ11">
        <v>65.981077566453905</v>
      </c>
      <c r="AK11">
        <v>66.422509423285305</v>
      </c>
      <c r="AL11">
        <v>67.020904241287695</v>
      </c>
      <c r="AM11">
        <v>67.207401632443705</v>
      </c>
      <c r="AN11">
        <v>67.5695244862343</v>
      </c>
      <c r="AO11">
        <v>67.889526272279099</v>
      </c>
      <c r="AP11">
        <v>68.161526896875799</v>
      </c>
      <c r="AQ11">
        <v>68.372610171235394</v>
      </c>
      <c r="AR11">
        <v>68.513106893899504</v>
      </c>
      <c r="AS11">
        <v>68.497381174024795</v>
      </c>
      <c r="AT11">
        <v>68.5446187053968</v>
      </c>
      <c r="AU11">
        <v>68.696775472500093</v>
      </c>
      <c r="AV11">
        <v>68.901457911655399</v>
      </c>
      <c r="AW11">
        <v>69.033325440995398</v>
      </c>
      <c r="AX11">
        <v>69.091244586112595</v>
      </c>
      <c r="AY11">
        <v>69.057352633050598</v>
      </c>
      <c r="AZ11">
        <v>69.095994609259805</v>
      </c>
      <c r="BA11">
        <v>69.074679058471105</v>
      </c>
      <c r="BB11">
        <v>69.100759861280494</v>
      </c>
      <c r="BC11">
        <v>69.140543403040994</v>
      </c>
      <c r="BD11">
        <v>69.250618948005098</v>
      </c>
      <c r="BE11">
        <v>69.293170779907001</v>
      </c>
      <c r="BF11">
        <v>69.555009340897499</v>
      </c>
      <c r="BG11">
        <v>69.794427537079201</v>
      </c>
      <c r="BH11">
        <v>70.050440300388203</v>
      </c>
      <c r="BI11">
        <v>70.245903147091994</v>
      </c>
      <c r="BJ11">
        <v>70.608346156741902</v>
      </c>
      <c r="BK11">
        <v>70.793660335897002</v>
      </c>
      <c r="BL11">
        <v>71.149205678443707</v>
      </c>
      <c r="BM11">
        <v>71.402224697986696</v>
      </c>
      <c r="BN11">
        <v>71.684965262012398</v>
      </c>
      <c r="BO11">
        <v>71.967462142907706</v>
      </c>
      <c r="BP11">
        <v>72.217668881791596</v>
      </c>
      <c r="BQ11">
        <v>72.485305544680401</v>
      </c>
      <c r="BR11">
        <v>72.716006646792195</v>
      </c>
      <c r="BS11">
        <v>72.966161583021403</v>
      </c>
      <c r="BT11">
        <v>73.203259153708203</v>
      </c>
      <c r="BU11">
        <v>73.463334015977594</v>
      </c>
      <c r="BV11">
        <v>73.688308560375802</v>
      </c>
      <c r="BW11">
        <v>73.8867188621943</v>
      </c>
      <c r="BX11">
        <v>74.136629849943404</v>
      </c>
      <c r="BY11">
        <v>74.354572650436495</v>
      </c>
      <c r="BZ11">
        <v>74.622225764286497</v>
      </c>
      <c r="CA11">
        <v>74.802796513922502</v>
      </c>
      <c r="CB11">
        <v>75.011463164973406</v>
      </c>
      <c r="CC11">
        <v>75.158341683431303</v>
      </c>
      <c r="CD11">
        <v>75.354454814010495</v>
      </c>
      <c r="CE11">
        <v>75.498367418873997</v>
      </c>
      <c r="CF11">
        <v>75.727755142542307</v>
      </c>
      <c r="CG11">
        <v>75.941743565455695</v>
      </c>
      <c r="CH11">
        <v>76.104832227063696</v>
      </c>
      <c r="CI11">
        <v>76.303623641012905</v>
      </c>
      <c r="CJ11">
        <v>76.496510309893594</v>
      </c>
      <c r="CK11">
        <v>76.687656747082698</v>
      </c>
      <c r="CL11">
        <v>76.860065352057802</v>
      </c>
      <c r="CM11">
        <v>77.051781880821693</v>
      </c>
      <c r="CN11">
        <v>77.229457324279394</v>
      </c>
      <c r="CO11">
        <v>77.404644230570497</v>
      </c>
      <c r="CP11">
        <v>77.560779960671397</v>
      </c>
      <c r="CQ11">
        <v>77.717063048125596</v>
      </c>
      <c r="CR11">
        <v>77.901972284364305</v>
      </c>
      <c r="CS11">
        <v>78.068914469652597</v>
      </c>
      <c r="CT11">
        <v>78.244794398981</v>
      </c>
      <c r="CU11">
        <v>78.379219240280705</v>
      </c>
      <c r="CV11">
        <v>78.542275852589299</v>
      </c>
      <c r="CW11">
        <v>78.692453810032802</v>
      </c>
      <c r="CX11">
        <v>78.856151325483594</v>
      </c>
      <c r="CY11">
        <v>78.992882114570307</v>
      </c>
      <c r="CZ11">
        <v>79.142424290933306</v>
      </c>
      <c r="DA11">
        <v>79.296961769543103</v>
      </c>
      <c r="DB11">
        <v>79.437565426472005</v>
      </c>
      <c r="DC11">
        <v>79.5839492337942</v>
      </c>
      <c r="DD11">
        <v>79.718657071494107</v>
      </c>
      <c r="DE11">
        <v>79.858027600909395</v>
      </c>
      <c r="DF11">
        <v>80.002904287055401</v>
      </c>
      <c r="DG11">
        <v>80.139011454196094</v>
      </c>
      <c r="DH11">
        <v>80.276455057886395</v>
      </c>
      <c r="DI11">
        <v>80.4096274168066</v>
      </c>
      <c r="DJ11">
        <v>80.5432626615614</v>
      </c>
      <c r="DK11">
        <v>80.675716893843699</v>
      </c>
      <c r="DL11">
        <v>80.806174966456496</v>
      </c>
      <c r="DM11">
        <v>80.935076193648598</v>
      </c>
      <c r="DN11">
        <v>81.062372253398095</v>
      </c>
      <c r="DO11">
        <v>81.187997962106607</v>
      </c>
      <c r="DP11">
        <v>81.311868447912801</v>
      </c>
      <c r="DQ11">
        <v>81.433882370353103</v>
      </c>
      <c r="DR11">
        <v>81.553905263007806</v>
      </c>
      <c r="DS11">
        <v>81.671773208884304</v>
      </c>
      <c r="DT11">
        <v>81.787299082178706</v>
      </c>
    </row>
    <row r="12" spans="1:124" ht="15" customHeight="1" x14ac:dyDescent="0.25">
      <c r="A12">
        <v>10</v>
      </c>
      <c r="B12">
        <v>53.1365210440946</v>
      </c>
      <c r="C12">
        <v>53.379468011283699</v>
      </c>
      <c r="D12">
        <v>53.815423153645199</v>
      </c>
      <c r="E12">
        <v>54.1936932829433</v>
      </c>
      <c r="F12">
        <v>54.318480043088698</v>
      </c>
      <c r="G12">
        <v>54.692595345888201</v>
      </c>
      <c r="H12">
        <v>55.056975611680897</v>
      </c>
      <c r="I12">
        <v>55.1778212433113</v>
      </c>
      <c r="J12">
        <v>55.391341493090998</v>
      </c>
      <c r="K12">
        <v>55.660242969781301</v>
      </c>
      <c r="L12">
        <v>56.0655157787021</v>
      </c>
      <c r="M12">
        <v>56.317932871415202</v>
      </c>
      <c r="N12">
        <v>56.746927187255999</v>
      </c>
      <c r="O12">
        <v>56.4421778183589</v>
      </c>
      <c r="P12">
        <v>56.452909939456497</v>
      </c>
      <c r="Q12">
        <v>56.087094830517401</v>
      </c>
      <c r="R12">
        <v>55.920519016658801</v>
      </c>
      <c r="S12">
        <v>55.287813006930001</v>
      </c>
      <c r="T12">
        <v>55.939346391219701</v>
      </c>
      <c r="U12">
        <v>55.942506679740397</v>
      </c>
      <c r="V12">
        <v>57.903259959823998</v>
      </c>
      <c r="W12">
        <v>58.767003950784101</v>
      </c>
      <c r="X12">
        <v>59.243486596590699</v>
      </c>
      <c r="Y12">
        <v>59.495385891607498</v>
      </c>
      <c r="Z12">
        <v>60.284738674215603</v>
      </c>
      <c r="AA12">
        <v>61.405221049281003</v>
      </c>
      <c r="AB12">
        <v>61.984254350051998</v>
      </c>
      <c r="AC12">
        <v>62.471922932280499</v>
      </c>
      <c r="AD12">
        <v>62.714708558096802</v>
      </c>
      <c r="AE12">
        <v>63.165744143857701</v>
      </c>
      <c r="AF12">
        <v>63.4838133348592</v>
      </c>
      <c r="AG12">
        <v>63.859404572368</v>
      </c>
      <c r="AH12">
        <v>64.275725914606596</v>
      </c>
      <c r="AI12">
        <v>64.5761619075883</v>
      </c>
      <c r="AJ12">
        <v>65.164478454778106</v>
      </c>
      <c r="AK12">
        <v>65.610063673928195</v>
      </c>
      <c r="AL12">
        <v>66.124238435100494</v>
      </c>
      <c r="AM12">
        <v>66.276582171573395</v>
      </c>
      <c r="AN12">
        <v>66.626649264758598</v>
      </c>
      <c r="AO12">
        <v>66.939701410128194</v>
      </c>
      <c r="AP12">
        <v>67.206484002253305</v>
      </c>
      <c r="AQ12">
        <v>67.412610698937101</v>
      </c>
      <c r="AR12">
        <v>67.547811277651107</v>
      </c>
      <c r="AS12">
        <v>67.535957561962405</v>
      </c>
      <c r="AT12">
        <v>67.578930486361998</v>
      </c>
      <c r="AU12">
        <v>67.725771425355902</v>
      </c>
      <c r="AV12">
        <v>67.933484782533696</v>
      </c>
      <c r="AW12">
        <v>68.059926692552196</v>
      </c>
      <c r="AX12">
        <v>68.119515826633105</v>
      </c>
      <c r="AY12">
        <v>68.083825989882698</v>
      </c>
      <c r="AZ12">
        <v>68.125572230891294</v>
      </c>
      <c r="BA12">
        <v>68.102051276930595</v>
      </c>
      <c r="BB12">
        <v>68.128211145738803</v>
      </c>
      <c r="BC12">
        <v>68.167461047771795</v>
      </c>
      <c r="BD12">
        <v>68.277098130785404</v>
      </c>
      <c r="BE12">
        <v>68.320699059530796</v>
      </c>
      <c r="BF12">
        <v>68.581191112328995</v>
      </c>
      <c r="BG12">
        <v>68.824167604981696</v>
      </c>
      <c r="BH12">
        <v>69.077645159645598</v>
      </c>
      <c r="BI12">
        <v>69.2740220779894</v>
      </c>
      <c r="BJ12">
        <v>69.635909569202596</v>
      </c>
      <c r="BK12">
        <v>69.825306723922793</v>
      </c>
      <c r="BL12">
        <v>70.176698914321307</v>
      </c>
      <c r="BM12">
        <v>70.434003131389602</v>
      </c>
      <c r="BN12">
        <v>70.711527161643701</v>
      </c>
      <c r="BO12">
        <v>70.993199694797795</v>
      </c>
      <c r="BP12">
        <v>71.242429556903303</v>
      </c>
      <c r="BQ12">
        <v>71.510287667091703</v>
      </c>
      <c r="BR12">
        <v>71.737812439105298</v>
      </c>
      <c r="BS12">
        <v>71.991591048503693</v>
      </c>
      <c r="BT12">
        <v>72.226813027866797</v>
      </c>
      <c r="BU12">
        <v>72.4859337135223</v>
      </c>
      <c r="BV12">
        <v>72.712011233973996</v>
      </c>
      <c r="BW12">
        <v>72.907727226405797</v>
      </c>
      <c r="BX12">
        <v>73.158829640236505</v>
      </c>
      <c r="BY12">
        <v>73.375158812493595</v>
      </c>
      <c r="BZ12">
        <v>73.639131560134899</v>
      </c>
      <c r="CA12">
        <v>73.822928751311693</v>
      </c>
      <c r="CB12">
        <v>74.025996582132905</v>
      </c>
      <c r="CC12">
        <v>74.175097451474002</v>
      </c>
      <c r="CD12">
        <v>74.370456193421902</v>
      </c>
      <c r="CE12">
        <v>74.511169761949802</v>
      </c>
      <c r="CF12">
        <v>74.741089426881203</v>
      </c>
      <c r="CG12">
        <v>74.955346314551306</v>
      </c>
      <c r="CH12">
        <v>75.118803899823206</v>
      </c>
      <c r="CI12">
        <v>75.316500037256205</v>
      </c>
      <c r="CJ12">
        <v>75.507004518092501</v>
      </c>
      <c r="CK12">
        <v>75.701365185673794</v>
      </c>
      <c r="CL12">
        <v>75.872199549519607</v>
      </c>
      <c r="CM12">
        <v>76.062674058046298</v>
      </c>
      <c r="CN12">
        <v>76.239385382100195</v>
      </c>
      <c r="CO12">
        <v>76.414507768685297</v>
      </c>
      <c r="CP12">
        <v>76.571402964154899</v>
      </c>
      <c r="CQ12">
        <v>76.727805125474205</v>
      </c>
      <c r="CR12">
        <v>76.910708841361398</v>
      </c>
      <c r="CS12">
        <v>77.075240461469093</v>
      </c>
      <c r="CT12">
        <v>77.251779763860995</v>
      </c>
      <c r="CU12">
        <v>77.385674792089205</v>
      </c>
      <c r="CV12">
        <v>77.549756975298905</v>
      </c>
      <c r="CW12">
        <v>77.697922751751605</v>
      </c>
      <c r="CX12">
        <v>77.862514603047302</v>
      </c>
      <c r="CY12">
        <v>77.999307868145394</v>
      </c>
      <c r="CZ12">
        <v>78.150282776546106</v>
      </c>
      <c r="DA12">
        <v>78.302629849732298</v>
      </c>
      <c r="DB12">
        <v>78.445039915643804</v>
      </c>
      <c r="DC12">
        <v>78.588782583928605</v>
      </c>
      <c r="DD12">
        <v>78.725974968841797</v>
      </c>
      <c r="DE12">
        <v>78.862783736089497</v>
      </c>
      <c r="DF12">
        <v>79.007719635449206</v>
      </c>
      <c r="DG12">
        <v>79.145455391798507</v>
      </c>
      <c r="DH12">
        <v>79.281813401274604</v>
      </c>
      <c r="DI12">
        <v>79.416559424154499</v>
      </c>
      <c r="DJ12">
        <v>79.549495995289504</v>
      </c>
      <c r="DK12">
        <v>79.6813707931896</v>
      </c>
      <c r="DL12">
        <v>79.811724726656095</v>
      </c>
      <c r="DM12">
        <v>79.940523613756895</v>
      </c>
      <c r="DN12">
        <v>80.067719101060206</v>
      </c>
      <c r="DO12">
        <v>80.193245973084203</v>
      </c>
      <c r="DP12">
        <v>80.317019325524399</v>
      </c>
      <c r="DQ12">
        <v>80.438937785221796</v>
      </c>
      <c r="DR12">
        <v>80.558866851869098</v>
      </c>
      <c r="DS12">
        <v>80.676642573789906</v>
      </c>
      <c r="DT12">
        <v>80.792077790209305</v>
      </c>
    </row>
    <row r="13" spans="1:124" ht="15" customHeight="1" x14ac:dyDescent="0.25">
      <c r="A13">
        <v>11</v>
      </c>
      <c r="B13">
        <v>52.249140458974502</v>
      </c>
      <c r="C13">
        <v>52.500733689966303</v>
      </c>
      <c r="D13">
        <v>52.934100290390198</v>
      </c>
      <c r="E13">
        <v>53.314560786469698</v>
      </c>
      <c r="F13">
        <v>53.455689361133999</v>
      </c>
      <c r="G13">
        <v>53.843234792733597</v>
      </c>
      <c r="H13">
        <v>54.191023309813197</v>
      </c>
      <c r="I13">
        <v>54.325741092779602</v>
      </c>
      <c r="J13">
        <v>54.611235322025898</v>
      </c>
      <c r="K13">
        <v>54.794387153014497</v>
      </c>
      <c r="L13">
        <v>55.192606306293101</v>
      </c>
      <c r="M13">
        <v>55.4305210102087</v>
      </c>
      <c r="N13">
        <v>55.844346562462498</v>
      </c>
      <c r="O13">
        <v>55.544234369145101</v>
      </c>
      <c r="P13">
        <v>55.553526018659902</v>
      </c>
      <c r="Q13">
        <v>55.170991013975502</v>
      </c>
      <c r="R13">
        <v>55.007777242484003</v>
      </c>
      <c r="S13">
        <v>54.377922555766503</v>
      </c>
      <c r="T13">
        <v>55.038482582629698</v>
      </c>
      <c r="U13">
        <v>55.0325805253525</v>
      </c>
      <c r="V13">
        <v>56.999226168298897</v>
      </c>
      <c r="W13">
        <v>57.858510094612498</v>
      </c>
      <c r="X13">
        <v>58.337744663541699</v>
      </c>
      <c r="Y13">
        <v>58.583361016160502</v>
      </c>
      <c r="Z13">
        <v>59.365317391424497</v>
      </c>
      <c r="AA13">
        <v>60.485477938247698</v>
      </c>
      <c r="AB13">
        <v>61.061082581113197</v>
      </c>
      <c r="AC13">
        <v>61.561353342446999</v>
      </c>
      <c r="AD13">
        <v>61.794258325979101</v>
      </c>
      <c r="AE13">
        <v>62.255547332089897</v>
      </c>
      <c r="AF13">
        <v>62.5846857473692</v>
      </c>
      <c r="AG13">
        <v>62.945563647801698</v>
      </c>
      <c r="AH13">
        <v>63.390025169635102</v>
      </c>
      <c r="AI13">
        <v>63.743065391475398</v>
      </c>
      <c r="AJ13">
        <v>64.349233922222496</v>
      </c>
      <c r="AK13">
        <v>64.710422514177594</v>
      </c>
      <c r="AL13">
        <v>65.194334289787705</v>
      </c>
      <c r="AM13">
        <v>65.333264612404705</v>
      </c>
      <c r="AN13">
        <v>65.669460905964797</v>
      </c>
      <c r="AO13">
        <v>65.9871067172176</v>
      </c>
      <c r="AP13">
        <v>66.248201628270905</v>
      </c>
      <c r="AQ13">
        <v>66.448227155783897</v>
      </c>
      <c r="AR13">
        <v>66.579003014052603</v>
      </c>
      <c r="AS13">
        <v>66.570297554310201</v>
      </c>
      <c r="AT13">
        <v>66.607316881402795</v>
      </c>
      <c r="AU13">
        <v>66.753278016064399</v>
      </c>
      <c r="AV13">
        <v>66.958849309874196</v>
      </c>
      <c r="AW13">
        <v>67.086623408798602</v>
      </c>
      <c r="AX13">
        <v>67.145897726746597</v>
      </c>
      <c r="AY13">
        <v>67.111343806812101</v>
      </c>
      <c r="AZ13">
        <v>67.149114122605994</v>
      </c>
      <c r="BA13">
        <v>67.127749821862906</v>
      </c>
      <c r="BB13">
        <v>67.155137890619301</v>
      </c>
      <c r="BC13">
        <v>67.192100972525793</v>
      </c>
      <c r="BD13">
        <v>67.304491145208004</v>
      </c>
      <c r="BE13">
        <v>67.346344977932404</v>
      </c>
      <c r="BF13">
        <v>67.604482845462201</v>
      </c>
      <c r="BG13">
        <v>67.848431298092507</v>
      </c>
      <c r="BH13">
        <v>68.105430358941007</v>
      </c>
      <c r="BI13">
        <v>68.301129723100402</v>
      </c>
      <c r="BJ13">
        <v>68.663644190523001</v>
      </c>
      <c r="BK13">
        <v>68.853533612102893</v>
      </c>
      <c r="BL13">
        <v>69.203116395435202</v>
      </c>
      <c r="BM13">
        <v>69.459748318770906</v>
      </c>
      <c r="BN13">
        <v>69.736601628425007</v>
      </c>
      <c r="BO13">
        <v>70.019060969542394</v>
      </c>
      <c r="BP13">
        <v>70.263168229482503</v>
      </c>
      <c r="BQ13">
        <v>70.528762859451902</v>
      </c>
      <c r="BR13">
        <v>70.761604169364503</v>
      </c>
      <c r="BS13">
        <v>71.015455224286399</v>
      </c>
      <c r="BT13">
        <v>71.2473728195814</v>
      </c>
      <c r="BU13">
        <v>71.506257330229303</v>
      </c>
      <c r="BV13">
        <v>71.730826391250105</v>
      </c>
      <c r="BW13">
        <v>71.929739171015598</v>
      </c>
      <c r="BX13">
        <v>72.176063693399001</v>
      </c>
      <c r="BY13">
        <v>72.396178517646604</v>
      </c>
      <c r="BZ13">
        <v>72.658352704730902</v>
      </c>
      <c r="CA13">
        <v>72.839003316072507</v>
      </c>
      <c r="CB13">
        <v>73.040260694024298</v>
      </c>
      <c r="CC13">
        <v>73.1907815851892</v>
      </c>
      <c r="CD13">
        <v>73.387303455521504</v>
      </c>
      <c r="CE13">
        <v>73.525511254731697</v>
      </c>
      <c r="CF13">
        <v>73.754240508131801</v>
      </c>
      <c r="CG13">
        <v>73.968820750546797</v>
      </c>
      <c r="CH13">
        <v>74.130843460009103</v>
      </c>
      <c r="CI13">
        <v>74.331345961448307</v>
      </c>
      <c r="CJ13">
        <v>74.517218371190793</v>
      </c>
      <c r="CK13">
        <v>74.712599090975701</v>
      </c>
      <c r="CL13">
        <v>74.883230203636501</v>
      </c>
      <c r="CM13">
        <v>75.071467622894005</v>
      </c>
      <c r="CN13">
        <v>75.249860709477801</v>
      </c>
      <c r="CO13">
        <v>75.423052364883901</v>
      </c>
      <c r="CP13">
        <v>75.581596107348204</v>
      </c>
      <c r="CQ13">
        <v>75.7368980740045</v>
      </c>
      <c r="CR13">
        <v>75.919163868823404</v>
      </c>
      <c r="CS13">
        <v>76.0821905751054</v>
      </c>
      <c r="CT13">
        <v>76.258177570299196</v>
      </c>
      <c r="CU13">
        <v>76.392001898664802</v>
      </c>
      <c r="CV13">
        <v>76.557002284750297</v>
      </c>
      <c r="CW13">
        <v>76.705381484801094</v>
      </c>
      <c r="CX13">
        <v>76.868449175756695</v>
      </c>
      <c r="CY13">
        <v>77.005406623212096</v>
      </c>
      <c r="CZ13">
        <v>77.157282319284704</v>
      </c>
      <c r="DA13">
        <v>77.307733288087405</v>
      </c>
      <c r="DB13">
        <v>77.451468889044605</v>
      </c>
      <c r="DC13">
        <v>77.593663677701898</v>
      </c>
      <c r="DD13">
        <v>77.733296467596006</v>
      </c>
      <c r="DE13">
        <v>77.868223631310499</v>
      </c>
      <c r="DF13">
        <v>78.012583381560503</v>
      </c>
      <c r="DG13">
        <v>78.151981320808702</v>
      </c>
      <c r="DH13">
        <v>78.287258683694006</v>
      </c>
      <c r="DI13">
        <v>78.422007321313302</v>
      </c>
      <c r="DJ13">
        <v>78.555270664166102</v>
      </c>
      <c r="DK13">
        <v>78.687037564979505</v>
      </c>
      <c r="DL13">
        <v>78.817285495480704</v>
      </c>
      <c r="DM13">
        <v>78.945980241123607</v>
      </c>
      <c r="DN13">
        <v>79.0730734155037</v>
      </c>
      <c r="DO13">
        <v>79.198499769714402</v>
      </c>
      <c r="DP13">
        <v>79.322174365488706</v>
      </c>
      <c r="DQ13">
        <v>79.443995795479793</v>
      </c>
      <c r="DR13">
        <v>79.563829524015205</v>
      </c>
      <c r="DS13">
        <v>79.6815115632794</v>
      </c>
      <c r="DT13">
        <v>79.796854716102004</v>
      </c>
    </row>
    <row r="14" spans="1:124" ht="15" customHeight="1" x14ac:dyDescent="0.25">
      <c r="A14">
        <v>12</v>
      </c>
      <c r="B14">
        <v>51.358562024846897</v>
      </c>
      <c r="C14">
        <v>51.6083374067112</v>
      </c>
      <c r="D14">
        <v>52.043759115664599</v>
      </c>
      <c r="E14">
        <v>52.446185002385697</v>
      </c>
      <c r="F14">
        <v>52.589900629926497</v>
      </c>
      <c r="G14">
        <v>52.967707616063798</v>
      </c>
      <c r="H14">
        <v>53.324831841771903</v>
      </c>
      <c r="I14">
        <v>53.530191336797998</v>
      </c>
      <c r="J14">
        <v>53.733205801874298</v>
      </c>
      <c r="K14">
        <v>53.910608212155701</v>
      </c>
      <c r="L14">
        <v>54.300783052037801</v>
      </c>
      <c r="M14">
        <v>54.524723336560903</v>
      </c>
      <c r="N14">
        <v>54.935315915880402</v>
      </c>
      <c r="O14">
        <v>54.638907873964698</v>
      </c>
      <c r="P14">
        <v>54.646392543703499</v>
      </c>
      <c r="Q14">
        <v>54.268039980821499</v>
      </c>
      <c r="R14">
        <v>54.105247609466801</v>
      </c>
      <c r="S14">
        <v>53.473131159131199</v>
      </c>
      <c r="T14">
        <v>54.120632013177499</v>
      </c>
      <c r="U14">
        <v>54.118768942744197</v>
      </c>
      <c r="V14">
        <v>56.084215660220501</v>
      </c>
      <c r="W14">
        <v>56.948704560772903</v>
      </c>
      <c r="X14">
        <v>57.421557156747497</v>
      </c>
      <c r="Y14">
        <v>57.665956674638501</v>
      </c>
      <c r="Z14">
        <v>58.447136016214998</v>
      </c>
      <c r="AA14">
        <v>59.561215130527302</v>
      </c>
      <c r="AB14">
        <v>60.138032244030903</v>
      </c>
      <c r="AC14">
        <v>60.632940015204802</v>
      </c>
      <c r="AD14">
        <v>60.884985334303202</v>
      </c>
      <c r="AE14">
        <v>61.356311263137599</v>
      </c>
      <c r="AF14">
        <v>61.668924640256797</v>
      </c>
      <c r="AG14">
        <v>62.047641398564103</v>
      </c>
      <c r="AH14">
        <v>62.556494314625702</v>
      </c>
      <c r="AI14">
        <v>62.925731498190203</v>
      </c>
      <c r="AJ14">
        <v>63.439324430344897</v>
      </c>
      <c r="AK14">
        <v>63.773281783762101</v>
      </c>
      <c r="AL14">
        <v>64.241660443572002</v>
      </c>
      <c r="AM14">
        <v>64.379653564703503</v>
      </c>
      <c r="AN14">
        <v>64.720071681589701</v>
      </c>
      <c r="AO14">
        <v>65.026815967694006</v>
      </c>
      <c r="AP14">
        <v>65.282013583252706</v>
      </c>
      <c r="AQ14">
        <v>65.482736126778207</v>
      </c>
      <c r="AR14">
        <v>65.609942467127198</v>
      </c>
      <c r="AS14">
        <v>65.597132990304303</v>
      </c>
      <c r="AT14">
        <v>65.637343235231597</v>
      </c>
      <c r="AU14">
        <v>65.781447631307699</v>
      </c>
      <c r="AV14">
        <v>65.983381677713197</v>
      </c>
      <c r="AW14">
        <v>66.111869307266105</v>
      </c>
      <c r="AX14">
        <v>66.175501649478903</v>
      </c>
      <c r="AY14">
        <v>66.135599164908101</v>
      </c>
      <c r="AZ14">
        <v>66.171915917849901</v>
      </c>
      <c r="BA14">
        <v>66.152344536997006</v>
      </c>
      <c r="BB14">
        <v>66.178808867767302</v>
      </c>
      <c r="BC14">
        <v>66.214783999085398</v>
      </c>
      <c r="BD14">
        <v>66.328215161590407</v>
      </c>
      <c r="BE14">
        <v>66.367475100064098</v>
      </c>
      <c r="BF14">
        <v>66.632342767710796</v>
      </c>
      <c r="BG14">
        <v>66.876122884598104</v>
      </c>
      <c r="BH14">
        <v>67.132212715176195</v>
      </c>
      <c r="BI14">
        <v>67.328464594331805</v>
      </c>
      <c r="BJ14">
        <v>67.689146931475406</v>
      </c>
      <c r="BK14">
        <v>67.876576518389598</v>
      </c>
      <c r="BL14">
        <v>68.227789671927397</v>
      </c>
      <c r="BM14">
        <v>68.485065837933405</v>
      </c>
      <c r="BN14">
        <v>68.761270166162404</v>
      </c>
      <c r="BO14">
        <v>69.044126790998504</v>
      </c>
      <c r="BP14">
        <v>69.287679546716703</v>
      </c>
      <c r="BQ14">
        <v>69.550017376294704</v>
      </c>
      <c r="BR14">
        <v>69.785994616489504</v>
      </c>
      <c r="BS14">
        <v>70.0395952145834</v>
      </c>
      <c r="BT14">
        <v>70.270674776168605</v>
      </c>
      <c r="BU14">
        <v>70.526410011353803</v>
      </c>
      <c r="BV14">
        <v>70.7483962643783</v>
      </c>
      <c r="BW14">
        <v>70.948477258171707</v>
      </c>
      <c r="BX14">
        <v>71.194773162311094</v>
      </c>
      <c r="BY14">
        <v>71.4115935909131</v>
      </c>
      <c r="BZ14">
        <v>71.674770385145706</v>
      </c>
      <c r="CA14">
        <v>71.855667466335305</v>
      </c>
      <c r="CB14">
        <v>72.056023997531994</v>
      </c>
      <c r="CC14">
        <v>72.206698179916998</v>
      </c>
      <c r="CD14">
        <v>72.402406637665393</v>
      </c>
      <c r="CE14">
        <v>72.540387615247099</v>
      </c>
      <c r="CF14">
        <v>72.7683702526367</v>
      </c>
      <c r="CG14">
        <v>72.981514138739996</v>
      </c>
      <c r="CH14">
        <v>73.1427588549425</v>
      </c>
      <c r="CI14">
        <v>73.343350871096604</v>
      </c>
      <c r="CJ14">
        <v>73.527982642633603</v>
      </c>
      <c r="CK14">
        <v>73.722693619205003</v>
      </c>
      <c r="CL14">
        <v>73.894348019421699</v>
      </c>
      <c r="CM14">
        <v>74.082051150695193</v>
      </c>
      <c r="CN14">
        <v>74.258922993518993</v>
      </c>
      <c r="CO14">
        <v>74.431679184423302</v>
      </c>
      <c r="CP14">
        <v>74.590384313615502</v>
      </c>
      <c r="CQ14">
        <v>74.744659194873506</v>
      </c>
      <c r="CR14">
        <v>74.928162124521094</v>
      </c>
      <c r="CS14">
        <v>75.090018829789003</v>
      </c>
      <c r="CT14">
        <v>75.265522607534706</v>
      </c>
      <c r="CU14">
        <v>75.399863827563294</v>
      </c>
      <c r="CV14">
        <v>75.565373892234405</v>
      </c>
      <c r="CW14">
        <v>75.713204093027997</v>
      </c>
      <c r="CX14">
        <v>75.874601658491102</v>
      </c>
      <c r="CY14">
        <v>76.0116620028884</v>
      </c>
      <c r="CZ14">
        <v>76.164361955456997</v>
      </c>
      <c r="DA14">
        <v>76.313946365298193</v>
      </c>
      <c r="DB14">
        <v>76.456726682025703</v>
      </c>
      <c r="DC14">
        <v>76.599414683240397</v>
      </c>
      <c r="DD14">
        <v>76.7411476858139</v>
      </c>
      <c r="DE14">
        <v>76.874733373866107</v>
      </c>
      <c r="DF14">
        <v>77.017568327569606</v>
      </c>
      <c r="DG14">
        <v>77.157663676428299</v>
      </c>
      <c r="DH14">
        <v>77.293422936307806</v>
      </c>
      <c r="DI14">
        <v>77.428054891252799</v>
      </c>
      <c r="DJ14">
        <v>77.561205486261798</v>
      </c>
      <c r="DK14">
        <v>77.692861612985098</v>
      </c>
      <c r="DL14">
        <v>77.823000710103997</v>
      </c>
      <c r="DM14">
        <v>77.951588529740206</v>
      </c>
      <c r="DN14">
        <v>78.078576651771598</v>
      </c>
      <c r="DO14">
        <v>78.203899793091594</v>
      </c>
      <c r="DP14">
        <v>78.327472980662193</v>
      </c>
      <c r="DQ14">
        <v>78.449194772118901</v>
      </c>
      <c r="DR14">
        <v>78.568930595535406</v>
      </c>
      <c r="DS14">
        <v>78.686516426026003</v>
      </c>
      <c r="DT14">
        <v>78.801765029072101</v>
      </c>
    </row>
    <row r="15" spans="1:124" ht="15" customHeight="1" x14ac:dyDescent="0.25">
      <c r="A15">
        <v>13</v>
      </c>
      <c r="B15">
        <v>50.461504263459098</v>
      </c>
      <c r="C15">
        <v>50.724001201424002</v>
      </c>
      <c r="D15">
        <v>51.168694017799602</v>
      </c>
      <c r="E15">
        <v>51.578203247618397</v>
      </c>
      <c r="F15">
        <v>51.716054617883302</v>
      </c>
      <c r="G15">
        <v>52.103740890005398</v>
      </c>
      <c r="H15">
        <v>52.515528698500397</v>
      </c>
      <c r="I15">
        <v>52.648233563542703</v>
      </c>
      <c r="J15">
        <v>52.842825307882102</v>
      </c>
      <c r="K15">
        <v>53.018769645609503</v>
      </c>
      <c r="L15">
        <v>53.394721551702403</v>
      </c>
      <c r="M15">
        <v>53.612873207015099</v>
      </c>
      <c r="N15">
        <v>54.034022496599299</v>
      </c>
      <c r="O15">
        <v>53.7351753101402</v>
      </c>
      <c r="P15">
        <v>53.736153377543403</v>
      </c>
      <c r="Q15">
        <v>53.355447371906102</v>
      </c>
      <c r="R15">
        <v>53.201373067257201</v>
      </c>
      <c r="S15">
        <v>52.557864568847698</v>
      </c>
      <c r="T15">
        <v>53.2026897230744</v>
      </c>
      <c r="U15">
        <v>53.196521505884697</v>
      </c>
      <c r="V15">
        <v>55.178144690313097</v>
      </c>
      <c r="W15">
        <v>56.028975706275801</v>
      </c>
      <c r="X15">
        <v>56.496450492694898</v>
      </c>
      <c r="Y15">
        <v>56.741974016131998</v>
      </c>
      <c r="Z15">
        <v>57.521693892867297</v>
      </c>
      <c r="AA15">
        <v>58.643483716376799</v>
      </c>
      <c r="AB15">
        <v>59.208727377245602</v>
      </c>
      <c r="AC15">
        <v>59.724360594587402</v>
      </c>
      <c r="AD15">
        <v>59.980968631521399</v>
      </c>
      <c r="AE15">
        <v>60.439432649271197</v>
      </c>
      <c r="AF15">
        <v>60.770081544887397</v>
      </c>
      <c r="AG15">
        <v>61.212166033208703</v>
      </c>
      <c r="AH15">
        <v>61.740414740182899</v>
      </c>
      <c r="AI15">
        <v>62.0172567620899</v>
      </c>
      <c r="AJ15">
        <v>62.502011431719502</v>
      </c>
      <c r="AK15">
        <v>62.821406052361901</v>
      </c>
      <c r="AL15">
        <v>63.283247120694703</v>
      </c>
      <c r="AM15">
        <v>63.4215861252016</v>
      </c>
      <c r="AN15">
        <v>63.757148056018004</v>
      </c>
      <c r="AO15">
        <v>64.059483066125495</v>
      </c>
      <c r="AP15">
        <v>64.314096561050505</v>
      </c>
      <c r="AQ15">
        <v>64.515634037601203</v>
      </c>
      <c r="AR15">
        <v>64.639189963420804</v>
      </c>
      <c r="AS15">
        <v>64.628394619721803</v>
      </c>
      <c r="AT15">
        <v>64.662300396283399</v>
      </c>
      <c r="AU15">
        <v>64.809008032697506</v>
      </c>
      <c r="AV15">
        <v>65.010765177557502</v>
      </c>
      <c r="AW15">
        <v>65.138584211039998</v>
      </c>
      <c r="AX15">
        <v>65.201256542043396</v>
      </c>
      <c r="AY15">
        <v>65.1623237306665</v>
      </c>
      <c r="AZ15">
        <v>65.196486403764894</v>
      </c>
      <c r="BA15">
        <v>65.176710596628396</v>
      </c>
      <c r="BB15">
        <v>65.206274090337104</v>
      </c>
      <c r="BC15">
        <v>65.240093935250499</v>
      </c>
      <c r="BD15">
        <v>65.351658351963806</v>
      </c>
      <c r="BE15">
        <v>65.3941622357695</v>
      </c>
      <c r="BF15">
        <v>65.659269590434107</v>
      </c>
      <c r="BG15">
        <v>65.906072023080498</v>
      </c>
      <c r="BH15">
        <v>66.160410068635201</v>
      </c>
      <c r="BI15">
        <v>66.356678112495302</v>
      </c>
      <c r="BJ15">
        <v>66.713545448473198</v>
      </c>
      <c r="BK15">
        <v>66.903942519052293</v>
      </c>
      <c r="BL15">
        <v>67.252587118812897</v>
      </c>
      <c r="BM15">
        <v>67.511073079922596</v>
      </c>
      <c r="BN15">
        <v>67.786584530531599</v>
      </c>
      <c r="BO15">
        <v>68.068785553320296</v>
      </c>
      <c r="BP15">
        <v>68.311953140821998</v>
      </c>
      <c r="BQ15">
        <v>68.572695560241399</v>
      </c>
      <c r="BR15">
        <v>68.808061963524807</v>
      </c>
      <c r="BS15">
        <v>69.059974984271193</v>
      </c>
      <c r="BT15">
        <v>69.291981981230094</v>
      </c>
      <c r="BU15">
        <v>69.545622194178193</v>
      </c>
      <c r="BV15">
        <v>69.767564513080899</v>
      </c>
      <c r="BW15">
        <v>69.968216851481401</v>
      </c>
      <c r="BX15">
        <v>70.213534357109694</v>
      </c>
      <c r="BY15">
        <v>70.430784295260395</v>
      </c>
      <c r="BZ15">
        <v>70.6902293560251</v>
      </c>
      <c r="CA15">
        <v>70.870921519113907</v>
      </c>
      <c r="CB15">
        <v>71.072462670407305</v>
      </c>
      <c r="CC15">
        <v>71.223168501550703</v>
      </c>
      <c r="CD15">
        <v>71.416592061745305</v>
      </c>
      <c r="CE15">
        <v>71.557509142394693</v>
      </c>
      <c r="CF15">
        <v>71.783899882736307</v>
      </c>
      <c r="CG15">
        <v>71.9965209194539</v>
      </c>
      <c r="CH15">
        <v>72.157289656983806</v>
      </c>
      <c r="CI15">
        <v>72.355517662622304</v>
      </c>
      <c r="CJ15">
        <v>72.540201051857295</v>
      </c>
      <c r="CK15">
        <v>72.7354499990373</v>
      </c>
      <c r="CL15">
        <v>72.907202505585104</v>
      </c>
      <c r="CM15">
        <v>73.095666231689407</v>
      </c>
      <c r="CN15">
        <v>73.268931618089596</v>
      </c>
      <c r="CO15">
        <v>73.442968417190698</v>
      </c>
      <c r="CP15">
        <v>73.600009914818699</v>
      </c>
      <c r="CQ15">
        <v>73.755226341493199</v>
      </c>
      <c r="CR15">
        <v>73.938531236254605</v>
      </c>
      <c r="CS15">
        <v>74.098376603328106</v>
      </c>
      <c r="CT15">
        <v>74.273889757430695</v>
      </c>
      <c r="CU15">
        <v>74.408906409228095</v>
      </c>
      <c r="CV15">
        <v>74.573880520044895</v>
      </c>
      <c r="CW15">
        <v>74.720692660993507</v>
      </c>
      <c r="CX15">
        <v>74.881164188553299</v>
      </c>
      <c r="CY15">
        <v>75.019516621071503</v>
      </c>
      <c r="CZ15">
        <v>75.172034753072197</v>
      </c>
      <c r="DA15">
        <v>75.320416876947206</v>
      </c>
      <c r="DB15">
        <v>75.4630807434459</v>
      </c>
      <c r="DC15">
        <v>75.605594357270704</v>
      </c>
      <c r="DD15">
        <v>75.749021917741999</v>
      </c>
      <c r="DE15">
        <v>75.883311418705105</v>
      </c>
      <c r="DF15">
        <v>76.025391139137596</v>
      </c>
      <c r="DG15">
        <v>76.163894450163198</v>
      </c>
      <c r="DH15">
        <v>76.299879914908601</v>
      </c>
      <c r="DI15">
        <v>76.434391760376698</v>
      </c>
      <c r="DJ15">
        <v>76.567424341738999</v>
      </c>
      <c r="DK15">
        <v>76.698964516449294</v>
      </c>
      <c r="DL15">
        <v>76.828989688777796</v>
      </c>
      <c r="DM15">
        <v>76.957465576118196</v>
      </c>
      <c r="DN15">
        <v>77.084343723198202</v>
      </c>
      <c r="DO15">
        <v>77.209558811236803</v>
      </c>
      <c r="DP15">
        <v>77.333025830902301</v>
      </c>
      <c r="DQ15">
        <v>77.454643303264106</v>
      </c>
      <c r="DR15">
        <v>77.574276618504896</v>
      </c>
      <c r="DS15">
        <v>77.691761712970106</v>
      </c>
      <c r="DT15">
        <v>77.806911313065498</v>
      </c>
    </row>
    <row r="16" spans="1:124" ht="15" customHeight="1" x14ac:dyDescent="0.25">
      <c r="A16">
        <v>14</v>
      </c>
      <c r="B16">
        <v>49.567697850600197</v>
      </c>
      <c r="C16">
        <v>49.855428870776699</v>
      </c>
      <c r="D16">
        <v>50.3045453721247</v>
      </c>
      <c r="E16">
        <v>50.7100691757459</v>
      </c>
      <c r="F16">
        <v>50.862077002802302</v>
      </c>
      <c r="G16">
        <v>51.319413288110503</v>
      </c>
      <c r="H16">
        <v>51.642077520642999</v>
      </c>
      <c r="I16">
        <v>51.756247226559999</v>
      </c>
      <c r="J16">
        <v>51.953239376770199</v>
      </c>
      <c r="K16">
        <v>52.115898594414801</v>
      </c>
      <c r="L16">
        <v>52.493819995093197</v>
      </c>
      <c r="M16">
        <v>52.711154208838799</v>
      </c>
      <c r="N16">
        <v>53.143670158403097</v>
      </c>
      <c r="O16">
        <v>52.837316270798802</v>
      </c>
      <c r="P16">
        <v>52.831242983783497</v>
      </c>
      <c r="Q16">
        <v>52.451448347760603</v>
      </c>
      <c r="R16">
        <v>52.294555457639902</v>
      </c>
      <c r="S16">
        <v>51.648341942117298</v>
      </c>
      <c r="T16">
        <v>52.2964562293377</v>
      </c>
      <c r="U16">
        <v>52.283032896802602</v>
      </c>
      <c r="V16">
        <v>54.271969073335697</v>
      </c>
      <c r="W16">
        <v>55.109164120938203</v>
      </c>
      <c r="X16">
        <v>55.576808559360401</v>
      </c>
      <c r="Y16">
        <v>55.820033582677603</v>
      </c>
      <c r="Z16">
        <v>56.59220276328</v>
      </c>
      <c r="AA16">
        <v>57.720975835213501</v>
      </c>
      <c r="AB16">
        <v>58.302929670577797</v>
      </c>
      <c r="AC16">
        <v>58.827590602235297</v>
      </c>
      <c r="AD16">
        <v>59.061615058310302</v>
      </c>
      <c r="AE16">
        <v>59.543006836063398</v>
      </c>
      <c r="AF16">
        <v>59.942584681568597</v>
      </c>
      <c r="AG16">
        <v>60.399981576390303</v>
      </c>
      <c r="AH16">
        <v>60.833949012426899</v>
      </c>
      <c r="AI16">
        <v>61.086541621414</v>
      </c>
      <c r="AJ16">
        <v>61.558360422983498</v>
      </c>
      <c r="AK16">
        <v>61.875485598375697</v>
      </c>
      <c r="AL16">
        <v>62.3323191619601</v>
      </c>
      <c r="AM16">
        <v>62.4686867028554</v>
      </c>
      <c r="AN16">
        <v>62.7982919457828</v>
      </c>
      <c r="AO16">
        <v>63.091851318446501</v>
      </c>
      <c r="AP16">
        <v>63.344103289596603</v>
      </c>
      <c r="AQ16">
        <v>63.552720562807103</v>
      </c>
      <c r="AR16">
        <v>63.668835965636902</v>
      </c>
      <c r="AS16">
        <v>63.657971444557703</v>
      </c>
      <c r="AT16">
        <v>63.691057990262998</v>
      </c>
      <c r="AU16">
        <v>63.838088848857197</v>
      </c>
      <c r="AV16">
        <v>64.037871083412497</v>
      </c>
      <c r="AW16">
        <v>64.162574026003597</v>
      </c>
      <c r="AX16">
        <v>64.229737626599103</v>
      </c>
      <c r="AY16">
        <v>64.192729313443806</v>
      </c>
      <c r="AZ16">
        <v>64.225677684400495</v>
      </c>
      <c r="BA16">
        <v>64.2036920362074</v>
      </c>
      <c r="BB16">
        <v>64.230807066215206</v>
      </c>
      <c r="BC16">
        <v>64.265222841713097</v>
      </c>
      <c r="BD16">
        <v>64.383516158397498</v>
      </c>
      <c r="BE16">
        <v>64.423897380769901</v>
      </c>
      <c r="BF16">
        <v>64.688800116886995</v>
      </c>
      <c r="BG16">
        <v>64.936499995578501</v>
      </c>
      <c r="BH16">
        <v>65.189116212420103</v>
      </c>
      <c r="BI16">
        <v>65.387117960993294</v>
      </c>
      <c r="BJ16">
        <v>65.745210659168293</v>
      </c>
      <c r="BK16">
        <v>65.930979927883001</v>
      </c>
      <c r="BL16">
        <v>66.277030431401897</v>
      </c>
      <c r="BM16">
        <v>66.537391199403004</v>
      </c>
      <c r="BN16">
        <v>66.812080632918395</v>
      </c>
      <c r="BO16">
        <v>67.092746555631507</v>
      </c>
      <c r="BP16">
        <v>67.338445987686697</v>
      </c>
      <c r="BQ16">
        <v>67.596883563854405</v>
      </c>
      <c r="BR16">
        <v>67.831826663842193</v>
      </c>
      <c r="BS16">
        <v>68.084889423533298</v>
      </c>
      <c r="BT16">
        <v>68.313699056365706</v>
      </c>
      <c r="BU16">
        <v>68.568195161374803</v>
      </c>
      <c r="BV16">
        <v>68.788434409068202</v>
      </c>
      <c r="BW16">
        <v>68.987499291110396</v>
      </c>
      <c r="BX16">
        <v>69.232869937437101</v>
      </c>
      <c r="BY16">
        <v>69.452146494845493</v>
      </c>
      <c r="BZ16">
        <v>69.706973968806395</v>
      </c>
      <c r="CA16">
        <v>69.886921126353599</v>
      </c>
      <c r="CB16">
        <v>70.090596028508401</v>
      </c>
      <c r="CC16">
        <v>70.239714977545304</v>
      </c>
      <c r="CD16">
        <v>70.433855240226904</v>
      </c>
      <c r="CE16">
        <v>70.576540171806499</v>
      </c>
      <c r="CF16">
        <v>70.800885821840296</v>
      </c>
      <c r="CG16">
        <v>71.013239214039601</v>
      </c>
      <c r="CH16">
        <v>71.171255831822293</v>
      </c>
      <c r="CI16">
        <v>71.370703198507101</v>
      </c>
      <c r="CJ16">
        <v>71.554551520550604</v>
      </c>
      <c r="CK16">
        <v>71.750858411549601</v>
      </c>
      <c r="CL16">
        <v>71.921229849737998</v>
      </c>
      <c r="CM16">
        <v>72.109809127817698</v>
      </c>
      <c r="CN16">
        <v>72.280889684408095</v>
      </c>
      <c r="CO16">
        <v>72.453888343516297</v>
      </c>
      <c r="CP16">
        <v>72.610875648436306</v>
      </c>
      <c r="CQ16">
        <v>72.766595729183393</v>
      </c>
      <c r="CR16">
        <v>72.948582912942797</v>
      </c>
      <c r="CS16">
        <v>73.106994932066996</v>
      </c>
      <c r="CT16">
        <v>73.280934307336096</v>
      </c>
      <c r="CU16">
        <v>73.417317980487397</v>
      </c>
      <c r="CV16">
        <v>73.580573578905302</v>
      </c>
      <c r="CW16">
        <v>73.729363102146493</v>
      </c>
      <c r="CX16">
        <v>73.888067408705993</v>
      </c>
      <c r="CY16">
        <v>74.029182515554297</v>
      </c>
      <c r="CZ16">
        <v>74.181137218236401</v>
      </c>
      <c r="DA16">
        <v>74.327099742037603</v>
      </c>
      <c r="DB16">
        <v>74.471161484619202</v>
      </c>
      <c r="DC16">
        <v>74.612298894414593</v>
      </c>
      <c r="DD16">
        <v>74.756528791555496</v>
      </c>
      <c r="DE16">
        <v>74.893014154309995</v>
      </c>
      <c r="DF16">
        <v>75.033662548279494</v>
      </c>
      <c r="DG16">
        <v>75.170987847107298</v>
      </c>
      <c r="DH16">
        <v>75.306841668714</v>
      </c>
      <c r="DI16">
        <v>75.441224159824003</v>
      </c>
      <c r="DJ16">
        <v>75.574129639135705</v>
      </c>
      <c r="DK16">
        <v>75.705544927484894</v>
      </c>
      <c r="DL16">
        <v>75.835447392275199</v>
      </c>
      <c r="DM16">
        <v>75.963802713672706</v>
      </c>
      <c r="DN16">
        <v>76.090562398703398</v>
      </c>
      <c r="DO16">
        <v>76.215661090297601</v>
      </c>
      <c r="DP16">
        <v>76.3390137401461</v>
      </c>
      <c r="DQ16">
        <v>76.460518830028803</v>
      </c>
      <c r="DR16">
        <v>76.580041709379898</v>
      </c>
      <c r="DS16">
        <v>76.697418272824294</v>
      </c>
      <c r="DT16">
        <v>76.812461204700398</v>
      </c>
    </row>
    <row r="17" spans="1:124" ht="15" customHeight="1" x14ac:dyDescent="0.25">
      <c r="A17">
        <v>15</v>
      </c>
      <c r="B17">
        <v>48.713714942835601</v>
      </c>
      <c r="C17">
        <v>49.004337919237798</v>
      </c>
      <c r="D17">
        <v>49.455009861828501</v>
      </c>
      <c r="E17">
        <v>49.882781350214501</v>
      </c>
      <c r="F17">
        <v>50.117645494906</v>
      </c>
      <c r="G17">
        <v>50.458632271476198</v>
      </c>
      <c r="H17">
        <v>50.765062405353397</v>
      </c>
      <c r="I17">
        <v>50.8788371319568</v>
      </c>
      <c r="J17">
        <v>51.059141854138602</v>
      </c>
      <c r="K17">
        <v>51.234111038136902</v>
      </c>
      <c r="L17">
        <v>51.6077274873807</v>
      </c>
      <c r="M17">
        <v>51.832932943799101</v>
      </c>
      <c r="N17">
        <v>52.266299037365897</v>
      </c>
      <c r="O17">
        <v>51.956918043938998</v>
      </c>
      <c r="P17">
        <v>51.949306372427799</v>
      </c>
      <c r="Q17">
        <v>51.555663786661498</v>
      </c>
      <c r="R17">
        <v>51.405061333218399</v>
      </c>
      <c r="S17">
        <v>50.744271217837003</v>
      </c>
      <c r="T17">
        <v>51.404937548814701</v>
      </c>
      <c r="U17">
        <v>51.381244091868503</v>
      </c>
      <c r="V17">
        <v>53.366828558427102</v>
      </c>
      <c r="W17">
        <v>54.204349689397802</v>
      </c>
      <c r="X17">
        <v>54.667559194234997</v>
      </c>
      <c r="Y17">
        <v>54.914293295573302</v>
      </c>
      <c r="Z17">
        <v>55.677761494035401</v>
      </c>
      <c r="AA17">
        <v>56.828868766231501</v>
      </c>
      <c r="AB17">
        <v>57.407278586590898</v>
      </c>
      <c r="AC17">
        <v>57.917729158326601</v>
      </c>
      <c r="AD17">
        <v>58.185794198834998</v>
      </c>
      <c r="AE17">
        <v>58.731243728632997</v>
      </c>
      <c r="AF17">
        <v>59.138257805428204</v>
      </c>
      <c r="AG17">
        <v>59.506613328274597</v>
      </c>
      <c r="AH17">
        <v>59.904501470143998</v>
      </c>
      <c r="AI17">
        <v>60.152653013198297</v>
      </c>
      <c r="AJ17">
        <v>60.616971598746701</v>
      </c>
      <c r="AK17">
        <v>60.929297663128601</v>
      </c>
      <c r="AL17">
        <v>61.386098181279699</v>
      </c>
      <c r="AM17">
        <v>61.519604798394802</v>
      </c>
      <c r="AN17">
        <v>61.845861838365501</v>
      </c>
      <c r="AO17">
        <v>62.129867648108899</v>
      </c>
      <c r="AP17">
        <v>62.378686567208597</v>
      </c>
      <c r="AQ17">
        <v>62.594804797607097</v>
      </c>
      <c r="AR17">
        <v>62.705242185135603</v>
      </c>
      <c r="AS17">
        <v>62.697153679839197</v>
      </c>
      <c r="AT17">
        <v>62.7312098084914</v>
      </c>
      <c r="AU17">
        <v>62.873451234646197</v>
      </c>
      <c r="AV17">
        <v>63.073090575591401</v>
      </c>
      <c r="AW17">
        <v>63.196651734681701</v>
      </c>
      <c r="AX17">
        <v>63.266594718346298</v>
      </c>
      <c r="AY17">
        <v>63.227588304246197</v>
      </c>
      <c r="AZ17">
        <v>63.264765485643203</v>
      </c>
      <c r="BA17">
        <v>63.242319882056002</v>
      </c>
      <c r="BB17">
        <v>63.272514290561197</v>
      </c>
      <c r="BC17">
        <v>63.305675640068898</v>
      </c>
      <c r="BD17">
        <v>63.426538718955399</v>
      </c>
      <c r="BE17">
        <v>63.461122754212901</v>
      </c>
      <c r="BF17">
        <v>63.7288146684255</v>
      </c>
      <c r="BG17">
        <v>63.974668999626203</v>
      </c>
      <c r="BH17">
        <v>64.227046261529296</v>
      </c>
      <c r="BI17">
        <v>64.424384557729397</v>
      </c>
      <c r="BJ17">
        <v>64.7837280587229</v>
      </c>
      <c r="BK17">
        <v>64.9663230913972</v>
      </c>
      <c r="BL17">
        <v>65.307172888353904</v>
      </c>
      <c r="BM17">
        <v>65.570827704063205</v>
      </c>
      <c r="BN17">
        <v>65.842163968733601</v>
      </c>
      <c r="BO17">
        <v>66.120652868943793</v>
      </c>
      <c r="BP17">
        <v>66.369648047300203</v>
      </c>
      <c r="BQ17">
        <v>66.629339920108706</v>
      </c>
      <c r="BR17">
        <v>66.863459705691895</v>
      </c>
      <c r="BS17">
        <v>67.114779461776905</v>
      </c>
      <c r="BT17">
        <v>67.341943413772896</v>
      </c>
      <c r="BU17">
        <v>67.597467915007599</v>
      </c>
      <c r="BV17">
        <v>67.813055276615998</v>
      </c>
      <c r="BW17">
        <v>68.0124249702491</v>
      </c>
      <c r="BX17">
        <v>68.256327361024503</v>
      </c>
      <c r="BY17">
        <v>68.477283163672297</v>
      </c>
      <c r="BZ17">
        <v>68.728122788284907</v>
      </c>
      <c r="CA17">
        <v>68.907226721114199</v>
      </c>
      <c r="CB17">
        <v>69.113232638799602</v>
      </c>
      <c r="CC17">
        <v>69.261846215595895</v>
      </c>
      <c r="CD17">
        <v>69.457904625819594</v>
      </c>
      <c r="CE17">
        <v>69.600444578923501</v>
      </c>
      <c r="CF17">
        <v>69.824620487012297</v>
      </c>
      <c r="CG17">
        <v>70.033065673131105</v>
      </c>
      <c r="CH17">
        <v>70.1910073918406</v>
      </c>
      <c r="CI17">
        <v>70.391244486899595</v>
      </c>
      <c r="CJ17">
        <v>70.574894357231003</v>
      </c>
      <c r="CK17">
        <v>70.769129479062897</v>
      </c>
      <c r="CL17">
        <v>70.939026082966706</v>
      </c>
      <c r="CM17">
        <v>71.126122978477198</v>
      </c>
      <c r="CN17">
        <v>71.296231767437604</v>
      </c>
      <c r="CO17">
        <v>71.467931516124494</v>
      </c>
      <c r="CP17">
        <v>71.6256860820708</v>
      </c>
      <c r="CQ17">
        <v>71.778896256154994</v>
      </c>
      <c r="CR17">
        <v>71.962119270988694</v>
      </c>
      <c r="CS17">
        <v>72.122038097136794</v>
      </c>
      <c r="CT17">
        <v>72.292716240015395</v>
      </c>
      <c r="CU17">
        <v>72.430480413551805</v>
      </c>
      <c r="CV17">
        <v>72.590136862148995</v>
      </c>
      <c r="CW17">
        <v>72.740213168455597</v>
      </c>
      <c r="CX17">
        <v>72.899766424938605</v>
      </c>
      <c r="CY17">
        <v>73.040444442277206</v>
      </c>
      <c r="CZ17">
        <v>73.191858958630704</v>
      </c>
      <c r="DA17">
        <v>73.338005792462795</v>
      </c>
      <c r="DB17">
        <v>73.482489290922203</v>
      </c>
      <c r="DC17">
        <v>73.621599284826402</v>
      </c>
      <c r="DD17">
        <v>73.765794857327194</v>
      </c>
      <c r="DE17">
        <v>73.904270825749194</v>
      </c>
      <c r="DF17">
        <v>74.042898181576504</v>
      </c>
      <c r="DG17">
        <v>74.180052484914796</v>
      </c>
      <c r="DH17">
        <v>74.315738272313794</v>
      </c>
      <c r="DI17">
        <v>74.449955644313604</v>
      </c>
      <c r="DJ17">
        <v>74.582698873344498</v>
      </c>
      <c r="DK17">
        <v>74.713954733769199</v>
      </c>
      <c r="DL17">
        <v>74.843700546176706</v>
      </c>
      <c r="DM17">
        <v>74.971901943434304</v>
      </c>
      <c r="DN17">
        <v>75.098510384636398</v>
      </c>
      <c r="DO17">
        <v>75.223460464005598</v>
      </c>
      <c r="DP17">
        <v>75.346667083614705</v>
      </c>
      <c r="DQ17">
        <v>75.468028675206298</v>
      </c>
      <c r="DR17">
        <v>75.587410536270795</v>
      </c>
      <c r="DS17">
        <v>75.704648508215001</v>
      </c>
      <c r="DT17">
        <v>75.819555221694202</v>
      </c>
    </row>
    <row r="18" spans="1:124" ht="15" customHeight="1" x14ac:dyDescent="0.25">
      <c r="A18">
        <v>16</v>
      </c>
      <c r="B18">
        <v>47.891456763527998</v>
      </c>
      <c r="C18">
        <v>48.195174307348303</v>
      </c>
      <c r="D18">
        <v>48.656601082869301</v>
      </c>
      <c r="E18">
        <v>49.205669378497198</v>
      </c>
      <c r="F18">
        <v>49.295515074753098</v>
      </c>
      <c r="G18">
        <v>49.602225249039897</v>
      </c>
      <c r="H18">
        <v>49.9031670831613</v>
      </c>
      <c r="I18">
        <v>50.008846903887402</v>
      </c>
      <c r="J18">
        <v>50.205325306998702</v>
      </c>
      <c r="K18">
        <v>50.382688488523399</v>
      </c>
      <c r="L18">
        <v>50.757399092731397</v>
      </c>
      <c r="M18">
        <v>50.974849102775401</v>
      </c>
      <c r="N18">
        <v>51.399993420416898</v>
      </c>
      <c r="O18">
        <v>51.0992804587246</v>
      </c>
      <c r="P18">
        <v>51.074891232579098</v>
      </c>
      <c r="Q18">
        <v>50.682340078355402</v>
      </c>
      <c r="R18">
        <v>50.529061953766004</v>
      </c>
      <c r="S18">
        <v>49.855456064828203</v>
      </c>
      <c r="T18">
        <v>50.5226979356502</v>
      </c>
      <c r="U18">
        <v>50.496036169285503</v>
      </c>
      <c r="V18">
        <v>52.482223841954898</v>
      </c>
      <c r="W18">
        <v>53.309331695535803</v>
      </c>
      <c r="X18">
        <v>53.772522252270797</v>
      </c>
      <c r="Y18">
        <v>54.023613139918901</v>
      </c>
      <c r="Z18">
        <v>54.8003623974706</v>
      </c>
      <c r="AA18">
        <v>55.955555031722703</v>
      </c>
      <c r="AB18">
        <v>56.531093089688603</v>
      </c>
      <c r="AC18">
        <v>57.061864065947702</v>
      </c>
      <c r="AD18">
        <v>57.414033404482097</v>
      </c>
      <c r="AE18">
        <v>57.964693248775298</v>
      </c>
      <c r="AF18">
        <v>58.258595408825499</v>
      </c>
      <c r="AG18">
        <v>58.589634264416098</v>
      </c>
      <c r="AH18">
        <v>58.973133466164001</v>
      </c>
      <c r="AI18">
        <v>59.217446442588603</v>
      </c>
      <c r="AJ18">
        <v>59.681184923059597</v>
      </c>
      <c r="AK18">
        <v>59.987183898119099</v>
      </c>
      <c r="AL18">
        <v>60.436919572202903</v>
      </c>
      <c r="AM18">
        <v>60.570720991865002</v>
      </c>
      <c r="AN18">
        <v>60.892520153682298</v>
      </c>
      <c r="AO18">
        <v>61.171989617017402</v>
      </c>
      <c r="AP18">
        <v>61.429344771231399</v>
      </c>
      <c r="AQ18">
        <v>61.639109983025001</v>
      </c>
      <c r="AR18">
        <v>61.751495045954698</v>
      </c>
      <c r="AS18">
        <v>61.7397256521853</v>
      </c>
      <c r="AT18">
        <v>61.775238402041701</v>
      </c>
      <c r="AU18">
        <v>61.9178927743015</v>
      </c>
      <c r="AV18">
        <v>62.117862347169599</v>
      </c>
      <c r="AW18">
        <v>62.237054397713798</v>
      </c>
      <c r="AX18">
        <v>62.307985180580303</v>
      </c>
      <c r="AY18">
        <v>62.2763027151532</v>
      </c>
      <c r="AZ18">
        <v>62.314514581191503</v>
      </c>
      <c r="BA18">
        <v>62.293685116481299</v>
      </c>
      <c r="BB18">
        <v>62.3246587573298</v>
      </c>
      <c r="BC18">
        <v>62.356778200746099</v>
      </c>
      <c r="BD18">
        <v>62.472823744407499</v>
      </c>
      <c r="BE18">
        <v>62.512730180230498</v>
      </c>
      <c r="BF18">
        <v>62.781084844506999</v>
      </c>
      <c r="BG18">
        <v>63.020785089601297</v>
      </c>
      <c r="BH18">
        <v>63.276792159413702</v>
      </c>
      <c r="BI18">
        <v>63.470891395774203</v>
      </c>
      <c r="BJ18">
        <v>63.824766916686997</v>
      </c>
      <c r="BK18">
        <v>64.010186880708801</v>
      </c>
      <c r="BL18">
        <v>64.348214786500805</v>
      </c>
      <c r="BM18">
        <v>64.6140841791957</v>
      </c>
      <c r="BN18">
        <v>64.883637566357194</v>
      </c>
      <c r="BO18">
        <v>65.1579750023012</v>
      </c>
      <c r="BP18">
        <v>65.407916097179694</v>
      </c>
      <c r="BQ18">
        <v>65.665055417306704</v>
      </c>
      <c r="BR18">
        <v>65.8988199179622</v>
      </c>
      <c r="BS18">
        <v>66.153093449577298</v>
      </c>
      <c r="BT18">
        <v>66.377064719317502</v>
      </c>
      <c r="BU18">
        <v>66.628915670950207</v>
      </c>
      <c r="BV18">
        <v>66.843349633099393</v>
      </c>
      <c r="BW18">
        <v>67.043243941882693</v>
      </c>
      <c r="BX18">
        <v>67.287045464021702</v>
      </c>
      <c r="BY18">
        <v>67.510393593059902</v>
      </c>
      <c r="BZ18">
        <v>67.757834667141395</v>
      </c>
      <c r="CA18">
        <v>67.936640562638601</v>
      </c>
      <c r="CB18">
        <v>68.142115784078399</v>
      </c>
      <c r="CC18">
        <v>68.294917328323095</v>
      </c>
      <c r="CD18">
        <v>68.488674837770802</v>
      </c>
      <c r="CE18">
        <v>68.632369349111798</v>
      </c>
      <c r="CF18">
        <v>68.853720426567705</v>
      </c>
      <c r="CG18">
        <v>69.056445664912005</v>
      </c>
      <c r="CH18">
        <v>69.216119023209799</v>
      </c>
      <c r="CI18">
        <v>69.417415812890695</v>
      </c>
      <c r="CJ18">
        <v>69.599638626944696</v>
      </c>
      <c r="CK18">
        <v>69.791008252980404</v>
      </c>
      <c r="CL18">
        <v>69.959512145968105</v>
      </c>
      <c r="CM18">
        <v>70.147570873014601</v>
      </c>
      <c r="CN18">
        <v>70.314994740966299</v>
      </c>
      <c r="CO18">
        <v>70.487797589705806</v>
      </c>
      <c r="CP18">
        <v>70.643803865061102</v>
      </c>
      <c r="CQ18">
        <v>70.798131133660107</v>
      </c>
      <c r="CR18">
        <v>70.980917985866697</v>
      </c>
      <c r="CS18">
        <v>71.139893533241406</v>
      </c>
      <c r="CT18">
        <v>71.3071449813405</v>
      </c>
      <c r="CU18">
        <v>71.444657464952996</v>
      </c>
      <c r="CV18">
        <v>71.602959370703303</v>
      </c>
      <c r="CW18">
        <v>71.755142462713295</v>
      </c>
      <c r="CX18">
        <v>71.913717882320299</v>
      </c>
      <c r="CY18">
        <v>72.054813602552002</v>
      </c>
      <c r="CZ18">
        <v>72.205481318908895</v>
      </c>
      <c r="DA18">
        <v>72.351760725502501</v>
      </c>
      <c r="DB18">
        <v>72.495939590986495</v>
      </c>
      <c r="DC18">
        <v>72.635475889068701</v>
      </c>
      <c r="DD18">
        <v>72.777183647395105</v>
      </c>
      <c r="DE18">
        <v>72.917051691807899</v>
      </c>
      <c r="DF18">
        <v>73.055442978557195</v>
      </c>
      <c r="DG18">
        <v>73.192365284046204</v>
      </c>
      <c r="DH18">
        <v>73.3278230825603</v>
      </c>
      <c r="DI18">
        <v>73.461816412382603</v>
      </c>
      <c r="DJ18">
        <v>73.594339483546193</v>
      </c>
      <c r="DK18">
        <v>73.725379007708696</v>
      </c>
      <c r="DL18">
        <v>73.854912242260795</v>
      </c>
      <c r="DM18">
        <v>73.982904756180403</v>
      </c>
      <c r="DN18">
        <v>74.109307943778802</v>
      </c>
      <c r="DO18">
        <v>74.234056333403103</v>
      </c>
      <c r="DP18">
        <v>74.357064759976197</v>
      </c>
      <c r="DQ18">
        <v>74.478231587490498</v>
      </c>
      <c r="DR18">
        <v>74.597422043040595</v>
      </c>
      <c r="DS18">
        <v>74.714471895861493</v>
      </c>
      <c r="DT18">
        <v>74.829193703776099</v>
      </c>
    </row>
    <row r="19" spans="1:124" ht="15" customHeight="1" x14ac:dyDescent="0.25">
      <c r="A19">
        <v>17</v>
      </c>
      <c r="B19">
        <v>47.111278034211999</v>
      </c>
      <c r="C19">
        <v>47.4463653152348</v>
      </c>
      <c r="D19">
        <v>48.0661595059833</v>
      </c>
      <c r="E19">
        <v>48.410457463898503</v>
      </c>
      <c r="F19">
        <v>48.460168120141098</v>
      </c>
      <c r="G19">
        <v>48.7680615441977</v>
      </c>
      <c r="H19">
        <v>49.063554746320399</v>
      </c>
      <c r="I19">
        <v>49.1701756343478</v>
      </c>
      <c r="J19">
        <v>49.372848204116302</v>
      </c>
      <c r="K19">
        <v>49.559950774214897</v>
      </c>
      <c r="L19">
        <v>49.923190543237602</v>
      </c>
      <c r="M19">
        <v>50.1466933332552</v>
      </c>
      <c r="N19">
        <v>50.568417059880403</v>
      </c>
      <c r="O19">
        <v>50.259324609217401</v>
      </c>
      <c r="P19">
        <v>50.224732091176499</v>
      </c>
      <c r="Q19">
        <v>49.823850746654998</v>
      </c>
      <c r="R19">
        <v>49.677335981591597</v>
      </c>
      <c r="S19">
        <v>48.997613209967199</v>
      </c>
      <c r="T19">
        <v>49.658979883995002</v>
      </c>
      <c r="U19">
        <v>49.624907305969202</v>
      </c>
      <c r="V19">
        <v>51.613967952939902</v>
      </c>
      <c r="W19">
        <v>52.433938186025699</v>
      </c>
      <c r="X19">
        <v>52.894528750465703</v>
      </c>
      <c r="Y19">
        <v>53.174061534399797</v>
      </c>
      <c r="Z19">
        <v>53.958673762097</v>
      </c>
      <c r="AA19">
        <v>55.099613630639702</v>
      </c>
      <c r="AB19">
        <v>55.706062562445503</v>
      </c>
      <c r="AC19">
        <v>56.335755572049401</v>
      </c>
      <c r="AD19">
        <v>56.685952609138603</v>
      </c>
      <c r="AE19">
        <v>57.101208112000798</v>
      </c>
      <c r="AF19">
        <v>57.3439731131405</v>
      </c>
      <c r="AG19">
        <v>57.671365032286502</v>
      </c>
      <c r="AH19">
        <v>58.043385528798503</v>
      </c>
      <c r="AI19">
        <v>58.283283720355399</v>
      </c>
      <c r="AJ19">
        <v>58.743805625605901</v>
      </c>
      <c r="AK19">
        <v>59.044406072354597</v>
      </c>
      <c r="AL19">
        <v>59.490370992757398</v>
      </c>
      <c r="AM19">
        <v>59.629347105292702</v>
      </c>
      <c r="AN19">
        <v>59.942385121407398</v>
      </c>
      <c r="AO19">
        <v>60.226825940841998</v>
      </c>
      <c r="AP19">
        <v>60.480568448728398</v>
      </c>
      <c r="AQ19">
        <v>60.693327270987098</v>
      </c>
      <c r="AR19">
        <v>60.803725820353598</v>
      </c>
      <c r="AS19">
        <v>60.788265958824702</v>
      </c>
      <c r="AT19">
        <v>60.824236466978803</v>
      </c>
      <c r="AU19">
        <v>60.970942197417799</v>
      </c>
      <c r="AV19">
        <v>61.174232595762099</v>
      </c>
      <c r="AW19">
        <v>61.287225624921199</v>
      </c>
      <c r="AX19">
        <v>61.362981371019103</v>
      </c>
      <c r="AY19">
        <v>61.334612754981102</v>
      </c>
      <c r="AZ19">
        <v>61.371188589939898</v>
      </c>
      <c r="BA19">
        <v>61.351454374867401</v>
      </c>
      <c r="BB19">
        <v>61.392059209809297</v>
      </c>
      <c r="BC19">
        <v>61.420246453360797</v>
      </c>
      <c r="BD19">
        <v>61.533740877949597</v>
      </c>
      <c r="BE19">
        <v>61.5771041372208</v>
      </c>
      <c r="BF19">
        <v>61.846923195401402</v>
      </c>
      <c r="BG19">
        <v>62.086250307422901</v>
      </c>
      <c r="BH19">
        <v>62.3392543782657</v>
      </c>
      <c r="BI19">
        <v>62.5280840634085</v>
      </c>
      <c r="BJ19">
        <v>62.885136260195402</v>
      </c>
      <c r="BK19">
        <v>63.074608378487902</v>
      </c>
      <c r="BL19">
        <v>63.408384611122898</v>
      </c>
      <c r="BM19">
        <v>63.678487777066501</v>
      </c>
      <c r="BN19">
        <v>63.9388629889648</v>
      </c>
      <c r="BO19">
        <v>64.208312005527702</v>
      </c>
      <c r="BP19">
        <v>64.458101253518194</v>
      </c>
      <c r="BQ19">
        <v>64.716163903425496</v>
      </c>
      <c r="BR19">
        <v>64.948005750784105</v>
      </c>
      <c r="BS19">
        <v>65.200250813626099</v>
      </c>
      <c r="BT19">
        <v>65.419815867576702</v>
      </c>
      <c r="BU19">
        <v>65.671246086876096</v>
      </c>
      <c r="BV19">
        <v>65.885570290843603</v>
      </c>
      <c r="BW19">
        <v>66.084948039719706</v>
      </c>
      <c r="BX19">
        <v>66.325937460713902</v>
      </c>
      <c r="BY19">
        <v>66.548247949159304</v>
      </c>
      <c r="BZ19">
        <v>66.793969281257006</v>
      </c>
      <c r="CA19">
        <v>66.976814290397996</v>
      </c>
      <c r="CB19">
        <v>67.1748316649945</v>
      </c>
      <c r="CC19">
        <v>67.333342836199193</v>
      </c>
      <c r="CD19">
        <v>67.526058329360097</v>
      </c>
      <c r="CE19">
        <v>67.666976795954696</v>
      </c>
      <c r="CF19">
        <v>67.888679763361097</v>
      </c>
      <c r="CG19">
        <v>68.089495125034503</v>
      </c>
      <c r="CH19">
        <v>68.250777695413007</v>
      </c>
      <c r="CI19">
        <v>68.450327047533904</v>
      </c>
      <c r="CJ19">
        <v>68.630808989654696</v>
      </c>
      <c r="CK19">
        <v>68.820702877680006</v>
      </c>
      <c r="CL19">
        <v>68.986450540686803</v>
      </c>
      <c r="CM19">
        <v>69.175492094606597</v>
      </c>
      <c r="CN19">
        <v>69.339701895743602</v>
      </c>
      <c r="CO19">
        <v>69.509442425649198</v>
      </c>
      <c r="CP19">
        <v>69.666796326130296</v>
      </c>
      <c r="CQ19">
        <v>69.825234650657805</v>
      </c>
      <c r="CR19">
        <v>70.002936463816795</v>
      </c>
      <c r="CS19">
        <v>70.159101177866901</v>
      </c>
      <c r="CT19">
        <v>70.324210473120701</v>
      </c>
      <c r="CU19">
        <v>70.461383767777704</v>
      </c>
      <c r="CV19">
        <v>70.620136413167998</v>
      </c>
      <c r="CW19">
        <v>70.774751384258806</v>
      </c>
      <c r="CX19">
        <v>70.929817137165898</v>
      </c>
      <c r="CY19">
        <v>71.072709350109307</v>
      </c>
      <c r="CZ19">
        <v>71.223261360768802</v>
      </c>
      <c r="DA19">
        <v>71.367269697302802</v>
      </c>
      <c r="DB19">
        <v>71.511040347004894</v>
      </c>
      <c r="DC19">
        <v>71.652618049767995</v>
      </c>
      <c r="DD19">
        <v>71.793664068910999</v>
      </c>
      <c r="DE19">
        <v>71.933228447588803</v>
      </c>
      <c r="DF19">
        <v>72.071321282888107</v>
      </c>
      <c r="DG19">
        <v>72.207950272877099</v>
      </c>
      <c r="DH19">
        <v>72.343119813643796</v>
      </c>
      <c r="DI19">
        <v>72.476829865251204</v>
      </c>
      <c r="DJ19">
        <v>72.6090745593024</v>
      </c>
      <c r="DK19">
        <v>72.739840528599302</v>
      </c>
      <c r="DL19">
        <v>72.869104951014805</v>
      </c>
      <c r="DM19">
        <v>72.996833315092701</v>
      </c>
      <c r="DN19">
        <v>73.122976933534801</v>
      </c>
      <c r="DO19">
        <v>73.247470251649602</v>
      </c>
      <c r="DP19">
        <v>73.370228019657901</v>
      </c>
      <c r="DQ19">
        <v>73.491148516053002</v>
      </c>
      <c r="DR19">
        <v>73.610096879009305</v>
      </c>
      <c r="DS19">
        <v>73.726908786536796</v>
      </c>
      <c r="DT19">
        <v>73.841396704359894</v>
      </c>
    </row>
    <row r="20" spans="1:124" ht="15" customHeight="1" x14ac:dyDescent="0.25">
      <c r="A20">
        <v>18</v>
      </c>
      <c r="B20">
        <v>46.474200708888901</v>
      </c>
      <c r="C20">
        <v>46.969814964852198</v>
      </c>
      <c r="D20">
        <v>47.299228544365597</v>
      </c>
      <c r="E20">
        <v>47.615574156527799</v>
      </c>
      <c r="F20">
        <v>47.663272640867604</v>
      </c>
      <c r="G20">
        <v>47.951353012644503</v>
      </c>
      <c r="H20">
        <v>48.250561901775598</v>
      </c>
      <c r="I20">
        <v>48.3626455953479</v>
      </c>
      <c r="J20">
        <v>48.570750541048298</v>
      </c>
      <c r="K20">
        <v>48.766673737216301</v>
      </c>
      <c r="L20">
        <v>49.117393019516001</v>
      </c>
      <c r="M20">
        <v>49.342274418071703</v>
      </c>
      <c r="N20">
        <v>49.757990198910697</v>
      </c>
      <c r="O20">
        <v>49.4431654010587</v>
      </c>
      <c r="P20">
        <v>49.391519440666599</v>
      </c>
      <c r="Q20">
        <v>48.985073114863297</v>
      </c>
      <c r="R20">
        <v>48.826598267950402</v>
      </c>
      <c r="S20">
        <v>48.143787792283</v>
      </c>
      <c r="T20">
        <v>48.797209258756602</v>
      </c>
      <c r="U20">
        <v>48.765017014358001</v>
      </c>
      <c r="V20">
        <v>50.754096653189698</v>
      </c>
      <c r="W20">
        <v>51.5647769705527</v>
      </c>
      <c r="X20">
        <v>52.061094860077297</v>
      </c>
      <c r="Y20">
        <v>52.351961235919902</v>
      </c>
      <c r="Z20">
        <v>53.130344494824897</v>
      </c>
      <c r="AA20">
        <v>54.329293541284102</v>
      </c>
      <c r="AB20">
        <v>55.0313653003751</v>
      </c>
      <c r="AC20">
        <v>55.6624525585827</v>
      </c>
      <c r="AD20">
        <v>55.828858924229301</v>
      </c>
      <c r="AE20">
        <v>56.203330810791002</v>
      </c>
      <c r="AF20">
        <v>56.4409435399891</v>
      </c>
      <c r="AG20">
        <v>56.753466503252099</v>
      </c>
      <c r="AH20">
        <v>57.124001506906701</v>
      </c>
      <c r="AI20">
        <v>57.354676391021897</v>
      </c>
      <c r="AJ20">
        <v>57.809812333167002</v>
      </c>
      <c r="AK20">
        <v>58.114567709903397</v>
      </c>
      <c r="AL20">
        <v>58.550898163374903</v>
      </c>
      <c r="AM20">
        <v>58.690490882374199</v>
      </c>
      <c r="AN20">
        <v>59.002959133805703</v>
      </c>
      <c r="AO20">
        <v>59.286732246553001</v>
      </c>
      <c r="AP20">
        <v>59.547882124589997</v>
      </c>
      <c r="AQ20">
        <v>59.7544252581989</v>
      </c>
      <c r="AR20">
        <v>59.866265271174598</v>
      </c>
      <c r="AS20">
        <v>59.8570125961717</v>
      </c>
      <c r="AT20">
        <v>59.885648671677899</v>
      </c>
      <c r="AU20">
        <v>60.034745819511599</v>
      </c>
      <c r="AV20">
        <v>60.240135642934703</v>
      </c>
      <c r="AW20">
        <v>60.352946807473302</v>
      </c>
      <c r="AX20">
        <v>60.425307961063297</v>
      </c>
      <c r="AY20">
        <v>60.399470691267297</v>
      </c>
      <c r="AZ20">
        <v>60.439684795650201</v>
      </c>
      <c r="BA20">
        <v>60.424258864210103</v>
      </c>
      <c r="BB20">
        <v>60.475412598831902</v>
      </c>
      <c r="BC20">
        <v>60.497957851663799</v>
      </c>
      <c r="BD20">
        <v>60.618145036244698</v>
      </c>
      <c r="BE20">
        <v>60.664569471565102</v>
      </c>
      <c r="BF20">
        <v>60.934897969293402</v>
      </c>
      <c r="BG20">
        <v>61.1704921997677</v>
      </c>
      <c r="BH20">
        <v>61.421727611435898</v>
      </c>
      <c r="BI20">
        <v>61.612628834954002</v>
      </c>
      <c r="BJ20">
        <v>61.9722507663759</v>
      </c>
      <c r="BK20">
        <v>62.159189914929797</v>
      </c>
      <c r="BL20">
        <v>62.491219414846</v>
      </c>
      <c r="BM20">
        <v>62.759075651824197</v>
      </c>
      <c r="BN20">
        <v>63.009143026414897</v>
      </c>
      <c r="BO20">
        <v>63.275981211244897</v>
      </c>
      <c r="BP20">
        <v>63.520574097319098</v>
      </c>
      <c r="BQ20">
        <v>63.7767927947666</v>
      </c>
      <c r="BR20">
        <v>64.011205568219594</v>
      </c>
      <c r="BS20">
        <v>64.258353235999607</v>
      </c>
      <c r="BT20">
        <v>64.479322162212597</v>
      </c>
      <c r="BU20">
        <v>64.727712912697896</v>
      </c>
      <c r="BV20">
        <v>64.939956461372205</v>
      </c>
      <c r="BW20">
        <v>65.138160438031605</v>
      </c>
      <c r="BX20">
        <v>65.377912544772897</v>
      </c>
      <c r="BY20">
        <v>65.596468537859494</v>
      </c>
      <c r="BZ20">
        <v>65.840618852732305</v>
      </c>
      <c r="CA20">
        <v>66.025179546516</v>
      </c>
      <c r="CB20">
        <v>66.218915601388602</v>
      </c>
      <c r="CC20">
        <v>66.376116604426002</v>
      </c>
      <c r="CD20">
        <v>66.573265995347896</v>
      </c>
      <c r="CE20">
        <v>66.712078919390095</v>
      </c>
      <c r="CF20">
        <v>66.931564618262897</v>
      </c>
      <c r="CG20">
        <v>67.132001968875997</v>
      </c>
      <c r="CH20">
        <v>67.293473114912899</v>
      </c>
      <c r="CI20">
        <v>67.487703722247005</v>
      </c>
      <c r="CJ20">
        <v>67.6673879568758</v>
      </c>
      <c r="CK20">
        <v>67.855698967966504</v>
      </c>
      <c r="CL20">
        <v>68.0201759353901</v>
      </c>
      <c r="CM20">
        <v>68.207469573148003</v>
      </c>
      <c r="CN20">
        <v>68.371207711147093</v>
      </c>
      <c r="CO20">
        <v>68.539493914325007</v>
      </c>
      <c r="CP20">
        <v>68.694057547320497</v>
      </c>
      <c r="CQ20">
        <v>68.855383005746901</v>
      </c>
      <c r="CR20">
        <v>69.030355635132295</v>
      </c>
      <c r="CS20">
        <v>69.1841967426503</v>
      </c>
      <c r="CT20">
        <v>69.345981522362095</v>
      </c>
      <c r="CU20">
        <v>69.484453641633706</v>
      </c>
      <c r="CV20">
        <v>69.643839476323294</v>
      </c>
      <c r="CW20">
        <v>69.794428854674706</v>
      </c>
      <c r="CX20">
        <v>69.950303182622903</v>
      </c>
      <c r="CY20">
        <v>70.093286318533401</v>
      </c>
      <c r="CZ20">
        <v>70.245908560455405</v>
      </c>
      <c r="DA20">
        <v>70.388205839884904</v>
      </c>
      <c r="DB20">
        <v>70.531383955432204</v>
      </c>
      <c r="DC20">
        <v>70.673532312065703</v>
      </c>
      <c r="DD20">
        <v>70.814193904754902</v>
      </c>
      <c r="DE20">
        <v>70.953380428647094</v>
      </c>
      <c r="DF20">
        <v>71.0911018836984</v>
      </c>
      <c r="DG20">
        <v>71.2273658711471</v>
      </c>
      <c r="DH20">
        <v>71.362176690386704</v>
      </c>
      <c r="DI20">
        <v>71.495534204720798</v>
      </c>
      <c r="DJ20">
        <v>71.627432448690399</v>
      </c>
      <c r="DK20">
        <v>71.757857957462704</v>
      </c>
      <c r="DL20">
        <v>71.886787810403405</v>
      </c>
      <c r="DM20">
        <v>72.014187396357897</v>
      </c>
      <c r="DN20">
        <v>72.140007926810398</v>
      </c>
      <c r="DO20">
        <v>72.264183744012996</v>
      </c>
      <c r="DP20">
        <v>72.386629492996505</v>
      </c>
      <c r="DQ20">
        <v>72.507243346025206</v>
      </c>
      <c r="DR20">
        <v>72.625890330690893</v>
      </c>
      <c r="DS20">
        <v>72.742406011479602</v>
      </c>
      <c r="DT20">
        <v>72.856602739457401</v>
      </c>
    </row>
    <row r="21" spans="1:124" ht="15" customHeight="1" x14ac:dyDescent="0.25">
      <c r="A21">
        <v>19</v>
      </c>
      <c r="B21">
        <v>46.122439102165401</v>
      </c>
      <c r="C21">
        <v>46.235788336273998</v>
      </c>
      <c r="D21">
        <v>46.535298708584001</v>
      </c>
      <c r="E21">
        <v>46.842343984212199</v>
      </c>
      <c r="F21">
        <v>46.885272643200999</v>
      </c>
      <c r="G21">
        <v>47.172553661634502</v>
      </c>
      <c r="H21">
        <v>47.456390730792101</v>
      </c>
      <c r="I21">
        <v>47.576296657694698</v>
      </c>
      <c r="J21">
        <v>47.788919881071003</v>
      </c>
      <c r="K21">
        <v>47.983443211816301</v>
      </c>
      <c r="L21">
        <v>48.334020735498598</v>
      </c>
      <c r="M21">
        <v>48.566804113696001</v>
      </c>
      <c r="N21">
        <v>48.970763954679803</v>
      </c>
      <c r="O21">
        <v>48.630006816983702</v>
      </c>
      <c r="P21">
        <v>48.5964973169649</v>
      </c>
      <c r="Q21">
        <v>48.162057016231302</v>
      </c>
      <c r="R21">
        <v>48.0063628486676</v>
      </c>
      <c r="S21">
        <v>47.320868468220802</v>
      </c>
      <c r="T21">
        <v>47.963438854025902</v>
      </c>
      <c r="U21">
        <v>47.9325451881639</v>
      </c>
      <c r="V21">
        <v>49.915021401503303</v>
      </c>
      <c r="W21">
        <v>50.788651936254404</v>
      </c>
      <c r="X21">
        <v>51.249722598950498</v>
      </c>
      <c r="Y21">
        <v>51.576933589024499</v>
      </c>
      <c r="Z21">
        <v>52.569387537926197</v>
      </c>
      <c r="AA21">
        <v>53.837292892536396</v>
      </c>
      <c r="AB21">
        <v>54.456730393621697</v>
      </c>
      <c r="AC21">
        <v>54.834542987273103</v>
      </c>
      <c r="AD21">
        <v>54.952406886773097</v>
      </c>
      <c r="AE21">
        <v>55.312555982849503</v>
      </c>
      <c r="AF21">
        <v>55.529245631103699</v>
      </c>
      <c r="AG21">
        <v>55.830470256092198</v>
      </c>
      <c r="AH21">
        <v>56.198503340295801</v>
      </c>
      <c r="AI21">
        <v>56.429994774108003</v>
      </c>
      <c r="AJ21">
        <v>56.879068869292297</v>
      </c>
      <c r="AK21">
        <v>57.181997965525099</v>
      </c>
      <c r="AL21">
        <v>57.626462564709001</v>
      </c>
      <c r="AM21">
        <v>57.7712548415847</v>
      </c>
      <c r="AN21">
        <v>58.082455525954401</v>
      </c>
      <c r="AO21">
        <v>58.368854298299098</v>
      </c>
      <c r="AP21">
        <v>58.6256323311054</v>
      </c>
      <c r="AQ21">
        <v>58.824784452559598</v>
      </c>
      <c r="AR21">
        <v>58.943422834013099</v>
      </c>
      <c r="AS21">
        <v>58.933920088766598</v>
      </c>
      <c r="AT21">
        <v>58.9659872204126</v>
      </c>
      <c r="AU21">
        <v>59.112122354327497</v>
      </c>
      <c r="AV21">
        <v>59.317180170994902</v>
      </c>
      <c r="AW21">
        <v>59.430076816335898</v>
      </c>
      <c r="AX21">
        <v>59.503011861423801</v>
      </c>
      <c r="AY21">
        <v>59.481825738005597</v>
      </c>
      <c r="AZ21">
        <v>59.528406780872302</v>
      </c>
      <c r="BA21">
        <v>59.516864886730303</v>
      </c>
      <c r="BB21">
        <v>59.5779055056245</v>
      </c>
      <c r="BC21">
        <v>59.6136766792714</v>
      </c>
      <c r="BD21">
        <v>59.7247428310556</v>
      </c>
      <c r="BE21">
        <v>59.772879836631503</v>
      </c>
      <c r="BF21">
        <v>60.036902650259101</v>
      </c>
      <c r="BG21">
        <v>60.276651153609301</v>
      </c>
      <c r="BH21">
        <v>60.528698892189098</v>
      </c>
      <c r="BI21">
        <v>60.716307701800702</v>
      </c>
      <c r="BJ21">
        <v>61.082890126522798</v>
      </c>
      <c r="BK21">
        <v>61.277608207727198</v>
      </c>
      <c r="BL21">
        <v>61.600958650907302</v>
      </c>
      <c r="BM21">
        <v>61.864199203132202</v>
      </c>
      <c r="BN21">
        <v>62.101806755999696</v>
      </c>
      <c r="BO21">
        <v>62.361047787872799</v>
      </c>
      <c r="BP21">
        <v>62.5985687490478</v>
      </c>
      <c r="BQ21">
        <v>62.857039891361701</v>
      </c>
      <c r="BR21">
        <v>63.084392940167298</v>
      </c>
      <c r="BS21">
        <v>63.332488382395503</v>
      </c>
      <c r="BT21">
        <v>63.552093782336001</v>
      </c>
      <c r="BU21">
        <v>63.799347741723402</v>
      </c>
      <c r="BV21">
        <v>64.0131070660847</v>
      </c>
      <c r="BW21">
        <v>64.210161565271207</v>
      </c>
      <c r="BX21">
        <v>64.446772341395103</v>
      </c>
      <c r="BY21">
        <v>64.662096748489503</v>
      </c>
      <c r="BZ21">
        <v>64.901579927240206</v>
      </c>
      <c r="CA21">
        <v>65.087687520605897</v>
      </c>
      <c r="CB21">
        <v>65.2815946561781</v>
      </c>
      <c r="CC21">
        <v>65.433945823135105</v>
      </c>
      <c r="CD21">
        <v>65.636961103710703</v>
      </c>
      <c r="CE21">
        <v>65.777608545260605</v>
      </c>
      <c r="CF21">
        <v>65.992703181704201</v>
      </c>
      <c r="CG21">
        <v>66.195130148913606</v>
      </c>
      <c r="CH21">
        <v>66.348541773652201</v>
      </c>
      <c r="CI21">
        <v>66.536447770407193</v>
      </c>
      <c r="CJ21">
        <v>66.715990328129095</v>
      </c>
      <c r="CK21">
        <v>66.899465251790204</v>
      </c>
      <c r="CL21">
        <v>67.065961536680106</v>
      </c>
      <c r="CM21">
        <v>67.249091089188397</v>
      </c>
      <c r="CN21">
        <v>67.411960538077196</v>
      </c>
      <c r="CO21">
        <v>67.579473481825104</v>
      </c>
      <c r="CP21">
        <v>67.731261081008199</v>
      </c>
      <c r="CQ21">
        <v>67.890843897154895</v>
      </c>
      <c r="CR21">
        <v>68.062116777418296</v>
      </c>
      <c r="CS21">
        <v>68.216235767913602</v>
      </c>
      <c r="CT21">
        <v>68.374305094346298</v>
      </c>
      <c r="CU21">
        <v>68.516954109724793</v>
      </c>
      <c r="CV21">
        <v>68.672020259646501</v>
      </c>
      <c r="CW21">
        <v>68.820504154957902</v>
      </c>
      <c r="CX21">
        <v>68.978707139685</v>
      </c>
      <c r="CY21">
        <v>69.122965039449696</v>
      </c>
      <c r="CZ21">
        <v>69.273102714419096</v>
      </c>
      <c r="DA21">
        <v>69.415886785998694</v>
      </c>
      <c r="DB21">
        <v>69.559019282315703</v>
      </c>
      <c r="DC21">
        <v>69.700660910387001</v>
      </c>
      <c r="DD21">
        <v>69.840824397715593</v>
      </c>
      <c r="DE21">
        <v>69.979521313891695</v>
      </c>
      <c r="DF21">
        <v>70.116761533834804</v>
      </c>
      <c r="DG21">
        <v>70.2525525340954</v>
      </c>
      <c r="DH21">
        <v>70.386898489511495</v>
      </c>
      <c r="DI21">
        <v>70.519799138699298</v>
      </c>
      <c r="DJ21">
        <v>70.651248391070496</v>
      </c>
      <c r="DK21">
        <v>70.781232655864699</v>
      </c>
      <c r="DL21">
        <v>70.909728885329301</v>
      </c>
      <c r="DM21">
        <v>71.0367023395807</v>
      </c>
      <c r="DN21">
        <v>71.1621040993343</v>
      </c>
      <c r="DO21">
        <v>71.2858683736129</v>
      </c>
      <c r="DP21">
        <v>71.407909671370405</v>
      </c>
      <c r="DQ21">
        <v>71.528126027387501</v>
      </c>
      <c r="DR21">
        <v>71.646382326006304</v>
      </c>
      <c r="DS21">
        <v>71.762513984554602</v>
      </c>
      <c r="DT21">
        <v>71.876333205411001</v>
      </c>
    </row>
    <row r="22" spans="1:124" ht="15" customHeight="1" x14ac:dyDescent="0.25">
      <c r="A22">
        <v>20</v>
      </c>
      <c r="B22">
        <v>45.497038987681101</v>
      </c>
      <c r="C22">
        <v>45.5696551269792</v>
      </c>
      <c r="D22">
        <v>45.783238014628402</v>
      </c>
      <c r="E22">
        <v>46.067685011985198</v>
      </c>
      <c r="F22">
        <v>46.134487343564999</v>
      </c>
      <c r="G22">
        <v>46.424868680529698</v>
      </c>
      <c r="H22">
        <v>46.690455389524203</v>
      </c>
      <c r="I22">
        <v>46.833031017935902</v>
      </c>
      <c r="J22">
        <v>47.021012506151003</v>
      </c>
      <c r="K22">
        <v>47.226130585845297</v>
      </c>
      <c r="L22">
        <v>47.561254346046802</v>
      </c>
      <c r="M22">
        <v>47.8018408713761</v>
      </c>
      <c r="N22">
        <v>48.1906998458836</v>
      </c>
      <c r="O22">
        <v>47.827084668260902</v>
      </c>
      <c r="P22">
        <v>47.782869192046199</v>
      </c>
      <c r="Q22">
        <v>47.349771670494597</v>
      </c>
      <c r="R22">
        <v>47.194374071256497</v>
      </c>
      <c r="S22">
        <v>46.495079226915003</v>
      </c>
      <c r="T22">
        <v>47.153146028364802</v>
      </c>
      <c r="U22">
        <v>47.105065947156397</v>
      </c>
      <c r="V22">
        <v>49.289086810712199</v>
      </c>
      <c r="W22">
        <v>50.051062501700798</v>
      </c>
      <c r="X22">
        <v>50.5179751120898</v>
      </c>
      <c r="Y22">
        <v>51.118149890627699</v>
      </c>
      <c r="Z22">
        <v>52.526894165879497</v>
      </c>
      <c r="AA22">
        <v>53.437073145919001</v>
      </c>
      <c r="AB22">
        <v>53.6369523078545</v>
      </c>
      <c r="AC22">
        <v>53.956088977871701</v>
      </c>
      <c r="AD22">
        <v>54.074763506554802</v>
      </c>
      <c r="AE22">
        <v>54.413266914370404</v>
      </c>
      <c r="AF22">
        <v>54.618758494899403</v>
      </c>
      <c r="AG22">
        <v>54.9150890971436</v>
      </c>
      <c r="AH22">
        <v>55.277093264705798</v>
      </c>
      <c r="AI22">
        <v>55.510594018901202</v>
      </c>
      <c r="AJ22">
        <v>55.958449449217902</v>
      </c>
      <c r="AK22">
        <v>56.254757564723</v>
      </c>
      <c r="AL22">
        <v>56.716922519211899</v>
      </c>
      <c r="AM22">
        <v>56.856084490546202</v>
      </c>
      <c r="AN22">
        <v>57.172193458976501</v>
      </c>
      <c r="AO22">
        <v>57.451725265428699</v>
      </c>
      <c r="AP22">
        <v>57.718549135525699</v>
      </c>
      <c r="AQ22">
        <v>57.900179083756797</v>
      </c>
      <c r="AR22">
        <v>58.018970825348703</v>
      </c>
      <c r="AS22">
        <v>58.011154813119902</v>
      </c>
      <c r="AT22">
        <v>58.039337009685802</v>
      </c>
      <c r="AU22">
        <v>58.181836375942098</v>
      </c>
      <c r="AV22">
        <v>58.388906859549898</v>
      </c>
      <c r="AW22">
        <v>58.509976324279002</v>
      </c>
      <c r="AX22">
        <v>58.584371040346397</v>
      </c>
      <c r="AY22">
        <v>58.576702922899699</v>
      </c>
      <c r="AZ22">
        <v>58.625964622499502</v>
      </c>
      <c r="BA22">
        <v>58.619318665978497</v>
      </c>
      <c r="BB22">
        <v>58.692798727955399</v>
      </c>
      <c r="BC22">
        <v>58.740035675366997</v>
      </c>
      <c r="BD22">
        <v>58.843667540807402</v>
      </c>
      <c r="BE22">
        <v>58.888330751612699</v>
      </c>
      <c r="BF22">
        <v>59.152233853731701</v>
      </c>
      <c r="BG22">
        <v>59.3920009236301</v>
      </c>
      <c r="BH22">
        <v>59.639446752709198</v>
      </c>
      <c r="BI22">
        <v>59.817840869133803</v>
      </c>
      <c r="BJ22">
        <v>60.192684634250902</v>
      </c>
      <c r="BK22">
        <v>60.389595732461203</v>
      </c>
      <c r="BL22">
        <v>60.7064995347544</v>
      </c>
      <c r="BM22">
        <v>60.968927707178203</v>
      </c>
      <c r="BN22">
        <v>61.200939898056298</v>
      </c>
      <c r="BO22">
        <v>61.445782783512101</v>
      </c>
      <c r="BP22">
        <v>61.688161477977403</v>
      </c>
      <c r="BQ22">
        <v>61.939975561802903</v>
      </c>
      <c r="BR22">
        <v>62.166426850667698</v>
      </c>
      <c r="BS22">
        <v>62.418262455830799</v>
      </c>
      <c r="BT22">
        <v>62.633227209638797</v>
      </c>
      <c r="BU22">
        <v>62.879914961273002</v>
      </c>
      <c r="BV22">
        <v>63.092343046284498</v>
      </c>
      <c r="BW22">
        <v>63.294016288926898</v>
      </c>
      <c r="BX22">
        <v>63.521990540016297</v>
      </c>
      <c r="BY22">
        <v>63.734337405012504</v>
      </c>
      <c r="BZ22">
        <v>63.967977715349697</v>
      </c>
      <c r="CA22">
        <v>64.158158752410699</v>
      </c>
      <c r="CB22">
        <v>64.349367764715495</v>
      </c>
      <c r="CC22">
        <v>64.502274281914197</v>
      </c>
      <c r="CD22">
        <v>64.704225881894203</v>
      </c>
      <c r="CE22">
        <v>64.847487738764002</v>
      </c>
      <c r="CF22">
        <v>65.057483826735293</v>
      </c>
      <c r="CG22">
        <v>65.259766910700193</v>
      </c>
      <c r="CH22">
        <v>65.407489059419404</v>
      </c>
      <c r="CI22">
        <v>65.587351669008001</v>
      </c>
      <c r="CJ22">
        <v>65.765414487745105</v>
      </c>
      <c r="CK22">
        <v>65.945840311356505</v>
      </c>
      <c r="CL22">
        <v>66.111050194251703</v>
      </c>
      <c r="CM22">
        <v>66.291513347684202</v>
      </c>
      <c r="CN22">
        <v>66.456315942589299</v>
      </c>
      <c r="CO22">
        <v>66.622526077705601</v>
      </c>
      <c r="CP22">
        <v>66.776613813587801</v>
      </c>
      <c r="CQ22">
        <v>66.931311369068396</v>
      </c>
      <c r="CR22">
        <v>67.095607935450104</v>
      </c>
      <c r="CS22">
        <v>67.251404230855599</v>
      </c>
      <c r="CT22">
        <v>67.407348597627404</v>
      </c>
      <c r="CU22">
        <v>67.555067715751903</v>
      </c>
      <c r="CV22">
        <v>67.705568985366696</v>
      </c>
      <c r="CW22">
        <v>67.853603984052995</v>
      </c>
      <c r="CX22">
        <v>68.011653112088595</v>
      </c>
      <c r="CY22">
        <v>68.157165610780197</v>
      </c>
      <c r="CZ22">
        <v>68.303660842106297</v>
      </c>
      <c r="DA22">
        <v>68.447705670658394</v>
      </c>
      <c r="DB22">
        <v>68.590256148591493</v>
      </c>
      <c r="DC22">
        <v>68.731325617594507</v>
      </c>
      <c r="DD22">
        <v>68.870926663589401</v>
      </c>
      <c r="DE22">
        <v>69.009070715283897</v>
      </c>
      <c r="DF22">
        <v>69.145767507261795</v>
      </c>
      <c r="DG22">
        <v>69.281024376088595</v>
      </c>
      <c r="DH22">
        <v>69.414845356719297</v>
      </c>
      <c r="DI22">
        <v>69.547230047688501</v>
      </c>
      <c r="DJ22">
        <v>69.678172217771007</v>
      </c>
      <c r="DK22">
        <v>69.807658134608005</v>
      </c>
      <c r="DL22">
        <v>69.935664607436493</v>
      </c>
      <c r="DM22">
        <v>70.062156751470894</v>
      </c>
      <c r="DN22">
        <v>70.187085500140299</v>
      </c>
      <c r="DO22">
        <v>70.310384912316195</v>
      </c>
      <c r="DP22">
        <v>70.431969343492895</v>
      </c>
      <c r="DQ22">
        <v>70.551736673335697</v>
      </c>
      <c r="DR22">
        <v>70.669551624418602</v>
      </c>
      <c r="DS22">
        <v>70.785249447778497</v>
      </c>
      <c r="DT22">
        <v>70.898642177708993</v>
      </c>
    </row>
    <row r="23" spans="1:124" ht="15" customHeight="1" x14ac:dyDescent="0.25">
      <c r="A23">
        <v>21</v>
      </c>
      <c r="B23">
        <v>44.849403855639402</v>
      </c>
      <c r="C23">
        <v>44.867766722110197</v>
      </c>
      <c r="D23">
        <v>45.0324370425623</v>
      </c>
      <c r="E23">
        <v>45.358704349789001</v>
      </c>
      <c r="F23">
        <v>45.418123592999002</v>
      </c>
      <c r="G23">
        <v>45.721192747232202</v>
      </c>
      <c r="H23">
        <v>45.961091246032296</v>
      </c>
      <c r="I23">
        <v>46.090255820319904</v>
      </c>
      <c r="J23">
        <v>46.308039403774998</v>
      </c>
      <c r="K23">
        <v>46.473965226379697</v>
      </c>
      <c r="L23">
        <v>46.799169166956602</v>
      </c>
      <c r="M23">
        <v>47.039825236510097</v>
      </c>
      <c r="N23">
        <v>47.408010581883097</v>
      </c>
      <c r="O23">
        <v>47.022735771431897</v>
      </c>
      <c r="P23">
        <v>46.988208204321701</v>
      </c>
      <c r="Q23">
        <v>46.546095025034099</v>
      </c>
      <c r="R23">
        <v>46.397958107400697</v>
      </c>
      <c r="S23">
        <v>45.699836904073898</v>
      </c>
      <c r="T23">
        <v>46.350997792040602</v>
      </c>
      <c r="U23">
        <v>46.888781617547401</v>
      </c>
      <c r="V23">
        <v>48.702585337891797</v>
      </c>
      <c r="W23">
        <v>49.416098933199301</v>
      </c>
      <c r="X23">
        <v>50.160297017980803</v>
      </c>
      <c r="Y23">
        <v>51.274216367906703</v>
      </c>
      <c r="Z23">
        <v>52.404850154188203</v>
      </c>
      <c r="AA23">
        <v>52.643162329432599</v>
      </c>
      <c r="AB23">
        <v>52.778353056867402</v>
      </c>
      <c r="AC23">
        <v>53.074703371135399</v>
      </c>
      <c r="AD23">
        <v>53.169006281585197</v>
      </c>
      <c r="AE23">
        <v>53.5052919318222</v>
      </c>
      <c r="AF23">
        <v>53.696910439753502</v>
      </c>
      <c r="AG23">
        <v>53.994487565526498</v>
      </c>
      <c r="AH23">
        <v>54.355811353998803</v>
      </c>
      <c r="AI23">
        <v>54.585841278087102</v>
      </c>
      <c r="AJ23">
        <v>55.043820301020602</v>
      </c>
      <c r="AK23">
        <v>55.342989488114299</v>
      </c>
      <c r="AL23">
        <v>55.791001477155802</v>
      </c>
      <c r="AM23">
        <v>55.9329461632205</v>
      </c>
      <c r="AN23">
        <v>56.249429432434098</v>
      </c>
      <c r="AO23">
        <v>56.521976340279899</v>
      </c>
      <c r="AP23">
        <v>56.783795378461797</v>
      </c>
      <c r="AQ23">
        <v>56.970407922237698</v>
      </c>
      <c r="AR23">
        <v>57.081273763560901</v>
      </c>
      <c r="AS23">
        <v>57.084632804578497</v>
      </c>
      <c r="AT23">
        <v>57.111639617405601</v>
      </c>
      <c r="AU23">
        <v>57.270514115108803</v>
      </c>
      <c r="AV23">
        <v>57.4686717518805</v>
      </c>
      <c r="AW23">
        <v>57.587930326777503</v>
      </c>
      <c r="AX23">
        <v>57.672968471328197</v>
      </c>
      <c r="AY23">
        <v>57.667094587889302</v>
      </c>
      <c r="AZ23">
        <v>57.721447796886302</v>
      </c>
      <c r="BA23">
        <v>57.730655679637898</v>
      </c>
      <c r="BB23">
        <v>57.812572752388803</v>
      </c>
      <c r="BC23">
        <v>57.845991996833199</v>
      </c>
      <c r="BD23">
        <v>57.9470018400607</v>
      </c>
      <c r="BE23">
        <v>57.9999933696364</v>
      </c>
      <c r="BF23">
        <v>58.262595265503698</v>
      </c>
      <c r="BG23">
        <v>58.497778942184297</v>
      </c>
      <c r="BH23">
        <v>58.753751457030504</v>
      </c>
      <c r="BI23">
        <v>58.9345028072023</v>
      </c>
      <c r="BJ23">
        <v>59.301549129076697</v>
      </c>
      <c r="BK23">
        <v>59.508064133292102</v>
      </c>
      <c r="BL23">
        <v>59.809184841265299</v>
      </c>
      <c r="BM23">
        <v>60.077121920644203</v>
      </c>
      <c r="BN23">
        <v>60.2937662235177</v>
      </c>
      <c r="BO23">
        <v>60.541765169180898</v>
      </c>
      <c r="BP23">
        <v>60.779079551404301</v>
      </c>
      <c r="BQ23">
        <v>61.033741195765998</v>
      </c>
      <c r="BR23">
        <v>61.253548498894403</v>
      </c>
      <c r="BS23">
        <v>61.506838794142901</v>
      </c>
      <c r="BT23">
        <v>61.721824548433403</v>
      </c>
      <c r="BU23">
        <v>61.963096389529198</v>
      </c>
      <c r="BV23">
        <v>62.173023208116803</v>
      </c>
      <c r="BW23">
        <v>62.377019046166197</v>
      </c>
      <c r="BX23">
        <v>62.596727104480003</v>
      </c>
      <c r="BY23">
        <v>62.802563930824498</v>
      </c>
      <c r="BZ23">
        <v>63.031981466126503</v>
      </c>
      <c r="CA23">
        <v>63.228788516551703</v>
      </c>
      <c r="CB23">
        <v>63.420032484595502</v>
      </c>
      <c r="CC23">
        <v>63.5730792372701</v>
      </c>
      <c r="CD23">
        <v>63.771015259104502</v>
      </c>
      <c r="CE23">
        <v>63.920813349871601</v>
      </c>
      <c r="CF23">
        <v>64.119016792023501</v>
      </c>
      <c r="CG23">
        <v>64.320070342720797</v>
      </c>
      <c r="CH23">
        <v>64.467569638963496</v>
      </c>
      <c r="CI23">
        <v>64.638800933734203</v>
      </c>
      <c r="CJ23">
        <v>64.819048681068907</v>
      </c>
      <c r="CK23">
        <v>64.994108187647399</v>
      </c>
      <c r="CL23">
        <v>65.158605962501497</v>
      </c>
      <c r="CM23">
        <v>65.335090029428201</v>
      </c>
      <c r="CN23">
        <v>65.501471620762899</v>
      </c>
      <c r="CO23">
        <v>65.6662898940492</v>
      </c>
      <c r="CP23">
        <v>65.817828070792402</v>
      </c>
      <c r="CQ23">
        <v>65.970477097975007</v>
      </c>
      <c r="CR23">
        <v>66.132435686270398</v>
      </c>
      <c r="CS23">
        <v>66.288881672880095</v>
      </c>
      <c r="CT23">
        <v>66.442673592289907</v>
      </c>
      <c r="CU23">
        <v>66.592031258473298</v>
      </c>
      <c r="CV23">
        <v>66.741867128428296</v>
      </c>
      <c r="CW23">
        <v>66.889426416995903</v>
      </c>
      <c r="CX23">
        <v>67.045066842425101</v>
      </c>
      <c r="CY23">
        <v>67.191196288181203</v>
      </c>
      <c r="CZ23">
        <v>67.336146411000797</v>
      </c>
      <c r="DA23">
        <v>67.479598515930306</v>
      </c>
      <c r="DB23">
        <v>67.621566263281807</v>
      </c>
      <c r="DC23">
        <v>67.762062853158099</v>
      </c>
      <c r="DD23">
        <v>67.901100730667096</v>
      </c>
      <c r="DE23">
        <v>68.038691184361198</v>
      </c>
      <c r="DF23">
        <v>68.174843809174902</v>
      </c>
      <c r="DG23">
        <v>68.309565802330297</v>
      </c>
      <c r="DH23">
        <v>68.442861059494305</v>
      </c>
      <c r="DI23">
        <v>68.574729039661804</v>
      </c>
      <c r="DJ23">
        <v>68.705163371456095</v>
      </c>
      <c r="DK23">
        <v>68.834150181340902</v>
      </c>
      <c r="DL23">
        <v>68.961666135893907</v>
      </c>
      <c r="DM23">
        <v>69.087676205700106</v>
      </c>
      <c r="DN23">
        <v>69.212131177089304</v>
      </c>
      <c r="DO23">
        <v>69.334964958875602</v>
      </c>
      <c r="DP23">
        <v>69.456091753088003</v>
      </c>
      <c r="DQ23">
        <v>69.575409284199694</v>
      </c>
      <c r="DR23">
        <v>69.692782112784201</v>
      </c>
      <c r="DS23">
        <v>69.808045323237494</v>
      </c>
      <c r="DT23">
        <v>69.921010781346894</v>
      </c>
    </row>
    <row r="24" spans="1:124" ht="15" customHeight="1" x14ac:dyDescent="0.25">
      <c r="A24">
        <v>22</v>
      </c>
      <c r="B24">
        <v>44.145357933379799</v>
      </c>
      <c r="C24">
        <v>44.115202635929002</v>
      </c>
      <c r="D24">
        <v>44.281872069992197</v>
      </c>
      <c r="E24">
        <v>44.635020948032803</v>
      </c>
      <c r="F24">
        <v>44.688440846140601</v>
      </c>
      <c r="G24">
        <v>44.996995534160298</v>
      </c>
      <c r="H24">
        <v>45.2063515283334</v>
      </c>
      <c r="I24">
        <v>45.347736709681499</v>
      </c>
      <c r="J24">
        <v>45.560913820650299</v>
      </c>
      <c r="K24">
        <v>45.764273542861197</v>
      </c>
      <c r="L24">
        <v>46.062199029272897</v>
      </c>
      <c r="M24">
        <v>46.283520595290902</v>
      </c>
      <c r="N24">
        <v>46.652828065197603</v>
      </c>
      <c r="O24">
        <v>46.263850182975297</v>
      </c>
      <c r="P24">
        <v>46.2255271567508</v>
      </c>
      <c r="Q24">
        <v>45.753216930448701</v>
      </c>
      <c r="R24">
        <v>45.619238212343497</v>
      </c>
      <c r="S24">
        <v>44.899595122613398</v>
      </c>
      <c r="T24">
        <v>46.317641638960197</v>
      </c>
      <c r="U24">
        <v>46.749478110814003</v>
      </c>
      <c r="V24">
        <v>48.0888178509894</v>
      </c>
      <c r="W24">
        <v>49.137631545342401</v>
      </c>
      <c r="X24">
        <v>50.293863673584198</v>
      </c>
      <c r="Y24">
        <v>51.299272164775402</v>
      </c>
      <c r="Z24">
        <v>51.6620612783518</v>
      </c>
      <c r="AA24">
        <v>51.783124253057998</v>
      </c>
      <c r="AB24">
        <v>51.909376498112699</v>
      </c>
      <c r="AC24">
        <v>52.176896550443203</v>
      </c>
      <c r="AD24">
        <v>52.269585110806403</v>
      </c>
      <c r="AE24">
        <v>52.589385518483503</v>
      </c>
      <c r="AF24">
        <v>52.779813830073103</v>
      </c>
      <c r="AG24">
        <v>53.067929196454898</v>
      </c>
      <c r="AH24">
        <v>53.422837440937897</v>
      </c>
      <c r="AI24">
        <v>53.654726089673197</v>
      </c>
      <c r="AJ24">
        <v>54.1098982779369</v>
      </c>
      <c r="AK24">
        <v>54.406021600912098</v>
      </c>
      <c r="AL24">
        <v>54.858206339652199</v>
      </c>
      <c r="AM24">
        <v>54.990545349293001</v>
      </c>
      <c r="AN24">
        <v>55.305011223612802</v>
      </c>
      <c r="AO24">
        <v>55.585184343034499</v>
      </c>
      <c r="AP24">
        <v>55.847806486630603</v>
      </c>
      <c r="AQ24">
        <v>56.046972523033901</v>
      </c>
      <c r="AR24">
        <v>56.167181210275601</v>
      </c>
      <c r="AS24">
        <v>56.173837424684997</v>
      </c>
      <c r="AT24">
        <v>56.211849455393299</v>
      </c>
      <c r="AU24">
        <v>56.364112444192003</v>
      </c>
      <c r="AV24">
        <v>56.567855685061097</v>
      </c>
      <c r="AW24">
        <v>56.682395644381998</v>
      </c>
      <c r="AX24">
        <v>56.776696568814302</v>
      </c>
      <c r="AY24">
        <v>56.7655340409056</v>
      </c>
      <c r="AZ24">
        <v>56.831811534089503</v>
      </c>
      <c r="BA24">
        <v>56.835177708600703</v>
      </c>
      <c r="BB24">
        <v>56.9060872685493</v>
      </c>
      <c r="BC24">
        <v>56.952336271271399</v>
      </c>
      <c r="BD24">
        <v>57.050629226919902</v>
      </c>
      <c r="BE24">
        <v>57.1126518216224</v>
      </c>
      <c r="BF24">
        <v>57.370035510332301</v>
      </c>
      <c r="BG24">
        <v>57.603173255662597</v>
      </c>
      <c r="BH24">
        <v>57.867249419171301</v>
      </c>
      <c r="BI24">
        <v>58.051400787856402</v>
      </c>
      <c r="BJ24">
        <v>58.4070596566714</v>
      </c>
      <c r="BK24">
        <v>58.617262333766099</v>
      </c>
      <c r="BL24">
        <v>58.923081052531899</v>
      </c>
      <c r="BM24">
        <v>59.1777489346103</v>
      </c>
      <c r="BN24">
        <v>59.387999341910302</v>
      </c>
      <c r="BO24">
        <v>59.625977355472401</v>
      </c>
      <c r="BP24">
        <v>59.869299846294098</v>
      </c>
      <c r="BQ24">
        <v>60.129241670320098</v>
      </c>
      <c r="BR24">
        <v>60.347892718048797</v>
      </c>
      <c r="BS24">
        <v>60.599527393402497</v>
      </c>
      <c r="BT24">
        <v>60.816358470333498</v>
      </c>
      <c r="BU24">
        <v>61.052735679387503</v>
      </c>
      <c r="BV24">
        <v>61.261687907615602</v>
      </c>
      <c r="BW24">
        <v>61.463744027803997</v>
      </c>
      <c r="BX24">
        <v>61.676299987644903</v>
      </c>
      <c r="BY24">
        <v>61.875070604714601</v>
      </c>
      <c r="BZ24">
        <v>62.103477113397403</v>
      </c>
      <c r="CA24">
        <v>62.304663317191903</v>
      </c>
      <c r="CB24">
        <v>62.485674192580397</v>
      </c>
      <c r="CC24">
        <v>62.640358636623503</v>
      </c>
      <c r="CD24">
        <v>62.835282976814803</v>
      </c>
      <c r="CE24">
        <v>62.985484434601297</v>
      </c>
      <c r="CF24">
        <v>63.178935603703898</v>
      </c>
      <c r="CG24">
        <v>63.3761440231373</v>
      </c>
      <c r="CH24">
        <v>63.518754255283604</v>
      </c>
      <c r="CI24">
        <v>63.690449342735</v>
      </c>
      <c r="CJ24">
        <v>63.8718571103431</v>
      </c>
      <c r="CK24">
        <v>64.043448391342395</v>
      </c>
      <c r="CL24">
        <v>64.207162194136799</v>
      </c>
      <c r="CM24">
        <v>64.379620143000594</v>
      </c>
      <c r="CN24">
        <v>64.547363795571798</v>
      </c>
      <c r="CO24">
        <v>64.709124402779807</v>
      </c>
      <c r="CP24">
        <v>64.857521337179804</v>
      </c>
      <c r="CQ24">
        <v>65.010732510612499</v>
      </c>
      <c r="CR24">
        <v>65.169698521011597</v>
      </c>
      <c r="CS24">
        <v>65.3299121186609</v>
      </c>
      <c r="CT24">
        <v>65.482424343840407</v>
      </c>
      <c r="CU24">
        <v>65.629761871606604</v>
      </c>
      <c r="CV24">
        <v>65.780002880255196</v>
      </c>
      <c r="CW24">
        <v>65.929998229774299</v>
      </c>
      <c r="CX24">
        <v>66.080879583790093</v>
      </c>
      <c r="CY24">
        <v>66.226684804115706</v>
      </c>
      <c r="CZ24">
        <v>66.370989086224995</v>
      </c>
      <c r="DA24">
        <v>66.513806185263405</v>
      </c>
      <c r="DB24">
        <v>66.655149610056299</v>
      </c>
      <c r="DC24">
        <v>66.795032410089306</v>
      </c>
      <c r="DD24">
        <v>66.933466880637695</v>
      </c>
      <c r="DE24">
        <v>67.070464161082697</v>
      </c>
      <c r="DF24">
        <v>67.206033697683594</v>
      </c>
      <c r="DG24">
        <v>67.340182539266095</v>
      </c>
      <c r="DH24">
        <v>67.472914433107107</v>
      </c>
      <c r="DI24">
        <v>67.604228689485694</v>
      </c>
      <c r="DJ24">
        <v>67.734118787590702</v>
      </c>
      <c r="DK24">
        <v>67.862570703283893</v>
      </c>
      <c r="DL24">
        <v>67.989560950876907</v>
      </c>
      <c r="DM24">
        <v>68.1150543464951</v>
      </c>
      <c r="DN24">
        <v>68.239001519271397</v>
      </c>
      <c r="DO24">
        <v>68.361336217554594</v>
      </c>
      <c r="DP24">
        <v>68.481972479151807</v>
      </c>
      <c r="DQ24">
        <v>68.600807862387896</v>
      </c>
      <c r="DR24">
        <v>68.717706754232196</v>
      </c>
      <c r="DS24">
        <v>68.832504060380302</v>
      </c>
      <c r="DT24">
        <v>68.945011465844601</v>
      </c>
    </row>
    <row r="25" spans="1:124" ht="15" customHeight="1" x14ac:dyDescent="0.25">
      <c r="A25">
        <v>23</v>
      </c>
      <c r="B25">
        <v>43.403422249361498</v>
      </c>
      <c r="C25">
        <v>43.369028836778597</v>
      </c>
      <c r="D25">
        <v>43.543446096358402</v>
      </c>
      <c r="E25">
        <v>43.890309618649702</v>
      </c>
      <c r="F25">
        <v>43.953696050473802</v>
      </c>
      <c r="G25">
        <v>44.237909175067998</v>
      </c>
      <c r="H25">
        <v>44.453957928604098</v>
      </c>
      <c r="I25">
        <v>44.587693414031001</v>
      </c>
      <c r="J25">
        <v>44.7971839320399</v>
      </c>
      <c r="K25">
        <v>44.994978579236502</v>
      </c>
      <c r="L25">
        <v>45.288623773834502</v>
      </c>
      <c r="M25">
        <v>45.496299476670004</v>
      </c>
      <c r="N25">
        <v>45.875989325833501</v>
      </c>
      <c r="O25">
        <v>45.478431522892599</v>
      </c>
      <c r="P25">
        <v>45.417369928311302</v>
      </c>
      <c r="Q25">
        <v>44.948509174370898</v>
      </c>
      <c r="R25">
        <v>44.814725940048902</v>
      </c>
      <c r="S25">
        <v>45.003650187102998</v>
      </c>
      <c r="T25">
        <v>46.157001088543097</v>
      </c>
      <c r="U25">
        <v>46.095449322029999</v>
      </c>
      <c r="V25">
        <v>47.819652596511602</v>
      </c>
      <c r="W25">
        <v>49.311948224740597</v>
      </c>
      <c r="X25">
        <v>50.237686110613801</v>
      </c>
      <c r="Y25">
        <v>50.587045492032097</v>
      </c>
      <c r="Z25">
        <v>50.8005213855714</v>
      </c>
      <c r="AA25">
        <v>50.9138697237656</v>
      </c>
      <c r="AB25">
        <v>51.019835024404998</v>
      </c>
      <c r="AC25">
        <v>51.274283978607002</v>
      </c>
      <c r="AD25">
        <v>51.364393221615501</v>
      </c>
      <c r="AE25">
        <v>51.686556887407797</v>
      </c>
      <c r="AF25">
        <v>51.869575282106702</v>
      </c>
      <c r="AG25">
        <v>52.153280163600101</v>
      </c>
      <c r="AH25">
        <v>52.5061631293772</v>
      </c>
      <c r="AI25">
        <v>52.728287583113001</v>
      </c>
      <c r="AJ25">
        <v>53.176833289048297</v>
      </c>
      <c r="AK25">
        <v>53.474839521301803</v>
      </c>
      <c r="AL25">
        <v>53.927928516081302</v>
      </c>
      <c r="AM25">
        <v>54.059672454292603</v>
      </c>
      <c r="AN25">
        <v>54.372009947758997</v>
      </c>
      <c r="AO25">
        <v>54.658379512647798</v>
      </c>
      <c r="AP25">
        <v>54.928343870274098</v>
      </c>
      <c r="AQ25">
        <v>55.140671413694598</v>
      </c>
      <c r="AR25">
        <v>55.257843463747697</v>
      </c>
      <c r="AS25">
        <v>55.264622229674899</v>
      </c>
      <c r="AT25">
        <v>55.3005723654544</v>
      </c>
      <c r="AU25">
        <v>55.454591017867898</v>
      </c>
      <c r="AV25">
        <v>55.657201793113899</v>
      </c>
      <c r="AW25">
        <v>55.770966145094398</v>
      </c>
      <c r="AX25">
        <v>55.877386581248501</v>
      </c>
      <c r="AY25">
        <v>55.8668252258365</v>
      </c>
      <c r="AZ25">
        <v>55.945266519794302</v>
      </c>
      <c r="BA25">
        <v>55.943153461171903</v>
      </c>
      <c r="BB25">
        <v>56.002027711603603</v>
      </c>
      <c r="BC25">
        <v>56.047830849069697</v>
      </c>
      <c r="BD25">
        <v>56.1530725847363</v>
      </c>
      <c r="BE25">
        <v>56.205621316393298</v>
      </c>
      <c r="BF25">
        <v>56.465336772978098</v>
      </c>
      <c r="BG25">
        <v>56.708184606574001</v>
      </c>
      <c r="BH25">
        <v>56.9783901772566</v>
      </c>
      <c r="BI25">
        <v>57.150336065451498</v>
      </c>
      <c r="BJ25">
        <v>57.512435402884797</v>
      </c>
      <c r="BK25">
        <v>57.7154509443194</v>
      </c>
      <c r="BL25">
        <v>58.021866056554202</v>
      </c>
      <c r="BM25">
        <v>58.277228954086802</v>
      </c>
      <c r="BN25">
        <v>58.4760270702049</v>
      </c>
      <c r="BO25">
        <v>58.7201567809905</v>
      </c>
      <c r="BP25">
        <v>58.964200495468504</v>
      </c>
      <c r="BQ25">
        <v>59.224348038783504</v>
      </c>
      <c r="BR25">
        <v>59.442574238151302</v>
      </c>
      <c r="BS25">
        <v>59.691200902337798</v>
      </c>
      <c r="BT25">
        <v>59.905053047029</v>
      </c>
      <c r="BU25">
        <v>60.140936219962903</v>
      </c>
      <c r="BV25">
        <v>60.346157244017</v>
      </c>
      <c r="BW25">
        <v>60.546143684610598</v>
      </c>
      <c r="BX25">
        <v>60.755854938081903</v>
      </c>
      <c r="BY25">
        <v>60.948101456721403</v>
      </c>
      <c r="BZ25">
        <v>61.176379212349097</v>
      </c>
      <c r="CA25">
        <v>61.374692462788097</v>
      </c>
      <c r="CB25">
        <v>61.551357753172802</v>
      </c>
      <c r="CC25">
        <v>61.7081827202</v>
      </c>
      <c r="CD25">
        <v>61.901205741542697</v>
      </c>
      <c r="CE25">
        <v>62.044446214355901</v>
      </c>
      <c r="CF25">
        <v>62.237558477958203</v>
      </c>
      <c r="CG25">
        <v>62.4281174891522</v>
      </c>
      <c r="CH25">
        <v>62.569548017494398</v>
      </c>
      <c r="CI25">
        <v>62.743640090684003</v>
      </c>
      <c r="CJ25">
        <v>62.922302607527897</v>
      </c>
      <c r="CK25">
        <v>63.091342915760102</v>
      </c>
      <c r="CL25">
        <v>63.2533449148317</v>
      </c>
      <c r="CM25">
        <v>63.424915303987497</v>
      </c>
      <c r="CN25">
        <v>63.592299407208301</v>
      </c>
      <c r="CO25">
        <v>63.7491600265583</v>
      </c>
      <c r="CP25">
        <v>63.896304463072397</v>
      </c>
      <c r="CQ25">
        <v>64.051013939892002</v>
      </c>
      <c r="CR25">
        <v>64.206489610629504</v>
      </c>
      <c r="CS25">
        <v>64.370103370229799</v>
      </c>
      <c r="CT25">
        <v>64.519462658860306</v>
      </c>
      <c r="CU25">
        <v>64.665587789011298</v>
      </c>
      <c r="CV25">
        <v>64.817625691384407</v>
      </c>
      <c r="CW25">
        <v>64.967421270565495</v>
      </c>
      <c r="CX25">
        <v>65.114127630516293</v>
      </c>
      <c r="CY25">
        <v>65.259329413392507</v>
      </c>
      <c r="CZ25">
        <v>65.403040328921804</v>
      </c>
      <c r="DA25">
        <v>65.545273993335996</v>
      </c>
      <c r="DB25">
        <v>65.686043777356502</v>
      </c>
      <c r="DC25">
        <v>65.825362593123501</v>
      </c>
      <c r="DD25">
        <v>65.963242599245206</v>
      </c>
      <c r="DE25">
        <v>66.099694799001</v>
      </c>
      <c r="DF25">
        <v>66.234728502958703</v>
      </c>
      <c r="DG25">
        <v>66.368350624461797</v>
      </c>
      <c r="DH25">
        <v>66.500564775259903</v>
      </c>
      <c r="DI25">
        <v>66.631370129750806</v>
      </c>
      <c r="DJ25">
        <v>66.760760030520899</v>
      </c>
      <c r="DK25">
        <v>66.8887203156916</v>
      </c>
      <c r="DL25">
        <v>67.015227360232004</v>
      </c>
      <c r="DM25">
        <v>67.140245838829102</v>
      </c>
      <c r="DN25">
        <v>67.263726236575295</v>
      </c>
      <c r="DO25">
        <v>67.385602154682104</v>
      </c>
      <c r="DP25">
        <v>67.505787480265496</v>
      </c>
      <c r="DQ25">
        <v>67.624179619117399</v>
      </c>
      <c r="DR25">
        <v>67.740642798668404</v>
      </c>
      <c r="DS25">
        <v>67.855011760274607</v>
      </c>
      <c r="DT25">
        <v>67.9670980226296</v>
      </c>
    </row>
    <row r="26" spans="1:124" ht="15" customHeight="1" x14ac:dyDescent="0.25">
      <c r="A26">
        <v>24</v>
      </c>
      <c r="B26">
        <v>42.650675620667897</v>
      </c>
      <c r="C26">
        <v>42.638341502780499</v>
      </c>
      <c r="D26">
        <v>42.802786484614799</v>
      </c>
      <c r="E26">
        <v>43.141466256958502</v>
      </c>
      <c r="F26">
        <v>43.195902437685902</v>
      </c>
      <c r="G26">
        <v>43.489086861044598</v>
      </c>
      <c r="H26">
        <v>43.684512715955996</v>
      </c>
      <c r="I26">
        <v>43.818459633341803</v>
      </c>
      <c r="J26">
        <v>44.017948438345599</v>
      </c>
      <c r="K26">
        <v>44.2059908560772</v>
      </c>
      <c r="L26">
        <v>44.503334683609999</v>
      </c>
      <c r="M26">
        <v>44.713277997781397</v>
      </c>
      <c r="N26">
        <v>45.083897482250002</v>
      </c>
      <c r="O26">
        <v>44.675124012844599</v>
      </c>
      <c r="P26">
        <v>44.621952862590298</v>
      </c>
      <c r="Q26">
        <v>44.1465164749373</v>
      </c>
      <c r="R26">
        <v>44.666935682506498</v>
      </c>
      <c r="S26">
        <v>45.079462234217303</v>
      </c>
      <c r="T26">
        <v>45.478667848813402</v>
      </c>
      <c r="U26">
        <v>45.904748129406897</v>
      </c>
      <c r="V26">
        <v>48.014466887004801</v>
      </c>
      <c r="W26">
        <v>49.301097625783903</v>
      </c>
      <c r="X26">
        <v>49.544055820346003</v>
      </c>
      <c r="Y26">
        <v>49.743352561851999</v>
      </c>
      <c r="Z26">
        <v>49.936649903661397</v>
      </c>
      <c r="AA26">
        <v>50.0321655232555</v>
      </c>
      <c r="AB26">
        <v>50.118591897196502</v>
      </c>
      <c r="AC26">
        <v>50.369817495864297</v>
      </c>
      <c r="AD26">
        <v>50.461270597020501</v>
      </c>
      <c r="AE26">
        <v>50.774338555013998</v>
      </c>
      <c r="AF26">
        <v>50.956330655591998</v>
      </c>
      <c r="AG26">
        <v>51.240411015750603</v>
      </c>
      <c r="AH26">
        <v>51.593106524166103</v>
      </c>
      <c r="AI26">
        <v>51.821419710197198</v>
      </c>
      <c r="AJ26">
        <v>52.268227859701298</v>
      </c>
      <c r="AK26">
        <v>52.559841387204102</v>
      </c>
      <c r="AL26">
        <v>53.007815684898802</v>
      </c>
      <c r="AM26">
        <v>53.142281567907197</v>
      </c>
      <c r="AN26">
        <v>53.462126699346904</v>
      </c>
      <c r="AO26">
        <v>53.736642988480099</v>
      </c>
      <c r="AP26">
        <v>54.012893367887699</v>
      </c>
      <c r="AQ26">
        <v>54.225276691459598</v>
      </c>
      <c r="AR26">
        <v>54.343618883681799</v>
      </c>
      <c r="AS26">
        <v>54.3488700941395</v>
      </c>
      <c r="AT26">
        <v>54.395651634084601</v>
      </c>
      <c r="AU26">
        <v>54.536044363525903</v>
      </c>
      <c r="AV26">
        <v>54.743934770703902</v>
      </c>
      <c r="AW26">
        <v>54.853886266721901</v>
      </c>
      <c r="AX26">
        <v>54.973911186713302</v>
      </c>
      <c r="AY26">
        <v>54.963331422511601</v>
      </c>
      <c r="AZ26">
        <v>55.032841811330698</v>
      </c>
      <c r="BA26">
        <v>55.029168142624897</v>
      </c>
      <c r="BB26">
        <v>55.091638756661403</v>
      </c>
      <c r="BC26">
        <v>55.1367114204768</v>
      </c>
      <c r="BD26">
        <v>55.242344130478102</v>
      </c>
      <c r="BE26">
        <v>55.296966904902497</v>
      </c>
      <c r="BF26">
        <v>55.564156912841902</v>
      </c>
      <c r="BG26">
        <v>55.8007130382382</v>
      </c>
      <c r="BH26">
        <v>56.069760032960403</v>
      </c>
      <c r="BI26">
        <v>56.247747019108402</v>
      </c>
      <c r="BJ26">
        <v>56.611701568589098</v>
      </c>
      <c r="BK26">
        <v>56.806967694687899</v>
      </c>
      <c r="BL26">
        <v>57.118394160147901</v>
      </c>
      <c r="BM26">
        <v>57.3666263372833</v>
      </c>
      <c r="BN26">
        <v>57.571679097169401</v>
      </c>
      <c r="BO26">
        <v>57.8100733085423</v>
      </c>
      <c r="BP26">
        <v>58.0584480264448</v>
      </c>
      <c r="BQ26">
        <v>58.3194372344214</v>
      </c>
      <c r="BR26">
        <v>58.530341014050101</v>
      </c>
      <c r="BS26">
        <v>58.778428233651901</v>
      </c>
      <c r="BT26">
        <v>58.986029906559601</v>
      </c>
      <c r="BU26">
        <v>59.220952684148202</v>
      </c>
      <c r="BV26">
        <v>59.421748225004102</v>
      </c>
      <c r="BW26">
        <v>59.6221129741486</v>
      </c>
      <c r="BX26">
        <v>59.82768650341</v>
      </c>
      <c r="BY26">
        <v>60.0206549898815</v>
      </c>
      <c r="BZ26">
        <v>60.2426828574147</v>
      </c>
      <c r="CA26">
        <v>60.4402389306495</v>
      </c>
      <c r="CB26">
        <v>60.616758679278597</v>
      </c>
      <c r="CC26">
        <v>60.770646505412998</v>
      </c>
      <c r="CD26">
        <v>60.962110999991403</v>
      </c>
      <c r="CE26">
        <v>61.101701921892698</v>
      </c>
      <c r="CF26">
        <v>61.297631212949</v>
      </c>
      <c r="CG26">
        <v>61.478890857538303</v>
      </c>
      <c r="CH26">
        <v>61.625431208019002</v>
      </c>
      <c r="CI26">
        <v>61.799140950801402</v>
      </c>
      <c r="CJ26">
        <v>61.974930799023902</v>
      </c>
      <c r="CK26">
        <v>62.140610507516598</v>
      </c>
      <c r="CL26">
        <v>62.296672099775897</v>
      </c>
      <c r="CM26">
        <v>62.468147895388498</v>
      </c>
      <c r="CN26">
        <v>62.633834198174398</v>
      </c>
      <c r="CO26">
        <v>62.788606244657302</v>
      </c>
      <c r="CP26">
        <v>62.936031453258103</v>
      </c>
      <c r="CQ26">
        <v>63.090179221630699</v>
      </c>
      <c r="CR26">
        <v>63.246913811745003</v>
      </c>
      <c r="CS26">
        <v>63.407720926000799</v>
      </c>
      <c r="CT26">
        <v>63.553940939422503</v>
      </c>
      <c r="CU26">
        <v>63.703486943376099</v>
      </c>
      <c r="CV26">
        <v>63.854217749789903</v>
      </c>
      <c r="CW26">
        <v>64.001809598622003</v>
      </c>
      <c r="CX26">
        <v>64.1478935775623</v>
      </c>
      <c r="CY26">
        <v>64.292483309746402</v>
      </c>
      <c r="CZ26">
        <v>64.435592364386096</v>
      </c>
      <c r="DA26">
        <v>64.577234218005003</v>
      </c>
      <c r="DB26">
        <v>64.717422102394195</v>
      </c>
      <c r="DC26">
        <v>64.8561687914884</v>
      </c>
      <c r="DD26">
        <v>64.993486306333395</v>
      </c>
      <c r="DE26">
        <v>65.129385513173602</v>
      </c>
      <c r="DF26">
        <v>65.263875585910696</v>
      </c>
      <c r="DG26">
        <v>65.396963301383195</v>
      </c>
      <c r="DH26">
        <v>65.528652134736703</v>
      </c>
      <c r="DI26">
        <v>65.658941123346295</v>
      </c>
      <c r="DJ26">
        <v>65.787823471981895</v>
      </c>
      <c r="DK26">
        <v>65.915284879722606</v>
      </c>
      <c r="DL26">
        <v>66.041301580793899</v>
      </c>
      <c r="DM26">
        <v>66.165838106928305</v>
      </c>
      <c r="DN26">
        <v>66.288844797532093</v>
      </c>
      <c r="DO26">
        <v>66.410255104888904</v>
      </c>
      <c r="DP26">
        <v>66.529982763476696</v>
      </c>
      <c r="DQ26">
        <v>66.647925024502797</v>
      </c>
      <c r="DR26">
        <v>66.763945953544507</v>
      </c>
      <c r="DS26">
        <v>66.877880125109598</v>
      </c>
      <c r="DT26">
        <v>66.989538888959302</v>
      </c>
    </row>
    <row r="27" spans="1:124" ht="15" customHeight="1" x14ac:dyDescent="0.25">
      <c r="A27">
        <v>25</v>
      </c>
      <c r="B27">
        <v>41.894827431848</v>
      </c>
      <c r="C27">
        <v>41.898413370394501</v>
      </c>
      <c r="D27">
        <v>42.0619889976102</v>
      </c>
      <c r="E27">
        <v>42.380870155034003</v>
      </c>
      <c r="F27">
        <v>42.433539579257101</v>
      </c>
      <c r="G27">
        <v>42.721097713571098</v>
      </c>
      <c r="H27">
        <v>42.9188878726928</v>
      </c>
      <c r="I27">
        <v>43.040778850150701</v>
      </c>
      <c r="J27">
        <v>43.231840872050803</v>
      </c>
      <c r="K27">
        <v>43.420277891911802</v>
      </c>
      <c r="L27">
        <v>43.708106633536602</v>
      </c>
      <c r="M27">
        <v>43.926078915787997</v>
      </c>
      <c r="N27">
        <v>44.288041374836503</v>
      </c>
      <c r="O27">
        <v>43.8841288757203</v>
      </c>
      <c r="P27">
        <v>43.821132029932798</v>
      </c>
      <c r="Q27">
        <v>44.225382142990497</v>
      </c>
      <c r="R27">
        <v>44.534663580373099</v>
      </c>
      <c r="S27">
        <v>44.412397839400803</v>
      </c>
      <c r="T27">
        <v>45.1738234415945</v>
      </c>
      <c r="U27">
        <v>46.524896902384697</v>
      </c>
      <c r="V27">
        <v>48.020639385951199</v>
      </c>
      <c r="W27">
        <v>48.591868764475898</v>
      </c>
      <c r="X27">
        <v>48.694147163341299</v>
      </c>
      <c r="Y27">
        <v>48.8820172663359</v>
      </c>
      <c r="Z27">
        <v>49.057222626311301</v>
      </c>
      <c r="AA27">
        <v>49.1433666645842</v>
      </c>
      <c r="AB27">
        <v>49.225701057273803</v>
      </c>
      <c r="AC27">
        <v>49.469306384876603</v>
      </c>
      <c r="AD27">
        <v>49.5541711386538</v>
      </c>
      <c r="AE27">
        <v>49.857882281719398</v>
      </c>
      <c r="AF27">
        <v>50.047518378747299</v>
      </c>
      <c r="AG27">
        <v>50.337408791725203</v>
      </c>
      <c r="AH27">
        <v>50.672013769398497</v>
      </c>
      <c r="AI27">
        <v>50.920197910383102</v>
      </c>
      <c r="AJ27">
        <v>51.357059001771297</v>
      </c>
      <c r="AK27">
        <v>51.642226104449101</v>
      </c>
      <c r="AL27">
        <v>52.0895925012383</v>
      </c>
      <c r="AM27">
        <v>52.226063282463002</v>
      </c>
      <c r="AN27">
        <v>52.5423266973133</v>
      </c>
      <c r="AO27">
        <v>52.822866062903799</v>
      </c>
      <c r="AP27">
        <v>53.101872476198203</v>
      </c>
      <c r="AQ27">
        <v>53.312560664857997</v>
      </c>
      <c r="AR27">
        <v>53.429528622777902</v>
      </c>
      <c r="AS27">
        <v>53.442892555864297</v>
      </c>
      <c r="AT27">
        <v>53.4835368320472</v>
      </c>
      <c r="AU27">
        <v>53.626435510828998</v>
      </c>
      <c r="AV27">
        <v>53.824334786187499</v>
      </c>
      <c r="AW27">
        <v>53.934285706710703</v>
      </c>
      <c r="AX27">
        <v>54.055307705810399</v>
      </c>
      <c r="AY27">
        <v>54.046569487549597</v>
      </c>
      <c r="AZ27">
        <v>54.114928048187203</v>
      </c>
      <c r="BA27">
        <v>54.113309721341601</v>
      </c>
      <c r="BB27">
        <v>54.181042636264799</v>
      </c>
      <c r="BC27">
        <v>54.226115905108699</v>
      </c>
      <c r="BD27">
        <v>54.325475919304402</v>
      </c>
      <c r="BE27">
        <v>54.386911831945802</v>
      </c>
      <c r="BF27">
        <v>54.662058773958698</v>
      </c>
      <c r="BG27">
        <v>54.889754151020099</v>
      </c>
      <c r="BH27">
        <v>55.157388676661</v>
      </c>
      <c r="BI27">
        <v>55.339199150769403</v>
      </c>
      <c r="BJ27">
        <v>55.708021904330998</v>
      </c>
      <c r="BK27">
        <v>55.891924635527801</v>
      </c>
      <c r="BL27">
        <v>56.199004540078697</v>
      </c>
      <c r="BM27">
        <v>56.450876989151602</v>
      </c>
      <c r="BN27">
        <v>56.663100470803201</v>
      </c>
      <c r="BO27">
        <v>56.900665589565598</v>
      </c>
      <c r="BP27">
        <v>57.147401134217098</v>
      </c>
      <c r="BQ27">
        <v>57.412027955510297</v>
      </c>
      <c r="BR27">
        <v>57.616287023763299</v>
      </c>
      <c r="BS27">
        <v>57.865481333457403</v>
      </c>
      <c r="BT27">
        <v>58.069749423186998</v>
      </c>
      <c r="BU27">
        <v>58.2977441923234</v>
      </c>
      <c r="BV27">
        <v>58.495162293981103</v>
      </c>
      <c r="BW27">
        <v>58.695827987424003</v>
      </c>
      <c r="BX27">
        <v>58.895572423522502</v>
      </c>
      <c r="BY27">
        <v>59.089821393366499</v>
      </c>
      <c r="BZ27">
        <v>59.305544214515599</v>
      </c>
      <c r="CA27">
        <v>59.502388321496802</v>
      </c>
      <c r="CB27">
        <v>59.673443206073102</v>
      </c>
      <c r="CC27">
        <v>59.825453244687303</v>
      </c>
      <c r="CD27">
        <v>60.015387808827697</v>
      </c>
      <c r="CE27">
        <v>60.156551956160001</v>
      </c>
      <c r="CF27">
        <v>60.3522085467769</v>
      </c>
      <c r="CG27">
        <v>60.531711281791701</v>
      </c>
      <c r="CH27">
        <v>60.676624493728397</v>
      </c>
      <c r="CI27">
        <v>60.849417045456299</v>
      </c>
      <c r="CJ27">
        <v>61.025529996408601</v>
      </c>
      <c r="CK27">
        <v>61.1889381599823</v>
      </c>
      <c r="CL27">
        <v>61.338375827370697</v>
      </c>
      <c r="CM27">
        <v>61.509551290871698</v>
      </c>
      <c r="CN27">
        <v>61.673388029518499</v>
      </c>
      <c r="CO27">
        <v>61.828516664149703</v>
      </c>
      <c r="CP27">
        <v>61.976938800704303</v>
      </c>
      <c r="CQ27">
        <v>62.129929404208298</v>
      </c>
      <c r="CR27">
        <v>62.285427865908403</v>
      </c>
      <c r="CS27">
        <v>62.444392496389199</v>
      </c>
      <c r="CT27">
        <v>62.590249862921603</v>
      </c>
      <c r="CU27">
        <v>62.741315966176003</v>
      </c>
      <c r="CV27">
        <v>62.889776796167503</v>
      </c>
      <c r="CW27">
        <v>63.036726937065197</v>
      </c>
      <c r="CX27">
        <v>63.1821797989126</v>
      </c>
      <c r="CY27">
        <v>63.3261488628739</v>
      </c>
      <c r="CZ27">
        <v>63.468647556937803</v>
      </c>
      <c r="DA27">
        <v>63.609689217178499</v>
      </c>
      <c r="DB27">
        <v>63.749286935680701</v>
      </c>
      <c r="DC27">
        <v>63.887453347361898</v>
      </c>
      <c r="DD27">
        <v>64.024200334857696</v>
      </c>
      <c r="DE27">
        <v>64.159538626488995</v>
      </c>
      <c r="DF27">
        <v>64.293477258558397</v>
      </c>
      <c r="DG27">
        <v>64.426022870417199</v>
      </c>
      <c r="DH27">
        <v>64.557178799566699</v>
      </c>
      <c r="DI27">
        <v>64.686943945253304</v>
      </c>
      <c r="DJ27">
        <v>64.815311373246004</v>
      </c>
      <c r="DK27">
        <v>64.9422666423077</v>
      </c>
      <c r="DL27">
        <v>65.067785844541604</v>
      </c>
      <c r="DM27">
        <v>65.191833367228</v>
      </c>
      <c r="DN27">
        <v>65.314359402454599</v>
      </c>
      <c r="DO27">
        <v>65.435297251794793</v>
      </c>
      <c r="DP27">
        <v>65.554560495142198</v>
      </c>
      <c r="DQ27">
        <v>65.672046227065593</v>
      </c>
      <c r="DR27">
        <v>65.787618348962098</v>
      </c>
      <c r="DS27">
        <v>65.901111265963195</v>
      </c>
      <c r="DT27">
        <v>66.012336156259707</v>
      </c>
    </row>
    <row r="28" spans="1:124" ht="15" customHeight="1" x14ac:dyDescent="0.25">
      <c r="A28">
        <v>26</v>
      </c>
      <c r="B28">
        <v>41.132633031725199</v>
      </c>
      <c r="C28">
        <v>41.142312394086602</v>
      </c>
      <c r="D28">
        <v>41.292852716013499</v>
      </c>
      <c r="E28">
        <v>41.627399698067101</v>
      </c>
      <c r="F28">
        <v>41.663244937677497</v>
      </c>
      <c r="G28">
        <v>41.951353856890798</v>
      </c>
      <c r="H28">
        <v>42.140576228504798</v>
      </c>
      <c r="I28">
        <v>42.2483649101544</v>
      </c>
      <c r="J28">
        <v>42.438245015842</v>
      </c>
      <c r="K28">
        <v>42.626465523580102</v>
      </c>
      <c r="L28">
        <v>42.905514915371697</v>
      </c>
      <c r="M28">
        <v>43.122993106671501</v>
      </c>
      <c r="N28">
        <v>43.489336579022101</v>
      </c>
      <c r="O28">
        <v>43.077394620863799</v>
      </c>
      <c r="P28">
        <v>43.669225325405897</v>
      </c>
      <c r="Q28">
        <v>44.1349532197016</v>
      </c>
      <c r="R28">
        <v>43.863128181428401</v>
      </c>
      <c r="S28">
        <v>44.129867590790298</v>
      </c>
      <c r="T28">
        <v>45.508294009335202</v>
      </c>
      <c r="U28">
        <v>46.955832623480603</v>
      </c>
      <c r="V28">
        <v>47.331737003421502</v>
      </c>
      <c r="W28">
        <v>47.737159087647903</v>
      </c>
      <c r="X28">
        <v>47.833492622572201</v>
      </c>
      <c r="Y28">
        <v>47.992969179819298</v>
      </c>
      <c r="Z28">
        <v>48.159651192070598</v>
      </c>
      <c r="AA28">
        <v>48.256041877362797</v>
      </c>
      <c r="AB28">
        <v>48.324472966084201</v>
      </c>
      <c r="AC28">
        <v>48.550239279688</v>
      </c>
      <c r="AD28">
        <v>48.640511016509798</v>
      </c>
      <c r="AE28">
        <v>48.948125110045197</v>
      </c>
      <c r="AF28">
        <v>49.138257112749301</v>
      </c>
      <c r="AG28">
        <v>49.4246271152956</v>
      </c>
      <c r="AH28">
        <v>49.7688315389425</v>
      </c>
      <c r="AI28">
        <v>50.009397506379301</v>
      </c>
      <c r="AJ28">
        <v>50.445092120956403</v>
      </c>
      <c r="AK28">
        <v>50.728340945578601</v>
      </c>
      <c r="AL28">
        <v>51.173251495409303</v>
      </c>
      <c r="AM28">
        <v>51.313784018806899</v>
      </c>
      <c r="AN28">
        <v>51.633351529083001</v>
      </c>
      <c r="AO28">
        <v>51.907294213882402</v>
      </c>
      <c r="AP28">
        <v>52.178625233162897</v>
      </c>
      <c r="AQ28">
        <v>52.396295500635503</v>
      </c>
      <c r="AR28">
        <v>52.509254541608399</v>
      </c>
      <c r="AS28">
        <v>52.527312036626597</v>
      </c>
      <c r="AT28">
        <v>52.568286886204497</v>
      </c>
      <c r="AU28">
        <v>52.708003380010503</v>
      </c>
      <c r="AV28">
        <v>52.907169305780798</v>
      </c>
      <c r="AW28">
        <v>53.019327918773698</v>
      </c>
      <c r="AX28">
        <v>53.1345796144806</v>
      </c>
      <c r="AY28">
        <v>53.125774756865503</v>
      </c>
      <c r="AZ28">
        <v>53.193897086882203</v>
      </c>
      <c r="BA28">
        <v>53.199023246586002</v>
      </c>
      <c r="BB28">
        <v>53.263534575277099</v>
      </c>
      <c r="BC28">
        <v>53.299854635907202</v>
      </c>
      <c r="BD28">
        <v>53.4084721600886</v>
      </c>
      <c r="BE28">
        <v>53.477092943113703</v>
      </c>
      <c r="BF28">
        <v>53.747635096570598</v>
      </c>
      <c r="BG28">
        <v>53.976964362669101</v>
      </c>
      <c r="BH28">
        <v>54.2405515472174</v>
      </c>
      <c r="BI28">
        <v>54.4273293410617</v>
      </c>
      <c r="BJ28">
        <v>54.793623459367701</v>
      </c>
      <c r="BK28">
        <v>54.976365247177696</v>
      </c>
      <c r="BL28">
        <v>55.281805993402898</v>
      </c>
      <c r="BM28">
        <v>55.535120288847601</v>
      </c>
      <c r="BN28">
        <v>55.750959964534601</v>
      </c>
      <c r="BO28">
        <v>55.994468397144402</v>
      </c>
      <c r="BP28">
        <v>56.2358499624209</v>
      </c>
      <c r="BQ28">
        <v>56.495409410701598</v>
      </c>
      <c r="BR28">
        <v>56.701138120064897</v>
      </c>
      <c r="BS28">
        <v>56.949926096120699</v>
      </c>
      <c r="BT28">
        <v>57.148073759804603</v>
      </c>
      <c r="BU28">
        <v>57.369381627004699</v>
      </c>
      <c r="BV28">
        <v>57.564403754465403</v>
      </c>
      <c r="BW28">
        <v>57.766623782496197</v>
      </c>
      <c r="BX28">
        <v>57.959904266527097</v>
      </c>
      <c r="BY28">
        <v>58.155286974090401</v>
      </c>
      <c r="BZ28">
        <v>58.368462570542299</v>
      </c>
      <c r="CA28">
        <v>58.560889112216302</v>
      </c>
      <c r="CB28">
        <v>58.727080293063203</v>
      </c>
      <c r="CC28">
        <v>58.880955672561399</v>
      </c>
      <c r="CD28">
        <v>59.066346829151499</v>
      </c>
      <c r="CE28">
        <v>59.208113848254001</v>
      </c>
      <c r="CF28">
        <v>59.403112757183401</v>
      </c>
      <c r="CG28">
        <v>59.587775668889499</v>
      </c>
      <c r="CH28">
        <v>59.7241100675122</v>
      </c>
      <c r="CI28">
        <v>59.898800123379999</v>
      </c>
      <c r="CJ28">
        <v>60.073349180837297</v>
      </c>
      <c r="CK28">
        <v>60.238702336362998</v>
      </c>
      <c r="CL28">
        <v>60.383038408138198</v>
      </c>
      <c r="CM28">
        <v>60.550375277373199</v>
      </c>
      <c r="CN28">
        <v>60.714360917499498</v>
      </c>
      <c r="CO28">
        <v>60.866526929338903</v>
      </c>
      <c r="CP28">
        <v>61.017373622346398</v>
      </c>
      <c r="CQ28">
        <v>61.173644158118002</v>
      </c>
      <c r="CR28">
        <v>61.3232827189766</v>
      </c>
      <c r="CS28">
        <v>61.481365594188901</v>
      </c>
      <c r="CT28">
        <v>61.629423226989303</v>
      </c>
      <c r="CU28">
        <v>61.778723695254698</v>
      </c>
      <c r="CV28">
        <v>61.926511463481098</v>
      </c>
      <c r="CW28">
        <v>62.072799585984498</v>
      </c>
      <c r="CX28">
        <v>62.217601326958302</v>
      </c>
      <c r="CY28">
        <v>62.3609300224633</v>
      </c>
      <c r="CZ28">
        <v>62.502798956107902</v>
      </c>
      <c r="DA28">
        <v>62.643221320336501</v>
      </c>
      <c r="DB28">
        <v>62.7822100643236</v>
      </c>
      <c r="DC28">
        <v>62.919777680740502</v>
      </c>
      <c r="DD28">
        <v>63.0559359105537</v>
      </c>
      <c r="DE28">
        <v>63.190695340868601</v>
      </c>
      <c r="DF28">
        <v>63.324064867054702</v>
      </c>
      <c r="DG28">
        <v>63.456050987591198</v>
      </c>
      <c r="DH28">
        <v>63.586656898886403</v>
      </c>
      <c r="DI28">
        <v>63.715881358530297</v>
      </c>
      <c r="DJ28">
        <v>63.843717289665598</v>
      </c>
      <c r="DK28">
        <v>63.970150106995298</v>
      </c>
      <c r="DL28">
        <v>64.095155756614105</v>
      </c>
      <c r="DM28">
        <v>64.218698477297295</v>
      </c>
      <c r="DN28">
        <v>64.340728309567893</v>
      </c>
      <c r="DO28">
        <v>64.461178399825201</v>
      </c>
      <c r="DP28">
        <v>64.579962168673504</v>
      </c>
      <c r="DQ28">
        <v>64.696976549188506</v>
      </c>
      <c r="DR28">
        <v>64.812085273311595</v>
      </c>
      <c r="DS28">
        <v>64.925122571218907</v>
      </c>
      <c r="DT28">
        <v>65.035899443797604</v>
      </c>
    </row>
    <row r="29" spans="1:124" ht="15" customHeight="1" x14ac:dyDescent="0.25">
      <c r="A29">
        <v>27</v>
      </c>
      <c r="B29">
        <v>40.367334131643197</v>
      </c>
      <c r="C29">
        <v>40.381715721350901</v>
      </c>
      <c r="D29">
        <v>40.529180797406497</v>
      </c>
      <c r="E29">
        <v>40.854892964263499</v>
      </c>
      <c r="F29">
        <v>40.889230134210301</v>
      </c>
      <c r="G29">
        <v>41.166854830071998</v>
      </c>
      <c r="H29">
        <v>41.341877501162799</v>
      </c>
      <c r="I29">
        <v>41.4451295126985</v>
      </c>
      <c r="J29">
        <v>41.6408159179596</v>
      </c>
      <c r="K29">
        <v>41.825097204762002</v>
      </c>
      <c r="L29">
        <v>42.1092724562575</v>
      </c>
      <c r="M29">
        <v>42.338944224507202</v>
      </c>
      <c r="N29">
        <v>42.688695597902097</v>
      </c>
      <c r="O29">
        <v>42.851169647909401</v>
      </c>
      <c r="P29">
        <v>43.7336188969226</v>
      </c>
      <c r="Q29">
        <v>43.472131524229397</v>
      </c>
      <c r="R29">
        <v>43.491859842294403</v>
      </c>
      <c r="S29">
        <v>44.521109929842297</v>
      </c>
      <c r="T29">
        <v>45.7294922773333</v>
      </c>
      <c r="U29">
        <v>46.362174538907396</v>
      </c>
      <c r="V29">
        <v>46.478262203233299</v>
      </c>
      <c r="W29">
        <v>46.870127034233001</v>
      </c>
      <c r="X29">
        <v>46.951504514299302</v>
      </c>
      <c r="Y29">
        <v>47.098828975460698</v>
      </c>
      <c r="Z29">
        <v>47.262340223551199</v>
      </c>
      <c r="AA29">
        <v>47.354766260157497</v>
      </c>
      <c r="AB29">
        <v>47.408504482947301</v>
      </c>
      <c r="AC29">
        <v>47.638428881398802</v>
      </c>
      <c r="AD29">
        <v>47.7309440365784</v>
      </c>
      <c r="AE29">
        <v>48.028196634492097</v>
      </c>
      <c r="AF29">
        <v>48.230552779714102</v>
      </c>
      <c r="AG29">
        <v>48.520855053766098</v>
      </c>
      <c r="AH29">
        <v>48.8539671322456</v>
      </c>
      <c r="AI29">
        <v>49.092067482873297</v>
      </c>
      <c r="AJ29">
        <v>49.526535320458102</v>
      </c>
      <c r="AK29">
        <v>49.815688981650801</v>
      </c>
      <c r="AL29">
        <v>50.251611984313101</v>
      </c>
      <c r="AM29">
        <v>50.394757578113698</v>
      </c>
      <c r="AN29">
        <v>50.7196566505392</v>
      </c>
      <c r="AO29">
        <v>50.984985056332398</v>
      </c>
      <c r="AP29">
        <v>51.260510360553297</v>
      </c>
      <c r="AQ29">
        <v>51.480243594039898</v>
      </c>
      <c r="AR29">
        <v>51.588428953617999</v>
      </c>
      <c r="AS29">
        <v>51.6129335865093</v>
      </c>
      <c r="AT29">
        <v>51.650632735293499</v>
      </c>
      <c r="AU29">
        <v>51.795388974987702</v>
      </c>
      <c r="AV29">
        <v>51.984584067279997</v>
      </c>
      <c r="AW29">
        <v>52.095960232832901</v>
      </c>
      <c r="AX29">
        <v>52.212277511532598</v>
      </c>
      <c r="AY29">
        <v>52.198707009087997</v>
      </c>
      <c r="AZ29">
        <v>52.266797782481</v>
      </c>
      <c r="BA29">
        <v>52.270251461436303</v>
      </c>
      <c r="BB29">
        <v>52.341122614103398</v>
      </c>
      <c r="BC29">
        <v>52.383389263715799</v>
      </c>
      <c r="BD29">
        <v>52.488568217429702</v>
      </c>
      <c r="BE29">
        <v>52.559021167380003</v>
      </c>
      <c r="BF29">
        <v>52.8337079940747</v>
      </c>
      <c r="BG29">
        <v>53.063974751463903</v>
      </c>
      <c r="BH29">
        <v>53.327184199449199</v>
      </c>
      <c r="BI29">
        <v>53.512056177777097</v>
      </c>
      <c r="BJ29">
        <v>53.877132065055299</v>
      </c>
      <c r="BK29">
        <v>54.056496241400097</v>
      </c>
      <c r="BL29">
        <v>54.367870494126301</v>
      </c>
      <c r="BM29">
        <v>54.621514450829501</v>
      </c>
      <c r="BN29">
        <v>54.838783264716497</v>
      </c>
      <c r="BO29">
        <v>55.0862623952194</v>
      </c>
      <c r="BP29">
        <v>55.326388587988902</v>
      </c>
      <c r="BQ29">
        <v>55.578251455438803</v>
      </c>
      <c r="BR29">
        <v>55.784811173607103</v>
      </c>
      <c r="BS29">
        <v>56.028187337118602</v>
      </c>
      <c r="BT29">
        <v>56.221856281439898</v>
      </c>
      <c r="BU29">
        <v>56.438390916672503</v>
      </c>
      <c r="BV29">
        <v>56.631761023562802</v>
      </c>
      <c r="BW29">
        <v>56.834554954238101</v>
      </c>
      <c r="BX29">
        <v>57.024849084248103</v>
      </c>
      <c r="BY29">
        <v>57.2198795628602</v>
      </c>
      <c r="BZ29">
        <v>57.428889028721599</v>
      </c>
      <c r="CA29">
        <v>57.615447886669003</v>
      </c>
      <c r="CB29">
        <v>57.782592265338202</v>
      </c>
      <c r="CC29">
        <v>57.937770626353903</v>
      </c>
      <c r="CD29">
        <v>58.115790443743002</v>
      </c>
      <c r="CE29">
        <v>58.263468494044702</v>
      </c>
      <c r="CF29">
        <v>58.452692223692402</v>
      </c>
      <c r="CG29">
        <v>58.640495893637002</v>
      </c>
      <c r="CH29">
        <v>58.774906661823103</v>
      </c>
      <c r="CI29">
        <v>58.946089825721998</v>
      </c>
      <c r="CJ29">
        <v>59.119094315122197</v>
      </c>
      <c r="CK29">
        <v>59.284609316485998</v>
      </c>
      <c r="CL29">
        <v>59.430088866837501</v>
      </c>
      <c r="CM29">
        <v>59.595500946169302</v>
      </c>
      <c r="CN29">
        <v>59.756659624540603</v>
      </c>
      <c r="CO29">
        <v>59.907128577603999</v>
      </c>
      <c r="CP29">
        <v>60.061760590664903</v>
      </c>
      <c r="CQ29">
        <v>60.219464373528901</v>
      </c>
      <c r="CR29">
        <v>60.367836086594799</v>
      </c>
      <c r="CS29">
        <v>60.521508062758897</v>
      </c>
      <c r="CT29">
        <v>60.671565623053397</v>
      </c>
      <c r="CU29">
        <v>60.820110143140802</v>
      </c>
      <c r="CV29">
        <v>60.967154292359602</v>
      </c>
      <c r="CW29">
        <v>61.112710964604503</v>
      </c>
      <c r="CX29">
        <v>61.256793264461599</v>
      </c>
      <c r="CY29">
        <v>61.3994143691557</v>
      </c>
      <c r="CZ29">
        <v>61.540587404205198</v>
      </c>
      <c r="DA29">
        <v>61.680325404742597</v>
      </c>
      <c r="DB29">
        <v>61.818641163374203</v>
      </c>
      <c r="DC29">
        <v>61.9555470168849</v>
      </c>
      <c r="DD29">
        <v>62.091054550940299</v>
      </c>
      <c r="DE29">
        <v>62.225174197790999</v>
      </c>
      <c r="DF29">
        <v>62.3579146982079</v>
      </c>
      <c r="DG29">
        <v>62.489282396078004</v>
      </c>
      <c r="DH29">
        <v>62.6192803329089</v>
      </c>
      <c r="DI29">
        <v>62.747907110696197</v>
      </c>
      <c r="DJ29">
        <v>62.875155495839401</v>
      </c>
      <c r="DK29">
        <v>63.0010107446276</v>
      </c>
      <c r="DL29">
        <v>63.125448642494497</v>
      </c>
      <c r="DM29">
        <v>63.248433264690597</v>
      </c>
      <c r="DN29">
        <v>63.369914484718997</v>
      </c>
      <c r="DO29">
        <v>63.489825277846997</v>
      </c>
      <c r="DP29">
        <v>63.608078888866899</v>
      </c>
      <c r="DQ29">
        <v>63.7245720725114</v>
      </c>
      <c r="DR29">
        <v>63.839168373376197</v>
      </c>
      <c r="DS29">
        <v>63.951701828058098</v>
      </c>
      <c r="DT29">
        <v>64.061983241174403</v>
      </c>
    </row>
    <row r="30" spans="1:124" ht="15" customHeight="1" x14ac:dyDescent="0.25">
      <c r="A30">
        <v>28</v>
      </c>
      <c r="B30">
        <v>39.588583021338003</v>
      </c>
      <c r="C30">
        <v>39.613854597908997</v>
      </c>
      <c r="D30">
        <v>39.762097028717697</v>
      </c>
      <c r="E30">
        <v>40.0775827383315</v>
      </c>
      <c r="F30">
        <v>40.1023926958636</v>
      </c>
      <c r="G30">
        <v>40.378482735192101</v>
      </c>
      <c r="H30">
        <v>40.546453023029599</v>
      </c>
      <c r="I30">
        <v>40.647534233593497</v>
      </c>
      <c r="J30">
        <v>40.8497146765053</v>
      </c>
      <c r="K30">
        <v>41.030047991600597</v>
      </c>
      <c r="L30">
        <v>41.3183222491812</v>
      </c>
      <c r="M30">
        <v>41.546274403591298</v>
      </c>
      <c r="N30">
        <v>42.262222526426498</v>
      </c>
      <c r="O30">
        <v>42.747076075897702</v>
      </c>
      <c r="P30">
        <v>43.069276603878897</v>
      </c>
      <c r="Q30">
        <v>43.045274426227401</v>
      </c>
      <c r="R30">
        <v>43.691436382908499</v>
      </c>
      <c r="S30">
        <v>44.791257968305402</v>
      </c>
      <c r="T30">
        <v>45.116594699957098</v>
      </c>
      <c r="U30">
        <v>45.501928397378698</v>
      </c>
      <c r="V30">
        <v>45.609859742939697</v>
      </c>
      <c r="W30">
        <v>45.977722962892102</v>
      </c>
      <c r="X30">
        <v>46.0647966645842</v>
      </c>
      <c r="Y30">
        <v>46.2046617389612</v>
      </c>
      <c r="Z30">
        <v>46.360512998282601</v>
      </c>
      <c r="AA30">
        <v>46.447205307407799</v>
      </c>
      <c r="AB30">
        <v>46.496576066495898</v>
      </c>
      <c r="AC30">
        <v>46.718085792130097</v>
      </c>
      <c r="AD30">
        <v>46.824883931181802</v>
      </c>
      <c r="AE30">
        <v>47.115141883571603</v>
      </c>
      <c r="AF30">
        <v>47.328457632487797</v>
      </c>
      <c r="AG30">
        <v>47.6084123642691</v>
      </c>
      <c r="AH30">
        <v>47.933349391898901</v>
      </c>
      <c r="AI30">
        <v>48.173644511073803</v>
      </c>
      <c r="AJ30">
        <v>48.612482164245499</v>
      </c>
      <c r="AK30">
        <v>48.8965511358602</v>
      </c>
      <c r="AL30">
        <v>49.335584944945403</v>
      </c>
      <c r="AM30">
        <v>49.475818355486297</v>
      </c>
      <c r="AN30">
        <v>49.799582687429499</v>
      </c>
      <c r="AO30">
        <v>50.066447603421501</v>
      </c>
      <c r="AP30">
        <v>50.339616804300803</v>
      </c>
      <c r="AQ30">
        <v>50.563528208548</v>
      </c>
      <c r="AR30">
        <v>50.668302674092203</v>
      </c>
      <c r="AS30">
        <v>50.692999437629702</v>
      </c>
      <c r="AT30">
        <v>50.733220687040998</v>
      </c>
      <c r="AU30">
        <v>50.877541664108598</v>
      </c>
      <c r="AV30">
        <v>51.060945828051402</v>
      </c>
      <c r="AW30">
        <v>51.165605469005101</v>
      </c>
      <c r="AX30">
        <v>51.2830158014606</v>
      </c>
      <c r="AY30">
        <v>51.276341974168801</v>
      </c>
      <c r="AZ30">
        <v>51.348825752887699</v>
      </c>
      <c r="BA30">
        <v>51.346980139668403</v>
      </c>
      <c r="BB30">
        <v>51.421951702697001</v>
      </c>
      <c r="BC30">
        <v>51.461517468697799</v>
      </c>
      <c r="BD30">
        <v>51.566364009218503</v>
      </c>
      <c r="BE30">
        <v>51.6398250055205</v>
      </c>
      <c r="BF30">
        <v>51.917175701102899</v>
      </c>
      <c r="BG30">
        <v>52.144567246697399</v>
      </c>
      <c r="BH30">
        <v>52.404563824529497</v>
      </c>
      <c r="BI30">
        <v>52.593083930292202</v>
      </c>
      <c r="BJ30">
        <v>52.957573862045301</v>
      </c>
      <c r="BK30">
        <v>53.137244843508</v>
      </c>
      <c r="BL30">
        <v>53.456314852120599</v>
      </c>
      <c r="BM30">
        <v>53.711482897028503</v>
      </c>
      <c r="BN30">
        <v>53.9316321631892</v>
      </c>
      <c r="BO30">
        <v>54.171218228625399</v>
      </c>
      <c r="BP30">
        <v>54.414216423385298</v>
      </c>
      <c r="BQ30">
        <v>54.661939140096003</v>
      </c>
      <c r="BR30">
        <v>54.865583264547404</v>
      </c>
      <c r="BS30">
        <v>55.098523334334502</v>
      </c>
      <c r="BT30">
        <v>55.293035134856801</v>
      </c>
      <c r="BU30">
        <v>55.504131518867801</v>
      </c>
      <c r="BV30">
        <v>55.695205747858701</v>
      </c>
      <c r="BW30">
        <v>55.896814667843501</v>
      </c>
      <c r="BX30">
        <v>56.0897948209847</v>
      </c>
      <c r="BY30">
        <v>56.282241358420301</v>
      </c>
      <c r="BZ30">
        <v>56.482915468806297</v>
      </c>
      <c r="CA30">
        <v>56.666109811579403</v>
      </c>
      <c r="CB30">
        <v>56.833452652121103</v>
      </c>
      <c r="CC30">
        <v>56.990567564600603</v>
      </c>
      <c r="CD30">
        <v>57.165107224621401</v>
      </c>
      <c r="CE30">
        <v>57.314759760621698</v>
      </c>
      <c r="CF30">
        <v>57.502643269643499</v>
      </c>
      <c r="CG30">
        <v>57.687269399256202</v>
      </c>
      <c r="CH30">
        <v>57.825649234749299</v>
      </c>
      <c r="CI30">
        <v>57.988883451007602</v>
      </c>
      <c r="CJ30">
        <v>58.161145558782202</v>
      </c>
      <c r="CK30">
        <v>58.324445846235598</v>
      </c>
      <c r="CL30">
        <v>58.472859067964301</v>
      </c>
      <c r="CM30">
        <v>58.638767806642498</v>
      </c>
      <c r="CN30">
        <v>58.794050038639703</v>
      </c>
      <c r="CO30">
        <v>58.946701641972602</v>
      </c>
      <c r="CP30">
        <v>59.101938489358403</v>
      </c>
      <c r="CQ30">
        <v>59.258453624469297</v>
      </c>
      <c r="CR30">
        <v>59.409879066699801</v>
      </c>
      <c r="CS30">
        <v>59.560748893410803</v>
      </c>
      <c r="CT30">
        <v>59.710104768459502</v>
      </c>
      <c r="CU30">
        <v>59.857958976167701</v>
      </c>
      <c r="CV30">
        <v>60.004324040213397</v>
      </c>
      <c r="CW30">
        <v>60.149212709489198</v>
      </c>
      <c r="CX30">
        <v>60.292637944272201</v>
      </c>
      <c r="CY30">
        <v>60.434612778132603</v>
      </c>
      <c r="CZ30">
        <v>60.575150193565399</v>
      </c>
      <c r="DA30">
        <v>60.714263083341997</v>
      </c>
      <c r="DB30">
        <v>60.851964098337596</v>
      </c>
      <c r="DC30">
        <v>60.988265434180398</v>
      </c>
      <c r="DD30">
        <v>61.1231785358639</v>
      </c>
      <c r="DE30">
        <v>61.256713695323</v>
      </c>
      <c r="DF30">
        <v>61.388879513193103</v>
      </c>
      <c r="DG30">
        <v>61.519682193174603</v>
      </c>
      <c r="DH30">
        <v>61.649124636245404</v>
      </c>
      <c r="DI30">
        <v>61.777205303171101</v>
      </c>
      <c r="DJ30">
        <v>61.903916817998002</v>
      </c>
      <c r="DK30">
        <v>62.029244293056003</v>
      </c>
      <c r="DL30">
        <v>62.153163367676498</v>
      </c>
      <c r="DM30">
        <v>62.275637968294198</v>
      </c>
      <c r="DN30">
        <v>62.396617816295802</v>
      </c>
      <c r="DO30">
        <v>62.516035730958997</v>
      </c>
      <c r="DP30">
        <v>62.633804796686697</v>
      </c>
      <c r="DQ30">
        <v>62.749821605420799</v>
      </c>
      <c r="DR30">
        <v>62.863949530550002</v>
      </c>
      <c r="DS30">
        <v>62.976022431622503</v>
      </c>
      <c r="DT30">
        <v>63.085850933660303</v>
      </c>
    </row>
    <row r="31" spans="1:124" ht="15" customHeight="1" x14ac:dyDescent="0.25">
      <c r="A31">
        <v>29</v>
      </c>
      <c r="B31">
        <v>38.815828510126501</v>
      </c>
      <c r="C31">
        <v>38.839664270823498</v>
      </c>
      <c r="D31">
        <v>38.988285930527702</v>
      </c>
      <c r="E31">
        <v>39.288541585819502</v>
      </c>
      <c r="F31">
        <v>39.312763337338097</v>
      </c>
      <c r="G31">
        <v>39.582905553514998</v>
      </c>
      <c r="H31">
        <v>39.7554593680686</v>
      </c>
      <c r="I31">
        <v>39.847618071610597</v>
      </c>
      <c r="J31">
        <v>40.041801733116799</v>
      </c>
      <c r="K31">
        <v>40.236459632558699</v>
      </c>
      <c r="L31">
        <v>40.522944697331504</v>
      </c>
      <c r="M31">
        <v>41.195007017781002</v>
      </c>
      <c r="N31">
        <v>41.9294683456299</v>
      </c>
      <c r="O31">
        <v>42.0530752399481</v>
      </c>
      <c r="P31">
        <v>42.489108234900897</v>
      </c>
      <c r="Q31">
        <v>43.084235430417699</v>
      </c>
      <c r="R31">
        <v>43.774115605936103</v>
      </c>
      <c r="S31">
        <v>44.1766386533291</v>
      </c>
      <c r="T31">
        <v>44.264855902706898</v>
      </c>
      <c r="U31">
        <v>44.629328491710801</v>
      </c>
      <c r="V31">
        <v>44.735433305796597</v>
      </c>
      <c r="W31">
        <v>45.080278589719001</v>
      </c>
      <c r="X31">
        <v>45.170020391566403</v>
      </c>
      <c r="Y31">
        <v>45.303551606880397</v>
      </c>
      <c r="Z31">
        <v>45.450530086722502</v>
      </c>
      <c r="AA31">
        <v>45.534671182654797</v>
      </c>
      <c r="AB31">
        <v>45.583812723982398</v>
      </c>
      <c r="AC31">
        <v>45.804907493680702</v>
      </c>
      <c r="AD31">
        <v>45.915207925805397</v>
      </c>
      <c r="AE31">
        <v>46.207061380368103</v>
      </c>
      <c r="AF31">
        <v>46.417648081490697</v>
      </c>
      <c r="AG31">
        <v>46.692934910694198</v>
      </c>
      <c r="AH31">
        <v>47.018835777462598</v>
      </c>
      <c r="AI31">
        <v>47.260425203668902</v>
      </c>
      <c r="AJ31">
        <v>47.686351841618702</v>
      </c>
      <c r="AK31">
        <v>47.9765374226075</v>
      </c>
      <c r="AL31">
        <v>48.416394829203199</v>
      </c>
      <c r="AM31">
        <v>48.560447627643903</v>
      </c>
      <c r="AN31">
        <v>48.885661896114399</v>
      </c>
      <c r="AO31">
        <v>49.147223636277701</v>
      </c>
      <c r="AP31">
        <v>49.422788169390998</v>
      </c>
      <c r="AQ31">
        <v>49.647475081834997</v>
      </c>
      <c r="AR31">
        <v>49.742712130757901</v>
      </c>
      <c r="AS31">
        <v>49.772983754783603</v>
      </c>
      <c r="AT31">
        <v>49.817552905710997</v>
      </c>
      <c r="AU31">
        <v>49.954131035019799</v>
      </c>
      <c r="AV31">
        <v>50.129498168571601</v>
      </c>
      <c r="AW31">
        <v>50.243626108727298</v>
      </c>
      <c r="AX31">
        <v>50.357838099836897</v>
      </c>
      <c r="AY31">
        <v>50.347002375035302</v>
      </c>
      <c r="AZ31">
        <v>50.421926665421601</v>
      </c>
      <c r="BA31">
        <v>50.426621394122002</v>
      </c>
      <c r="BB31">
        <v>50.4979182608919</v>
      </c>
      <c r="BC31">
        <v>50.537249791433297</v>
      </c>
      <c r="BD31">
        <v>50.644557863239498</v>
      </c>
      <c r="BE31">
        <v>50.720395451892301</v>
      </c>
      <c r="BF31">
        <v>50.996828431861999</v>
      </c>
      <c r="BG31">
        <v>51.224448199879902</v>
      </c>
      <c r="BH31">
        <v>51.4814997216818</v>
      </c>
      <c r="BI31">
        <v>51.674737538294103</v>
      </c>
      <c r="BJ31">
        <v>52.037182022232599</v>
      </c>
      <c r="BK31">
        <v>52.224552352215902</v>
      </c>
      <c r="BL31">
        <v>52.546199968551399</v>
      </c>
      <c r="BM31">
        <v>52.803629877358702</v>
      </c>
      <c r="BN31">
        <v>53.027304720970903</v>
      </c>
      <c r="BO31">
        <v>53.260771309025102</v>
      </c>
      <c r="BP31">
        <v>53.505352192888097</v>
      </c>
      <c r="BQ31">
        <v>53.742869652744297</v>
      </c>
      <c r="BR31">
        <v>53.940036584320502</v>
      </c>
      <c r="BS31">
        <v>54.165565429612997</v>
      </c>
      <c r="BT31">
        <v>54.359967018776402</v>
      </c>
      <c r="BU31">
        <v>54.567905334083903</v>
      </c>
      <c r="BV31">
        <v>54.757457109736997</v>
      </c>
      <c r="BW31">
        <v>54.958566225877298</v>
      </c>
      <c r="BX31">
        <v>55.147096867213698</v>
      </c>
      <c r="BY31">
        <v>55.338298456568502</v>
      </c>
      <c r="BZ31">
        <v>55.532884063283603</v>
      </c>
      <c r="CA31">
        <v>55.718187249257603</v>
      </c>
      <c r="CB31">
        <v>55.883910879304999</v>
      </c>
      <c r="CC31">
        <v>56.044353001803998</v>
      </c>
      <c r="CD31">
        <v>56.2172330836339</v>
      </c>
      <c r="CE31">
        <v>56.367365974591699</v>
      </c>
      <c r="CF31">
        <v>56.557177427126597</v>
      </c>
      <c r="CG31">
        <v>56.734395098729998</v>
      </c>
      <c r="CH31">
        <v>56.872869817990598</v>
      </c>
      <c r="CI31">
        <v>57.035313686087001</v>
      </c>
      <c r="CJ31">
        <v>57.206465308099602</v>
      </c>
      <c r="CK31">
        <v>57.366554916869298</v>
      </c>
      <c r="CL31">
        <v>57.514874173117398</v>
      </c>
      <c r="CM31">
        <v>57.681336953407403</v>
      </c>
      <c r="CN31">
        <v>57.834818104506098</v>
      </c>
      <c r="CO31">
        <v>57.989785987245</v>
      </c>
      <c r="CP31">
        <v>58.145237059976701</v>
      </c>
      <c r="CQ31">
        <v>58.299401692217302</v>
      </c>
      <c r="CR31">
        <v>58.451051742194103</v>
      </c>
      <c r="CS31">
        <v>58.601187774004401</v>
      </c>
      <c r="CT31">
        <v>58.749821668873999</v>
      </c>
      <c r="CU31">
        <v>58.896965562372202</v>
      </c>
      <c r="CV31">
        <v>59.042631830006499</v>
      </c>
      <c r="CW31">
        <v>59.1868330731198</v>
      </c>
      <c r="CX31">
        <v>59.329582105095497</v>
      </c>
      <c r="CY31">
        <v>59.470891813228199</v>
      </c>
      <c r="CZ31">
        <v>59.610775034331098</v>
      </c>
      <c r="DA31">
        <v>59.749244516120399</v>
      </c>
      <c r="DB31">
        <v>59.886312765011397</v>
      </c>
      <c r="DC31">
        <v>60.021991832708203</v>
      </c>
      <c r="DD31">
        <v>60.156293020724398</v>
      </c>
      <c r="DE31">
        <v>60.289226477824798</v>
      </c>
      <c r="DF31">
        <v>60.4208006616009</v>
      </c>
      <c r="DG31">
        <v>60.551021632593901</v>
      </c>
      <c r="DH31">
        <v>60.6798921482022</v>
      </c>
      <c r="DI31">
        <v>60.807410524817897</v>
      </c>
      <c r="DJ31">
        <v>60.933569240878299</v>
      </c>
      <c r="DK31">
        <v>61.0583532613622</v>
      </c>
      <c r="DL31">
        <v>61.181738075948303</v>
      </c>
      <c r="DM31">
        <v>61.303687458518098</v>
      </c>
      <c r="DN31">
        <v>61.424150974391402</v>
      </c>
      <c r="DO31">
        <v>61.5430612826665</v>
      </c>
      <c r="DP31">
        <v>61.660331302903401</v>
      </c>
      <c r="DQ31">
        <v>61.775857459631602</v>
      </c>
      <c r="DR31">
        <v>61.889502949958</v>
      </c>
      <c r="DS31">
        <v>62.001101450978098</v>
      </c>
      <c r="DT31">
        <v>62.110463402542301</v>
      </c>
    </row>
    <row r="32" spans="1:124" ht="15" customHeight="1" x14ac:dyDescent="0.25">
      <c r="A32">
        <v>30</v>
      </c>
      <c r="B32">
        <v>38.046645825328604</v>
      </c>
      <c r="C32">
        <v>38.068879119430299</v>
      </c>
      <c r="D32">
        <v>38.209471852694001</v>
      </c>
      <c r="E32">
        <v>38.497843009250097</v>
      </c>
      <c r="F32">
        <v>38.522823194594601</v>
      </c>
      <c r="G32">
        <v>38.8005915299996</v>
      </c>
      <c r="H32">
        <v>38.9645425143094</v>
      </c>
      <c r="I32">
        <v>39.055362837231698</v>
      </c>
      <c r="J32">
        <v>39.249532791485102</v>
      </c>
      <c r="K32">
        <v>39.4411580676555</v>
      </c>
      <c r="L32">
        <v>40.157981713718002</v>
      </c>
      <c r="M32">
        <v>40.8364663018531</v>
      </c>
      <c r="N32">
        <v>41.206398833886901</v>
      </c>
      <c r="O32">
        <v>41.448735715213999</v>
      </c>
      <c r="P32">
        <v>42.202886990954703</v>
      </c>
      <c r="Q32">
        <v>42.928485182362799</v>
      </c>
      <c r="R32">
        <v>43.122792587084597</v>
      </c>
      <c r="S32">
        <v>43.336862385347501</v>
      </c>
      <c r="T32">
        <v>43.420113503943298</v>
      </c>
      <c r="U32">
        <v>43.751595650493101</v>
      </c>
      <c r="V32">
        <v>43.847677276984598</v>
      </c>
      <c r="W32">
        <v>44.185647346161197</v>
      </c>
      <c r="X32">
        <v>44.275376853302198</v>
      </c>
      <c r="Y32">
        <v>44.3951826747195</v>
      </c>
      <c r="Z32">
        <v>44.5387610195598</v>
      </c>
      <c r="AA32">
        <v>44.626955807280702</v>
      </c>
      <c r="AB32">
        <v>44.670313875053097</v>
      </c>
      <c r="AC32">
        <v>44.892014770024403</v>
      </c>
      <c r="AD32">
        <v>45.005673204135299</v>
      </c>
      <c r="AE32">
        <v>45.289987046910099</v>
      </c>
      <c r="AF32">
        <v>45.509298604310501</v>
      </c>
      <c r="AG32">
        <v>45.779848466113499</v>
      </c>
      <c r="AH32">
        <v>46.105895590425497</v>
      </c>
      <c r="AI32">
        <v>46.339724857853199</v>
      </c>
      <c r="AJ32">
        <v>46.772861177573702</v>
      </c>
      <c r="AK32">
        <v>47.062149291331899</v>
      </c>
      <c r="AL32">
        <v>47.499530015189499</v>
      </c>
      <c r="AM32">
        <v>47.6422895198276</v>
      </c>
      <c r="AN32">
        <v>47.970388134573597</v>
      </c>
      <c r="AO32">
        <v>48.230894582275504</v>
      </c>
      <c r="AP32">
        <v>48.5065403468437</v>
      </c>
      <c r="AQ32">
        <v>48.732006436887097</v>
      </c>
      <c r="AR32">
        <v>48.830075694813402</v>
      </c>
      <c r="AS32">
        <v>48.856346624232003</v>
      </c>
      <c r="AT32">
        <v>48.898319157533599</v>
      </c>
      <c r="AU32">
        <v>49.029167724121798</v>
      </c>
      <c r="AV32">
        <v>49.209411442958903</v>
      </c>
      <c r="AW32">
        <v>49.3168849406186</v>
      </c>
      <c r="AX32">
        <v>49.429046295803097</v>
      </c>
      <c r="AY32">
        <v>49.422311760052899</v>
      </c>
      <c r="AZ32">
        <v>49.501854171075998</v>
      </c>
      <c r="BA32">
        <v>49.500667854134903</v>
      </c>
      <c r="BB32">
        <v>49.571968810360701</v>
      </c>
      <c r="BC32">
        <v>49.620813283247102</v>
      </c>
      <c r="BD32">
        <v>49.729709758566898</v>
      </c>
      <c r="BE32">
        <v>49.8014520967319</v>
      </c>
      <c r="BF32">
        <v>50.072160102384601</v>
      </c>
      <c r="BG32">
        <v>50.301205145646399</v>
      </c>
      <c r="BH32">
        <v>50.562240454056699</v>
      </c>
      <c r="BI32">
        <v>50.757211997454903</v>
      </c>
      <c r="BJ32">
        <v>51.120665610179998</v>
      </c>
      <c r="BK32">
        <v>51.319559668514799</v>
      </c>
      <c r="BL32">
        <v>51.639085561077898</v>
      </c>
      <c r="BM32">
        <v>51.901444069718899</v>
      </c>
      <c r="BN32">
        <v>52.127404514033699</v>
      </c>
      <c r="BO32">
        <v>52.354116516986203</v>
      </c>
      <c r="BP32">
        <v>52.592482987267303</v>
      </c>
      <c r="BQ32">
        <v>52.819054798422499</v>
      </c>
      <c r="BR32">
        <v>53.007575563001602</v>
      </c>
      <c r="BS32">
        <v>53.230122258608503</v>
      </c>
      <c r="BT32">
        <v>53.424105888438099</v>
      </c>
      <c r="BU32">
        <v>53.631138443632402</v>
      </c>
      <c r="BV32">
        <v>53.820438393357101</v>
      </c>
      <c r="BW32">
        <v>54.018848271606799</v>
      </c>
      <c r="BX32">
        <v>54.201816529071699</v>
      </c>
      <c r="BY32">
        <v>54.390665040947802</v>
      </c>
      <c r="BZ32">
        <v>54.579261354950297</v>
      </c>
      <c r="CA32">
        <v>54.769030095166798</v>
      </c>
      <c r="CB32">
        <v>54.933580830342201</v>
      </c>
      <c r="CC32">
        <v>55.094036707957102</v>
      </c>
      <c r="CD32">
        <v>55.267570191726001</v>
      </c>
      <c r="CE32">
        <v>55.417005923731097</v>
      </c>
      <c r="CF32">
        <v>55.602166632876902</v>
      </c>
      <c r="CG32">
        <v>55.7776016275687</v>
      </c>
      <c r="CH32">
        <v>55.918939096525797</v>
      </c>
      <c r="CI32">
        <v>56.083770720453501</v>
      </c>
      <c r="CJ32">
        <v>56.250645322062397</v>
      </c>
      <c r="CK32">
        <v>56.410933132529202</v>
      </c>
      <c r="CL32">
        <v>56.559782356836202</v>
      </c>
      <c r="CM32">
        <v>56.722170355358799</v>
      </c>
      <c r="CN32">
        <v>56.878212730910803</v>
      </c>
      <c r="CO32">
        <v>57.033302631747503</v>
      </c>
      <c r="CP32">
        <v>57.188560342309103</v>
      </c>
      <c r="CQ32">
        <v>57.340985487209501</v>
      </c>
      <c r="CR32">
        <v>57.491896957929299</v>
      </c>
      <c r="CS32">
        <v>57.641306220204598</v>
      </c>
      <c r="CT32">
        <v>57.789225009254501</v>
      </c>
      <c r="CU32">
        <v>57.9356653151182</v>
      </c>
      <c r="CV32">
        <v>58.080639368289297</v>
      </c>
      <c r="CW32">
        <v>58.224159625651403</v>
      </c>
      <c r="CX32">
        <v>58.366238756722602</v>
      </c>
      <c r="CY32">
        <v>58.506889505485503</v>
      </c>
      <c r="CZ32">
        <v>58.646124565973203</v>
      </c>
      <c r="DA32">
        <v>58.783956543686799</v>
      </c>
      <c r="DB32">
        <v>58.920397803360501</v>
      </c>
      <c r="DC32">
        <v>59.055460255492697</v>
      </c>
      <c r="DD32">
        <v>59.189155060774503</v>
      </c>
      <c r="DE32">
        <v>59.321492227397201</v>
      </c>
      <c r="DF32">
        <v>59.452480072442803</v>
      </c>
      <c r="DG32">
        <v>59.582124515764903</v>
      </c>
      <c r="DH32">
        <v>59.710428173588603</v>
      </c>
      <c r="DI32">
        <v>59.837389220271</v>
      </c>
      <c r="DJ32">
        <v>59.9629999909085</v>
      </c>
      <c r="DK32">
        <v>60.087245305322703</v>
      </c>
      <c r="DL32">
        <v>60.2101005056549</v>
      </c>
      <c r="DM32">
        <v>60.331529215265597</v>
      </c>
      <c r="DN32">
        <v>60.451480845353402</v>
      </c>
      <c r="DO32">
        <v>60.569887896690503</v>
      </c>
      <c r="DP32">
        <v>60.6866631257516</v>
      </c>
      <c r="DQ32">
        <v>60.8017027913357</v>
      </c>
      <c r="DR32">
        <v>60.9148699158184</v>
      </c>
      <c r="DS32">
        <v>61.025997995287</v>
      </c>
      <c r="DT32">
        <v>61.134897285789897</v>
      </c>
    </row>
    <row r="33" spans="1:124" ht="15" customHeight="1" x14ac:dyDescent="0.25">
      <c r="A33">
        <v>31</v>
      </c>
      <c r="B33">
        <v>37.270967601916297</v>
      </c>
      <c r="C33">
        <v>37.288886013802603</v>
      </c>
      <c r="D33">
        <v>37.424236805724803</v>
      </c>
      <c r="E33">
        <v>37.706988061901001</v>
      </c>
      <c r="F33">
        <v>37.750797950378903</v>
      </c>
      <c r="G33">
        <v>38.020001458306197</v>
      </c>
      <c r="H33">
        <v>38.172523344858099</v>
      </c>
      <c r="I33">
        <v>38.271475039099698</v>
      </c>
      <c r="J33">
        <v>38.4652835665933</v>
      </c>
      <c r="K33">
        <v>39.006135308705304</v>
      </c>
      <c r="L33">
        <v>39.793900044215803</v>
      </c>
      <c r="M33">
        <v>40.112427748403498</v>
      </c>
      <c r="N33">
        <v>40.559510625264103</v>
      </c>
      <c r="O33">
        <v>41.118079284344098</v>
      </c>
      <c r="P33">
        <v>41.877322071726297</v>
      </c>
      <c r="Q33">
        <v>42.215705586727999</v>
      </c>
      <c r="R33">
        <v>42.268976950300797</v>
      </c>
      <c r="S33">
        <v>42.469897187038598</v>
      </c>
      <c r="T33">
        <v>42.528200343205398</v>
      </c>
      <c r="U33">
        <v>42.8667343301396</v>
      </c>
      <c r="V33">
        <v>42.9534429571423</v>
      </c>
      <c r="W33">
        <v>43.281879918221499</v>
      </c>
      <c r="X33">
        <v>43.369828594265599</v>
      </c>
      <c r="Y33">
        <v>43.491171410737799</v>
      </c>
      <c r="Z33">
        <v>43.634798340749299</v>
      </c>
      <c r="AA33">
        <v>43.720703699122801</v>
      </c>
      <c r="AB33">
        <v>43.768767614227201</v>
      </c>
      <c r="AC33">
        <v>43.988733276166798</v>
      </c>
      <c r="AD33">
        <v>44.099018950799298</v>
      </c>
      <c r="AE33">
        <v>44.381995136940802</v>
      </c>
      <c r="AF33">
        <v>44.5949338837558</v>
      </c>
      <c r="AG33">
        <v>44.873272033229902</v>
      </c>
      <c r="AH33">
        <v>45.195550260035702</v>
      </c>
      <c r="AI33">
        <v>45.424363459709497</v>
      </c>
      <c r="AJ33">
        <v>45.850312549844404</v>
      </c>
      <c r="AK33">
        <v>46.146766525809703</v>
      </c>
      <c r="AL33">
        <v>46.581734724017601</v>
      </c>
      <c r="AM33">
        <v>46.722236766673603</v>
      </c>
      <c r="AN33">
        <v>47.050987057636299</v>
      </c>
      <c r="AO33">
        <v>47.314570079915299</v>
      </c>
      <c r="AP33">
        <v>47.5921443638113</v>
      </c>
      <c r="AQ33">
        <v>47.812446660577002</v>
      </c>
      <c r="AR33">
        <v>47.919360996490902</v>
      </c>
      <c r="AS33">
        <v>47.9403421775678</v>
      </c>
      <c r="AT33">
        <v>47.973161719228003</v>
      </c>
      <c r="AU33">
        <v>48.103983157696</v>
      </c>
      <c r="AV33">
        <v>48.279600801112203</v>
      </c>
      <c r="AW33">
        <v>48.392201880584501</v>
      </c>
      <c r="AX33">
        <v>48.5021116794425</v>
      </c>
      <c r="AY33">
        <v>48.494434667773298</v>
      </c>
      <c r="AZ33">
        <v>48.577752221081198</v>
      </c>
      <c r="BA33">
        <v>48.577174284083199</v>
      </c>
      <c r="BB33">
        <v>48.653306415238198</v>
      </c>
      <c r="BC33">
        <v>48.702327144823499</v>
      </c>
      <c r="BD33">
        <v>48.8126727916002</v>
      </c>
      <c r="BE33">
        <v>48.876868865983496</v>
      </c>
      <c r="BF33">
        <v>49.149822086547502</v>
      </c>
      <c r="BG33">
        <v>49.383505120957402</v>
      </c>
      <c r="BH33">
        <v>49.641879467598997</v>
      </c>
      <c r="BI33">
        <v>49.849381137005899</v>
      </c>
      <c r="BJ33">
        <v>50.208417206900499</v>
      </c>
      <c r="BK33">
        <v>50.418387346812104</v>
      </c>
      <c r="BL33">
        <v>50.733096212103199</v>
      </c>
      <c r="BM33">
        <v>51.002916827805699</v>
      </c>
      <c r="BN33">
        <v>51.225943963972298</v>
      </c>
      <c r="BO33">
        <v>51.444687388016298</v>
      </c>
      <c r="BP33">
        <v>51.668502900132403</v>
      </c>
      <c r="BQ33">
        <v>51.8907637478071</v>
      </c>
      <c r="BR33">
        <v>52.074769009005003</v>
      </c>
      <c r="BS33">
        <v>52.2916656051109</v>
      </c>
      <c r="BT33">
        <v>52.488311939237697</v>
      </c>
      <c r="BU33">
        <v>52.692745404211301</v>
      </c>
      <c r="BV33">
        <v>52.882595028359297</v>
      </c>
      <c r="BW33">
        <v>53.075738383295302</v>
      </c>
      <c r="BX33">
        <v>53.259878842232197</v>
      </c>
      <c r="BY33">
        <v>53.444914743437302</v>
      </c>
      <c r="BZ33">
        <v>53.624899781256303</v>
      </c>
      <c r="CA33">
        <v>53.816600679240899</v>
      </c>
      <c r="CB33">
        <v>53.982364217240701</v>
      </c>
      <c r="CC33">
        <v>54.144287420686197</v>
      </c>
      <c r="CD33">
        <v>54.316640359125699</v>
      </c>
      <c r="CE33">
        <v>54.467915535136598</v>
      </c>
      <c r="CF33">
        <v>54.645955312482798</v>
      </c>
      <c r="CG33">
        <v>54.821296241977002</v>
      </c>
      <c r="CH33">
        <v>54.967218959347697</v>
      </c>
      <c r="CI33">
        <v>55.1280359964966</v>
      </c>
      <c r="CJ33">
        <v>55.292832931669203</v>
      </c>
      <c r="CK33">
        <v>55.453760262391199</v>
      </c>
      <c r="CL33">
        <v>55.607320809439699</v>
      </c>
      <c r="CM33">
        <v>55.763414946180703</v>
      </c>
      <c r="CN33">
        <v>55.921298643902396</v>
      </c>
      <c r="CO33">
        <v>56.076578631638</v>
      </c>
      <c r="CP33">
        <v>56.229787284315101</v>
      </c>
      <c r="CQ33">
        <v>56.381482804362101</v>
      </c>
      <c r="CR33">
        <v>56.531676232336203</v>
      </c>
      <c r="CS33">
        <v>56.680378893548898</v>
      </c>
      <c r="CT33">
        <v>56.827602383154002</v>
      </c>
      <c r="CU33">
        <v>56.973358551524903</v>
      </c>
      <c r="CV33">
        <v>57.1176594899297</v>
      </c>
      <c r="CW33">
        <v>57.260517516506503</v>
      </c>
      <c r="CX33">
        <v>57.401945162545502</v>
      </c>
      <c r="CY33">
        <v>57.541955034282097</v>
      </c>
      <c r="CZ33">
        <v>57.680559688460598</v>
      </c>
      <c r="DA33">
        <v>57.817771593786802</v>
      </c>
      <c r="DB33">
        <v>57.953602978661799</v>
      </c>
      <c r="DC33">
        <v>58.0880656176573</v>
      </c>
      <c r="DD33">
        <v>58.2211705358526</v>
      </c>
      <c r="DE33">
        <v>58.352927606010098</v>
      </c>
      <c r="DF33">
        <v>58.483345009784102</v>
      </c>
      <c r="DG33">
        <v>58.612428531361502</v>
      </c>
      <c r="DH33">
        <v>58.740180650758496</v>
      </c>
      <c r="DI33">
        <v>58.866599405209897</v>
      </c>
      <c r="DJ33">
        <v>58.991676991336099</v>
      </c>
      <c r="DK33">
        <v>59.115398088624801</v>
      </c>
      <c r="DL33">
        <v>59.237737896467401</v>
      </c>
      <c r="DM33">
        <v>59.358659892462697</v>
      </c>
      <c r="DN33">
        <v>59.478113338423803</v>
      </c>
      <c r="DO33">
        <v>59.596030581517702</v>
      </c>
      <c r="DP33">
        <v>59.712324219844199</v>
      </c>
      <c r="DQ33">
        <v>59.826890351154702</v>
      </c>
      <c r="DR33">
        <v>59.939591827807</v>
      </c>
      <c r="DS33">
        <v>60.050261969601301</v>
      </c>
      <c r="DT33">
        <v>60.158710853481502</v>
      </c>
    </row>
    <row r="34" spans="1:124" ht="15" customHeight="1" x14ac:dyDescent="0.25">
      <c r="A34">
        <v>32</v>
      </c>
      <c r="B34">
        <v>36.484888195237602</v>
      </c>
      <c r="C34">
        <v>36.493125057243702</v>
      </c>
      <c r="D34">
        <v>36.642523415839698</v>
      </c>
      <c r="E34">
        <v>36.928113355605902</v>
      </c>
      <c r="F34">
        <v>36.965814258407903</v>
      </c>
      <c r="G34">
        <v>37.238621291447501</v>
      </c>
      <c r="H34">
        <v>37.394890562679898</v>
      </c>
      <c r="I34">
        <v>37.4863638996802</v>
      </c>
      <c r="J34">
        <v>37.981201028786302</v>
      </c>
      <c r="K34">
        <v>38.603321230538</v>
      </c>
      <c r="L34">
        <v>39.069780554239998</v>
      </c>
      <c r="M34">
        <v>39.459193630731001</v>
      </c>
      <c r="N34">
        <v>40.1379512229719</v>
      </c>
      <c r="O34">
        <v>40.734075132752302</v>
      </c>
      <c r="P34">
        <v>41.132194365632699</v>
      </c>
      <c r="Q34">
        <v>41.353865195739097</v>
      </c>
      <c r="R34">
        <v>41.412569413110099</v>
      </c>
      <c r="S34">
        <v>41.594623556636897</v>
      </c>
      <c r="T34">
        <v>41.6459138806742</v>
      </c>
      <c r="U34">
        <v>41.976876871868299</v>
      </c>
      <c r="V34">
        <v>42.0550644510514</v>
      </c>
      <c r="W34">
        <v>42.372770191026497</v>
      </c>
      <c r="X34">
        <v>42.462025100130496</v>
      </c>
      <c r="Y34">
        <v>42.585615078990898</v>
      </c>
      <c r="Z34">
        <v>42.725052249847003</v>
      </c>
      <c r="AA34">
        <v>42.815043864660097</v>
      </c>
      <c r="AB34">
        <v>42.865211845371299</v>
      </c>
      <c r="AC34">
        <v>43.077762645250999</v>
      </c>
      <c r="AD34">
        <v>43.183502845302101</v>
      </c>
      <c r="AE34">
        <v>43.470904305446403</v>
      </c>
      <c r="AF34">
        <v>43.691359430032101</v>
      </c>
      <c r="AG34">
        <v>43.955381122162599</v>
      </c>
      <c r="AH34">
        <v>44.280005350125997</v>
      </c>
      <c r="AI34">
        <v>44.507762844259901</v>
      </c>
      <c r="AJ34">
        <v>44.936505600969497</v>
      </c>
      <c r="AK34">
        <v>45.237555573623297</v>
      </c>
      <c r="AL34">
        <v>45.662842838885602</v>
      </c>
      <c r="AM34">
        <v>45.805215713231703</v>
      </c>
      <c r="AN34">
        <v>46.140443428131498</v>
      </c>
      <c r="AO34">
        <v>46.393491826659599</v>
      </c>
      <c r="AP34">
        <v>46.677441177460103</v>
      </c>
      <c r="AQ34">
        <v>46.900611798522299</v>
      </c>
      <c r="AR34">
        <v>46.997589526440997</v>
      </c>
      <c r="AS34">
        <v>47.020699680728001</v>
      </c>
      <c r="AT34">
        <v>47.051724303656798</v>
      </c>
      <c r="AU34">
        <v>47.186400345954802</v>
      </c>
      <c r="AV34">
        <v>47.351142265191797</v>
      </c>
      <c r="AW34">
        <v>47.464286467017203</v>
      </c>
      <c r="AX34">
        <v>47.577804566332802</v>
      </c>
      <c r="AY34">
        <v>47.572311539602097</v>
      </c>
      <c r="AZ34">
        <v>47.649597251979202</v>
      </c>
      <c r="BA34">
        <v>47.654228347420798</v>
      </c>
      <c r="BB34">
        <v>47.733379789869602</v>
      </c>
      <c r="BC34">
        <v>47.777755204490099</v>
      </c>
      <c r="BD34">
        <v>47.896214440796697</v>
      </c>
      <c r="BE34">
        <v>47.959598976700299</v>
      </c>
      <c r="BF34">
        <v>48.234329873257302</v>
      </c>
      <c r="BG34">
        <v>48.468681905539697</v>
      </c>
      <c r="BH34">
        <v>48.7252063087397</v>
      </c>
      <c r="BI34">
        <v>48.949389119486703</v>
      </c>
      <c r="BJ34">
        <v>49.303694593295901</v>
      </c>
      <c r="BK34">
        <v>49.517618113261904</v>
      </c>
      <c r="BL34">
        <v>49.8299521599521</v>
      </c>
      <c r="BM34">
        <v>50.099837763927702</v>
      </c>
      <c r="BN34">
        <v>50.312646476534297</v>
      </c>
      <c r="BO34">
        <v>50.527053463677703</v>
      </c>
      <c r="BP34">
        <v>50.739026067172396</v>
      </c>
      <c r="BQ34">
        <v>50.958364625212603</v>
      </c>
      <c r="BR34">
        <v>51.142751654950203</v>
      </c>
      <c r="BS34">
        <v>51.354215050261899</v>
      </c>
      <c r="BT34">
        <v>51.553163252248801</v>
      </c>
      <c r="BU34">
        <v>51.756368908774398</v>
      </c>
      <c r="BV34">
        <v>51.940540967860102</v>
      </c>
      <c r="BW34">
        <v>52.131933176379903</v>
      </c>
      <c r="BX34">
        <v>52.315993594714797</v>
      </c>
      <c r="BY34">
        <v>52.5008901907675</v>
      </c>
      <c r="BZ34">
        <v>52.673627836209199</v>
      </c>
      <c r="CA34">
        <v>52.866393777490799</v>
      </c>
      <c r="CB34">
        <v>53.029886831236098</v>
      </c>
      <c r="CC34">
        <v>53.193624186524097</v>
      </c>
      <c r="CD34">
        <v>53.362926784631199</v>
      </c>
      <c r="CE34">
        <v>53.515467583414903</v>
      </c>
      <c r="CF34">
        <v>53.691155212444798</v>
      </c>
      <c r="CG34">
        <v>53.867173658232502</v>
      </c>
      <c r="CH34">
        <v>54.013484132740203</v>
      </c>
      <c r="CI34">
        <v>54.171913134303203</v>
      </c>
      <c r="CJ34">
        <v>54.336822647217197</v>
      </c>
      <c r="CK34">
        <v>54.499717021651101</v>
      </c>
      <c r="CL34">
        <v>54.654620181253101</v>
      </c>
      <c r="CM34">
        <v>54.810880755575702</v>
      </c>
      <c r="CN34">
        <v>54.967944071485199</v>
      </c>
      <c r="CO34">
        <v>55.121865342754198</v>
      </c>
      <c r="CP34">
        <v>55.274275471253802</v>
      </c>
      <c r="CQ34">
        <v>55.425185047948503</v>
      </c>
      <c r="CR34">
        <v>55.574604963974302</v>
      </c>
      <c r="CS34">
        <v>55.722546395490298</v>
      </c>
      <c r="CT34">
        <v>55.8690207888137</v>
      </c>
      <c r="CU34">
        <v>56.014039845844003</v>
      </c>
      <c r="CV34">
        <v>56.157615509782403</v>
      </c>
      <c r="CW34">
        <v>56.299759951151401</v>
      </c>
      <c r="CX34">
        <v>56.4404855541205</v>
      </c>
      <c r="CY34">
        <v>56.579804778258399</v>
      </c>
      <c r="CZ34">
        <v>56.717730034073497</v>
      </c>
      <c r="DA34">
        <v>56.854273644505497</v>
      </c>
      <c r="DB34">
        <v>56.989447692626896</v>
      </c>
      <c r="DC34">
        <v>57.123263808056201</v>
      </c>
      <c r="DD34">
        <v>57.255732871196599</v>
      </c>
      <c r="DE34">
        <v>57.386864610267097</v>
      </c>
      <c r="DF34">
        <v>57.516667062312003</v>
      </c>
      <c r="DG34">
        <v>57.645145866579597</v>
      </c>
      <c r="DH34">
        <v>57.7723033574865</v>
      </c>
      <c r="DI34">
        <v>57.898137425599899</v>
      </c>
      <c r="DJ34">
        <v>58.022640119321899</v>
      </c>
      <c r="DK34">
        <v>58.145795967819403</v>
      </c>
      <c r="DL34">
        <v>58.2675800174475</v>
      </c>
      <c r="DM34">
        <v>58.387955589400299</v>
      </c>
      <c r="DN34">
        <v>58.506871785047302</v>
      </c>
      <c r="DO34">
        <v>58.624260786418297</v>
      </c>
      <c r="DP34">
        <v>58.740035021181299</v>
      </c>
      <c r="DQ34">
        <v>58.854090413662497</v>
      </c>
      <c r="DR34">
        <v>58.966289632889598</v>
      </c>
      <c r="DS34">
        <v>59.076465808393102</v>
      </c>
      <c r="DT34">
        <v>59.184428823698802</v>
      </c>
    </row>
    <row r="35" spans="1:124" ht="15" customHeight="1" x14ac:dyDescent="0.25">
      <c r="A35">
        <v>33</v>
      </c>
      <c r="B35">
        <v>35.6981677999147</v>
      </c>
      <c r="C35">
        <v>35.715706791182299</v>
      </c>
      <c r="D35">
        <v>35.865077691310603</v>
      </c>
      <c r="E35">
        <v>36.152131181386501</v>
      </c>
      <c r="F35">
        <v>36.191762129601997</v>
      </c>
      <c r="G35">
        <v>36.467226620871003</v>
      </c>
      <c r="H35">
        <v>36.609942680513498</v>
      </c>
      <c r="I35">
        <v>37.006580166590801</v>
      </c>
      <c r="J35">
        <v>37.519596535322997</v>
      </c>
      <c r="K35">
        <v>37.876369096660802</v>
      </c>
      <c r="L35">
        <v>38.402945378461098</v>
      </c>
      <c r="M35">
        <v>39.037388398673201</v>
      </c>
      <c r="N35">
        <v>39.646161481161897</v>
      </c>
      <c r="O35">
        <v>39.979624535182801</v>
      </c>
      <c r="P35">
        <v>40.264311499201597</v>
      </c>
      <c r="Q35">
        <v>40.482920412116897</v>
      </c>
      <c r="R35">
        <v>40.537117063397503</v>
      </c>
      <c r="S35">
        <v>40.716790122560198</v>
      </c>
      <c r="T35">
        <v>40.766163481058001</v>
      </c>
      <c r="U35">
        <v>41.090418714960201</v>
      </c>
      <c r="V35">
        <v>41.156498023739204</v>
      </c>
      <c r="W35">
        <v>41.4752317316835</v>
      </c>
      <c r="X35">
        <v>41.5599828000719</v>
      </c>
      <c r="Y35">
        <v>41.686948128395301</v>
      </c>
      <c r="Z35">
        <v>41.819891125860003</v>
      </c>
      <c r="AA35">
        <v>41.910722454517497</v>
      </c>
      <c r="AB35">
        <v>41.956663498547201</v>
      </c>
      <c r="AC35">
        <v>42.168304788011199</v>
      </c>
      <c r="AD35">
        <v>42.274141250612097</v>
      </c>
      <c r="AE35">
        <v>42.5644402697122</v>
      </c>
      <c r="AF35">
        <v>42.779606547782997</v>
      </c>
      <c r="AG35">
        <v>43.047396771540797</v>
      </c>
      <c r="AH35">
        <v>43.371653233731301</v>
      </c>
      <c r="AI35">
        <v>43.600859759211602</v>
      </c>
      <c r="AJ35">
        <v>44.025779789447299</v>
      </c>
      <c r="AK35">
        <v>44.322134942259403</v>
      </c>
      <c r="AL35">
        <v>44.748452911794701</v>
      </c>
      <c r="AM35">
        <v>44.895461891472003</v>
      </c>
      <c r="AN35">
        <v>45.229249630914701</v>
      </c>
      <c r="AO35">
        <v>45.4774927058332</v>
      </c>
      <c r="AP35">
        <v>45.760525080504699</v>
      </c>
      <c r="AQ35">
        <v>45.969433028837997</v>
      </c>
      <c r="AR35">
        <v>46.075323741765999</v>
      </c>
      <c r="AS35">
        <v>46.096442374909103</v>
      </c>
      <c r="AT35">
        <v>46.131367489165498</v>
      </c>
      <c r="AU35">
        <v>46.259159454508698</v>
      </c>
      <c r="AV35">
        <v>46.423374986180498</v>
      </c>
      <c r="AW35">
        <v>46.543148298479601</v>
      </c>
      <c r="AX35">
        <v>46.654547546131703</v>
      </c>
      <c r="AY35">
        <v>46.6480274163087</v>
      </c>
      <c r="AZ35">
        <v>46.728694970164703</v>
      </c>
      <c r="BA35">
        <v>46.729688999103097</v>
      </c>
      <c r="BB35">
        <v>46.811593482807098</v>
      </c>
      <c r="BC35">
        <v>46.859461810714301</v>
      </c>
      <c r="BD35">
        <v>46.974973207930802</v>
      </c>
      <c r="BE35">
        <v>47.044574880082003</v>
      </c>
      <c r="BF35">
        <v>47.317231060673699</v>
      </c>
      <c r="BG35">
        <v>47.558169980815698</v>
      </c>
      <c r="BH35">
        <v>47.813951671595099</v>
      </c>
      <c r="BI35">
        <v>48.046435297954098</v>
      </c>
      <c r="BJ35">
        <v>48.400345035606897</v>
      </c>
      <c r="BK35">
        <v>48.614309374092201</v>
      </c>
      <c r="BL35">
        <v>48.926988557361497</v>
      </c>
      <c r="BM35">
        <v>49.190015546732397</v>
      </c>
      <c r="BN35">
        <v>49.387543817849597</v>
      </c>
      <c r="BO35">
        <v>49.600885802721798</v>
      </c>
      <c r="BP35">
        <v>49.8064282464046</v>
      </c>
      <c r="BQ35">
        <v>50.0260113018347</v>
      </c>
      <c r="BR35">
        <v>50.206539645227103</v>
      </c>
      <c r="BS35">
        <v>50.415159461249402</v>
      </c>
      <c r="BT35">
        <v>50.615713588852202</v>
      </c>
      <c r="BU35">
        <v>50.8162218032409</v>
      </c>
      <c r="BV35">
        <v>50.995757485878201</v>
      </c>
      <c r="BW35">
        <v>51.186749182400803</v>
      </c>
      <c r="BX35">
        <v>51.370056855569302</v>
      </c>
      <c r="BY35">
        <v>51.553103661887697</v>
      </c>
      <c r="BZ35">
        <v>51.729323398835596</v>
      </c>
      <c r="CA35">
        <v>51.920121167234299</v>
      </c>
      <c r="CB35">
        <v>52.080322481439701</v>
      </c>
      <c r="CC35">
        <v>52.241775601629897</v>
      </c>
      <c r="CD35">
        <v>52.411144919578497</v>
      </c>
      <c r="CE35">
        <v>52.564866123901297</v>
      </c>
      <c r="CF35">
        <v>52.739011613840603</v>
      </c>
      <c r="CG35">
        <v>52.912783803280597</v>
      </c>
      <c r="CH35">
        <v>53.060688852610703</v>
      </c>
      <c r="CI35">
        <v>53.219559067119903</v>
      </c>
      <c r="CJ35">
        <v>53.381843102931199</v>
      </c>
      <c r="CK35">
        <v>53.547146727146803</v>
      </c>
      <c r="CL35">
        <v>53.700610873298501</v>
      </c>
      <c r="CM35">
        <v>53.859061308746497</v>
      </c>
      <c r="CN35">
        <v>54.0136877746693</v>
      </c>
      <c r="CO35">
        <v>54.166805529399802</v>
      </c>
      <c r="CP35">
        <v>54.318424702260501</v>
      </c>
      <c r="CQ35">
        <v>54.468555738260001</v>
      </c>
      <c r="CR35">
        <v>54.617209382723097</v>
      </c>
      <c r="CS35">
        <v>54.764396666191601</v>
      </c>
      <c r="CT35">
        <v>54.910128889607897</v>
      </c>
      <c r="CU35">
        <v>55.054417609785801</v>
      </c>
      <c r="CV35">
        <v>55.197274625177002</v>
      </c>
      <c r="CW35">
        <v>55.338711961936298</v>
      </c>
      <c r="CX35">
        <v>55.478741860291301</v>
      </c>
      <c r="CY35">
        <v>55.617376636254498</v>
      </c>
      <c r="CZ35">
        <v>55.754628557141501</v>
      </c>
      <c r="DA35">
        <v>55.890509803102603</v>
      </c>
      <c r="DB35">
        <v>56.025032314792398</v>
      </c>
      <c r="DC35">
        <v>56.158207579721299</v>
      </c>
      <c r="DD35">
        <v>56.290046336395797</v>
      </c>
      <c r="DE35">
        <v>56.420558171204199</v>
      </c>
      <c r="DF35">
        <v>56.549750979225898</v>
      </c>
      <c r="DG35">
        <v>56.6776302573466</v>
      </c>
      <c r="DH35">
        <v>56.804198196886901</v>
      </c>
      <c r="DI35">
        <v>56.929452544174801</v>
      </c>
      <c r="DJ35">
        <v>57.053385201743403</v>
      </c>
      <c r="DK35">
        <v>57.175980550703997</v>
      </c>
      <c r="DL35">
        <v>57.297213486551598</v>
      </c>
      <c r="DM35">
        <v>57.417047176156501</v>
      </c>
      <c r="DN35">
        <v>57.5354305624248</v>
      </c>
      <c r="DO35">
        <v>57.652295664123201</v>
      </c>
      <c r="DP35">
        <v>57.7675547402498</v>
      </c>
      <c r="DQ35">
        <v>57.8811035433813</v>
      </c>
      <c r="DR35">
        <v>57.992804560734101</v>
      </c>
      <c r="DS35">
        <v>58.1024907329627</v>
      </c>
      <c r="DT35">
        <v>58.2099717514837</v>
      </c>
    </row>
    <row r="36" spans="1:124" ht="15" customHeight="1" x14ac:dyDescent="0.25">
      <c r="A36">
        <v>34</v>
      </c>
      <c r="B36">
        <v>34.915370265754603</v>
      </c>
      <c r="C36">
        <v>34.955171016225897</v>
      </c>
      <c r="D36">
        <v>35.094305015611098</v>
      </c>
      <c r="E36">
        <v>35.374481215963101</v>
      </c>
      <c r="F36">
        <v>35.428386482978901</v>
      </c>
      <c r="G36">
        <v>35.688847120637803</v>
      </c>
      <c r="H36">
        <v>36.075660566506798</v>
      </c>
      <c r="I36">
        <v>36.534507064799499</v>
      </c>
      <c r="J36">
        <v>36.782888292444198</v>
      </c>
      <c r="K36">
        <v>37.214022742272299</v>
      </c>
      <c r="L36">
        <v>37.946151046598501</v>
      </c>
      <c r="M36">
        <v>38.554311262544203</v>
      </c>
      <c r="N36">
        <v>38.850746009666203</v>
      </c>
      <c r="O36">
        <v>39.113279741028997</v>
      </c>
      <c r="P36">
        <v>39.393606678446403</v>
      </c>
      <c r="Q36">
        <v>39.608017318132099</v>
      </c>
      <c r="R36">
        <v>39.6466370893773</v>
      </c>
      <c r="S36">
        <v>39.832949015725497</v>
      </c>
      <c r="T36">
        <v>39.874650166054103</v>
      </c>
      <c r="U36">
        <v>40.188396373427402</v>
      </c>
      <c r="V36">
        <v>40.258925202773803</v>
      </c>
      <c r="W36">
        <v>40.570350663820903</v>
      </c>
      <c r="X36">
        <v>40.668214034769299</v>
      </c>
      <c r="Y36">
        <v>40.784255117707801</v>
      </c>
      <c r="Z36">
        <v>40.9213734909127</v>
      </c>
      <c r="AA36">
        <v>41.0048138675552</v>
      </c>
      <c r="AB36">
        <v>41.051983749267997</v>
      </c>
      <c r="AC36">
        <v>41.260260882474398</v>
      </c>
      <c r="AD36">
        <v>41.3699816385829</v>
      </c>
      <c r="AE36">
        <v>41.6603550775136</v>
      </c>
      <c r="AF36">
        <v>41.876436705655401</v>
      </c>
      <c r="AG36">
        <v>42.137617971167799</v>
      </c>
      <c r="AH36">
        <v>42.459806757197001</v>
      </c>
      <c r="AI36">
        <v>42.6893980251632</v>
      </c>
      <c r="AJ36">
        <v>43.116982900692697</v>
      </c>
      <c r="AK36">
        <v>43.413871018817701</v>
      </c>
      <c r="AL36">
        <v>43.838859847022697</v>
      </c>
      <c r="AM36">
        <v>43.978547818797502</v>
      </c>
      <c r="AN36">
        <v>44.320144884740998</v>
      </c>
      <c r="AO36">
        <v>44.562841728066097</v>
      </c>
      <c r="AP36">
        <v>44.850318711553598</v>
      </c>
      <c r="AQ36">
        <v>45.051881935140599</v>
      </c>
      <c r="AR36">
        <v>45.149747019413901</v>
      </c>
      <c r="AS36">
        <v>45.176822578856303</v>
      </c>
      <c r="AT36">
        <v>45.215714353952002</v>
      </c>
      <c r="AU36">
        <v>45.339713673651403</v>
      </c>
      <c r="AV36">
        <v>45.502615947190598</v>
      </c>
      <c r="AW36">
        <v>45.6252673701266</v>
      </c>
      <c r="AX36">
        <v>45.7313372867008</v>
      </c>
      <c r="AY36">
        <v>45.7277754531938</v>
      </c>
      <c r="AZ36">
        <v>45.811189956183199</v>
      </c>
      <c r="BA36">
        <v>45.8145200846552</v>
      </c>
      <c r="BB36">
        <v>45.8948315410533</v>
      </c>
      <c r="BC36">
        <v>45.946792197460297</v>
      </c>
      <c r="BD36">
        <v>46.058427519854597</v>
      </c>
      <c r="BE36">
        <v>46.136658506477403</v>
      </c>
      <c r="BF36">
        <v>46.405667846901501</v>
      </c>
      <c r="BG36">
        <v>46.649845862288899</v>
      </c>
      <c r="BH36">
        <v>46.909582354203202</v>
      </c>
      <c r="BI36">
        <v>47.142229495198599</v>
      </c>
      <c r="BJ36">
        <v>47.49875834561</v>
      </c>
      <c r="BK36">
        <v>47.712609943609102</v>
      </c>
      <c r="BL36">
        <v>48.023304106939598</v>
      </c>
      <c r="BM36">
        <v>48.270641537602202</v>
      </c>
      <c r="BN36">
        <v>48.457034764698797</v>
      </c>
      <c r="BO36">
        <v>48.670909457228298</v>
      </c>
      <c r="BP36">
        <v>48.8743049372112</v>
      </c>
      <c r="BQ36">
        <v>49.097069968518802</v>
      </c>
      <c r="BR36">
        <v>49.272216336213802</v>
      </c>
      <c r="BS36">
        <v>49.479560794901303</v>
      </c>
      <c r="BT36">
        <v>49.677802854371997</v>
      </c>
      <c r="BU36">
        <v>49.874216269588104</v>
      </c>
      <c r="BV36">
        <v>50.053588058769201</v>
      </c>
      <c r="BW36">
        <v>50.241059014643497</v>
      </c>
      <c r="BX36">
        <v>50.422563969601399</v>
      </c>
      <c r="BY36">
        <v>50.603677997363697</v>
      </c>
      <c r="BZ36">
        <v>50.785533568876602</v>
      </c>
      <c r="CA36">
        <v>50.973212361330397</v>
      </c>
      <c r="CB36">
        <v>51.129106938635701</v>
      </c>
      <c r="CC36">
        <v>51.289488662364803</v>
      </c>
      <c r="CD36">
        <v>51.458049769441899</v>
      </c>
      <c r="CE36">
        <v>51.614636223548302</v>
      </c>
      <c r="CF36">
        <v>51.787375488099897</v>
      </c>
      <c r="CG36">
        <v>51.955948649843101</v>
      </c>
      <c r="CH36">
        <v>52.108158250421198</v>
      </c>
      <c r="CI36">
        <v>52.270397753648602</v>
      </c>
      <c r="CJ36">
        <v>52.432888220608497</v>
      </c>
      <c r="CK36">
        <v>52.594501506953698</v>
      </c>
      <c r="CL36">
        <v>52.750267371687897</v>
      </c>
      <c r="CM36">
        <v>52.905585603388801</v>
      </c>
      <c r="CN36">
        <v>53.059398088969701</v>
      </c>
      <c r="CO36">
        <v>53.2117144832647</v>
      </c>
      <c r="CP36">
        <v>53.362544772393498</v>
      </c>
      <c r="CQ36">
        <v>53.511899258176499</v>
      </c>
      <c r="CR36">
        <v>53.659788542815498</v>
      </c>
      <c r="CS36">
        <v>53.806223513846497</v>
      </c>
      <c r="CT36">
        <v>53.951215329372403</v>
      </c>
      <c r="CU36">
        <v>54.094775403583597</v>
      </c>
      <c r="CV36">
        <v>54.236915392572698</v>
      </c>
      <c r="CW36">
        <v>54.377647180446303</v>
      </c>
      <c r="CX36">
        <v>54.516982865741397</v>
      </c>
      <c r="CY36">
        <v>54.654934623097297</v>
      </c>
      <c r="CZ36">
        <v>54.791514578751702</v>
      </c>
      <c r="DA36">
        <v>54.926734772114301</v>
      </c>
      <c r="DB36">
        <v>55.060607003404698</v>
      </c>
      <c r="DC36">
        <v>55.193142619941902</v>
      </c>
      <c r="DD36">
        <v>55.324352220185197</v>
      </c>
      <c r="DE36">
        <v>55.4542452504732</v>
      </c>
      <c r="DF36">
        <v>55.582829465630603</v>
      </c>
      <c r="DG36">
        <v>55.710110221814801</v>
      </c>
      <c r="DH36">
        <v>55.836089568805399</v>
      </c>
      <c r="DI36">
        <v>55.9607651101594</v>
      </c>
      <c r="DJ36">
        <v>56.084128603916</v>
      </c>
      <c r="DK36">
        <v>56.206164284402199</v>
      </c>
      <c r="DL36">
        <v>56.326846897412302</v>
      </c>
      <c r="DM36">
        <v>56.446139456528599</v>
      </c>
      <c r="DN36">
        <v>56.5639907470959</v>
      </c>
      <c r="DO36">
        <v>56.680332625374803</v>
      </c>
      <c r="DP36">
        <v>56.7950771822969</v>
      </c>
      <c r="DQ36">
        <v>56.908119999180002</v>
      </c>
      <c r="DR36">
        <v>57.019323381686199</v>
      </c>
      <c r="DS36">
        <v>57.128520081671098</v>
      </c>
      <c r="DT36">
        <v>57.235519598407102</v>
      </c>
    </row>
    <row r="37" spans="1:124" ht="15" customHeight="1" x14ac:dyDescent="0.25">
      <c r="A37">
        <v>35</v>
      </c>
      <c r="B37">
        <v>34.147090003699297</v>
      </c>
      <c r="C37">
        <v>34.1824799900809</v>
      </c>
      <c r="D37">
        <v>34.323057681521</v>
      </c>
      <c r="E37">
        <v>34.620571057362</v>
      </c>
      <c r="F37">
        <v>34.652306676508204</v>
      </c>
      <c r="G37">
        <v>35.169385076386803</v>
      </c>
      <c r="H37">
        <v>35.5548292472021</v>
      </c>
      <c r="I37">
        <v>35.803406395974498</v>
      </c>
      <c r="J37">
        <v>36.1015413110986</v>
      </c>
      <c r="K37">
        <v>36.742455949743203</v>
      </c>
      <c r="L37">
        <v>37.419884159401903</v>
      </c>
      <c r="M37">
        <v>37.754727781390898</v>
      </c>
      <c r="N37">
        <v>37.996223237279899</v>
      </c>
      <c r="O37">
        <v>38.256212653294298</v>
      </c>
      <c r="P37">
        <v>38.522419685829298</v>
      </c>
      <c r="Q37">
        <v>38.7282125614203</v>
      </c>
      <c r="R37">
        <v>38.766438994750303</v>
      </c>
      <c r="S37">
        <v>38.946040814741302</v>
      </c>
      <c r="T37">
        <v>38.979270232169398</v>
      </c>
      <c r="U37">
        <v>39.290538686235003</v>
      </c>
      <c r="V37">
        <v>39.3686437102645</v>
      </c>
      <c r="W37">
        <v>39.675006555899003</v>
      </c>
      <c r="X37">
        <v>39.768966990178697</v>
      </c>
      <c r="Y37">
        <v>39.883032014013999</v>
      </c>
      <c r="Z37">
        <v>40.018821256033497</v>
      </c>
      <c r="AA37">
        <v>40.101323212832099</v>
      </c>
      <c r="AB37">
        <v>40.146649796644397</v>
      </c>
      <c r="AC37">
        <v>40.358361809178199</v>
      </c>
      <c r="AD37">
        <v>40.4724126702585</v>
      </c>
      <c r="AE37">
        <v>40.755696993264998</v>
      </c>
      <c r="AF37">
        <v>40.972653261221502</v>
      </c>
      <c r="AG37">
        <v>41.245027928026701</v>
      </c>
      <c r="AH37">
        <v>41.553881289642</v>
      </c>
      <c r="AI37">
        <v>41.786657337038399</v>
      </c>
      <c r="AJ37">
        <v>42.212830492317401</v>
      </c>
      <c r="AK37">
        <v>42.512153790228297</v>
      </c>
      <c r="AL37">
        <v>42.925319658462698</v>
      </c>
      <c r="AM37">
        <v>43.075110263140601</v>
      </c>
      <c r="AN37">
        <v>43.416277616443402</v>
      </c>
      <c r="AO37">
        <v>43.648135926676503</v>
      </c>
      <c r="AP37">
        <v>43.943516766212298</v>
      </c>
      <c r="AQ37">
        <v>44.142113927757997</v>
      </c>
      <c r="AR37">
        <v>44.2362832188468</v>
      </c>
      <c r="AS37">
        <v>44.264842353559096</v>
      </c>
      <c r="AT37">
        <v>44.300393542918101</v>
      </c>
      <c r="AU37">
        <v>44.424812586576799</v>
      </c>
      <c r="AV37">
        <v>44.582209505063297</v>
      </c>
      <c r="AW37">
        <v>44.708674638557298</v>
      </c>
      <c r="AX37">
        <v>44.8138136139004</v>
      </c>
      <c r="AY37">
        <v>44.8061370089207</v>
      </c>
      <c r="AZ37">
        <v>44.896977367458803</v>
      </c>
      <c r="BA37">
        <v>44.898144254412102</v>
      </c>
      <c r="BB37">
        <v>44.980818100645699</v>
      </c>
      <c r="BC37">
        <v>45.032502484328802</v>
      </c>
      <c r="BD37">
        <v>45.148600522314403</v>
      </c>
      <c r="BE37">
        <v>45.231492405027097</v>
      </c>
      <c r="BF37">
        <v>45.500411100698102</v>
      </c>
      <c r="BG37">
        <v>45.749656248417701</v>
      </c>
      <c r="BH37">
        <v>46.0130728017797</v>
      </c>
      <c r="BI37">
        <v>46.245579339281697</v>
      </c>
      <c r="BJ37">
        <v>46.602747650644801</v>
      </c>
      <c r="BK37">
        <v>46.811784405519603</v>
      </c>
      <c r="BL37">
        <v>47.1120776037057</v>
      </c>
      <c r="BM37">
        <v>47.349234148335697</v>
      </c>
      <c r="BN37">
        <v>47.527255473738897</v>
      </c>
      <c r="BO37">
        <v>47.742785509463403</v>
      </c>
      <c r="BP37">
        <v>47.943165359702398</v>
      </c>
      <c r="BQ37">
        <v>48.1661250768881</v>
      </c>
      <c r="BR37">
        <v>48.340158123277199</v>
      </c>
      <c r="BS37">
        <v>48.543535022075098</v>
      </c>
      <c r="BT37">
        <v>48.7392811052894</v>
      </c>
      <c r="BU37">
        <v>48.934615265723501</v>
      </c>
      <c r="BV37">
        <v>49.111784333740097</v>
      </c>
      <c r="BW37">
        <v>49.296024930726603</v>
      </c>
      <c r="BX37">
        <v>49.477810409013998</v>
      </c>
      <c r="BY37">
        <v>49.659010445280202</v>
      </c>
      <c r="BZ37">
        <v>49.840758094574099</v>
      </c>
      <c r="CA37">
        <v>50.023359937326603</v>
      </c>
      <c r="CB37">
        <v>50.180619538043899</v>
      </c>
      <c r="CC37">
        <v>50.340188589290598</v>
      </c>
      <c r="CD37">
        <v>50.509946131242103</v>
      </c>
      <c r="CE37">
        <v>50.666663484190799</v>
      </c>
      <c r="CF37">
        <v>50.839060105298202</v>
      </c>
      <c r="CG37">
        <v>51.003783769492898</v>
      </c>
      <c r="CH37">
        <v>51.157024758680599</v>
      </c>
      <c r="CI37">
        <v>51.321853994933399</v>
      </c>
      <c r="CJ37">
        <v>51.4846160676503</v>
      </c>
      <c r="CK37">
        <v>51.642507758323802</v>
      </c>
      <c r="CL37">
        <v>51.7984878207101</v>
      </c>
      <c r="CM37">
        <v>51.952965885462497</v>
      </c>
      <c r="CN37">
        <v>52.105951117645603</v>
      </c>
      <c r="CO37">
        <v>52.2574530292639</v>
      </c>
      <c r="CP37">
        <v>52.407481463481702</v>
      </c>
      <c r="CQ37">
        <v>52.556046579093</v>
      </c>
      <c r="CR37">
        <v>52.703158835257099</v>
      </c>
      <c r="CS37">
        <v>52.848828976504898</v>
      </c>
      <c r="CT37">
        <v>52.9930680180249</v>
      </c>
      <c r="CU37">
        <v>53.135887231235301</v>
      </c>
      <c r="CV37">
        <v>53.277298129649701</v>
      </c>
      <c r="CW37">
        <v>53.417312455039301</v>
      </c>
      <c r="CX37">
        <v>53.555942163897498</v>
      </c>
      <c r="CY37">
        <v>53.693199289071501</v>
      </c>
      <c r="CZ37">
        <v>53.829095815236698</v>
      </c>
      <c r="DA37">
        <v>53.963643640514199</v>
      </c>
      <c r="DB37">
        <v>54.096854424076703</v>
      </c>
      <c r="DC37">
        <v>54.2287393723755</v>
      </c>
      <c r="DD37">
        <v>54.359308943078602</v>
      </c>
      <c r="DE37">
        <v>54.488572441658299</v>
      </c>
      <c r="DF37">
        <v>54.616537481788697</v>
      </c>
      <c r="DG37">
        <v>54.743209277915497</v>
      </c>
      <c r="DH37">
        <v>54.868589737193602</v>
      </c>
      <c r="DI37">
        <v>54.9926763192111</v>
      </c>
      <c r="DJ37">
        <v>55.115460636182597</v>
      </c>
      <c r="DK37">
        <v>55.236926774169</v>
      </c>
      <c r="DL37">
        <v>55.357049327606397</v>
      </c>
      <c r="DM37">
        <v>55.475791154933603</v>
      </c>
      <c r="DN37">
        <v>55.593100881854497</v>
      </c>
      <c r="DO37">
        <v>55.7089101997976</v>
      </c>
      <c r="DP37">
        <v>55.8231310290316</v>
      </c>
      <c r="DQ37">
        <v>55.9356587768401</v>
      </c>
      <c r="DR37">
        <v>56.046355564111302</v>
      </c>
      <c r="DS37">
        <v>56.1550539503531</v>
      </c>
      <c r="DT37">
        <v>56.261563238963099</v>
      </c>
    </row>
    <row r="38" spans="1:124" ht="15" customHeight="1" x14ac:dyDescent="0.25">
      <c r="A38">
        <v>36</v>
      </c>
      <c r="B38">
        <v>33.3817891571912</v>
      </c>
      <c r="C38">
        <v>33.4161281972316</v>
      </c>
      <c r="D38">
        <v>33.571369824804201</v>
      </c>
      <c r="E38">
        <v>33.865528544829502</v>
      </c>
      <c r="F38">
        <v>34.126025329034697</v>
      </c>
      <c r="G38">
        <v>34.646106869971099</v>
      </c>
      <c r="H38">
        <v>34.812575737510201</v>
      </c>
      <c r="I38">
        <v>35.126790775846899</v>
      </c>
      <c r="J38">
        <v>35.608834324523897</v>
      </c>
      <c r="K38">
        <v>36.215498431535103</v>
      </c>
      <c r="L38">
        <v>36.618094785556799</v>
      </c>
      <c r="M38">
        <v>36.890905459072897</v>
      </c>
      <c r="N38">
        <v>37.130299996166201</v>
      </c>
      <c r="O38">
        <v>37.387416777595099</v>
      </c>
      <c r="P38">
        <v>37.642951412292199</v>
      </c>
      <c r="Q38">
        <v>37.859825121411902</v>
      </c>
      <c r="R38">
        <v>37.8888995844246</v>
      </c>
      <c r="S38">
        <v>38.052174952385201</v>
      </c>
      <c r="T38">
        <v>38.084103240674303</v>
      </c>
      <c r="U38">
        <v>38.404372881285603</v>
      </c>
      <c r="V38">
        <v>38.478993240127302</v>
      </c>
      <c r="W38">
        <v>38.776536402499502</v>
      </c>
      <c r="X38">
        <v>38.869477265637897</v>
      </c>
      <c r="Y38">
        <v>38.982211328872197</v>
      </c>
      <c r="Z38">
        <v>39.119971042103998</v>
      </c>
      <c r="AA38">
        <v>39.1998980597144</v>
      </c>
      <c r="AB38">
        <v>39.245775761393297</v>
      </c>
      <c r="AC38">
        <v>39.463786277377999</v>
      </c>
      <c r="AD38">
        <v>39.576732404707897</v>
      </c>
      <c r="AE38">
        <v>39.862131935178098</v>
      </c>
      <c r="AF38">
        <v>40.0761223732733</v>
      </c>
      <c r="AG38">
        <v>40.347432441156599</v>
      </c>
      <c r="AH38">
        <v>40.650667659978197</v>
      </c>
      <c r="AI38">
        <v>40.884780651964199</v>
      </c>
      <c r="AJ38">
        <v>41.316745103900601</v>
      </c>
      <c r="AK38">
        <v>41.608920088591901</v>
      </c>
      <c r="AL38">
        <v>42.019457737894399</v>
      </c>
      <c r="AM38">
        <v>42.176424093939602</v>
      </c>
      <c r="AN38">
        <v>42.509780880076697</v>
      </c>
      <c r="AO38">
        <v>42.744094572532902</v>
      </c>
      <c r="AP38">
        <v>43.038781217684701</v>
      </c>
      <c r="AQ38">
        <v>43.227994487569397</v>
      </c>
      <c r="AR38">
        <v>43.326318723283698</v>
      </c>
      <c r="AS38">
        <v>43.352508347389303</v>
      </c>
      <c r="AT38">
        <v>43.388475098399503</v>
      </c>
      <c r="AU38">
        <v>43.515210790006101</v>
      </c>
      <c r="AV38">
        <v>43.663457400400603</v>
      </c>
      <c r="AW38">
        <v>43.801817149246503</v>
      </c>
      <c r="AX38">
        <v>43.898993901717802</v>
      </c>
      <c r="AY38">
        <v>43.892764686712397</v>
      </c>
      <c r="AZ38">
        <v>43.982741016598098</v>
      </c>
      <c r="BA38">
        <v>43.989319700790801</v>
      </c>
      <c r="BB38">
        <v>44.072697312096302</v>
      </c>
      <c r="BC38">
        <v>44.1244974506223</v>
      </c>
      <c r="BD38">
        <v>44.2452032956393</v>
      </c>
      <c r="BE38">
        <v>44.328887657848597</v>
      </c>
      <c r="BF38">
        <v>44.602150925098499</v>
      </c>
      <c r="BG38">
        <v>44.855569356453401</v>
      </c>
      <c r="BH38">
        <v>45.1194996327675</v>
      </c>
      <c r="BI38">
        <v>45.349899036994898</v>
      </c>
      <c r="BJ38">
        <v>45.705286764012499</v>
      </c>
      <c r="BK38">
        <v>45.901971712931697</v>
      </c>
      <c r="BL38">
        <v>46.192535933562297</v>
      </c>
      <c r="BM38">
        <v>46.423949738539001</v>
      </c>
      <c r="BN38">
        <v>46.60191285882</v>
      </c>
      <c r="BO38">
        <v>46.818275994433399</v>
      </c>
      <c r="BP38">
        <v>47.016139221353299</v>
      </c>
      <c r="BQ38">
        <v>47.2351924315643</v>
      </c>
      <c r="BR38">
        <v>47.408801038497799</v>
      </c>
      <c r="BS38">
        <v>47.607028990304201</v>
      </c>
      <c r="BT38">
        <v>47.802490624299303</v>
      </c>
      <c r="BU38">
        <v>47.996547515448398</v>
      </c>
      <c r="BV38">
        <v>48.169084977300898</v>
      </c>
      <c r="BW38">
        <v>48.353797674275199</v>
      </c>
      <c r="BX38">
        <v>48.537433794616497</v>
      </c>
      <c r="BY38">
        <v>48.714478833340202</v>
      </c>
      <c r="BZ38">
        <v>48.892604501501303</v>
      </c>
      <c r="CA38">
        <v>49.074471818400603</v>
      </c>
      <c r="CB38">
        <v>49.2294053530862</v>
      </c>
      <c r="CC38">
        <v>49.3919098791933</v>
      </c>
      <c r="CD38">
        <v>49.562680831797401</v>
      </c>
      <c r="CE38">
        <v>49.719242591901597</v>
      </c>
      <c r="CF38">
        <v>49.8909499433489</v>
      </c>
      <c r="CG38">
        <v>50.056091585625303</v>
      </c>
      <c r="CH38">
        <v>50.2108409375885</v>
      </c>
      <c r="CI38">
        <v>50.375456769598799</v>
      </c>
      <c r="CJ38">
        <v>50.535140247780703</v>
      </c>
      <c r="CK38">
        <v>50.691763440457201</v>
      </c>
      <c r="CL38">
        <v>50.846888988357101</v>
      </c>
      <c r="CM38">
        <v>51.000525553888998</v>
      </c>
      <c r="CN38">
        <v>51.1526821620918</v>
      </c>
      <c r="CO38">
        <v>51.303368184669701</v>
      </c>
      <c r="CP38">
        <v>51.4525933242696</v>
      </c>
      <c r="CQ38">
        <v>51.600367599009203</v>
      </c>
      <c r="CR38">
        <v>51.746701327269001</v>
      </c>
      <c r="CS38">
        <v>51.891605112754597</v>
      </c>
      <c r="CT38">
        <v>52.035089829837801</v>
      </c>
      <c r="CU38">
        <v>52.177166609183203</v>
      </c>
      <c r="CV38">
        <v>52.317846823666599</v>
      </c>
      <c r="CW38">
        <v>52.457142074589001</v>
      </c>
      <c r="CX38">
        <v>52.5950641781927</v>
      </c>
      <c r="CY38">
        <v>52.731625027251802</v>
      </c>
      <c r="CZ38">
        <v>52.866836466525299</v>
      </c>
      <c r="DA38">
        <v>53.000710254421101</v>
      </c>
      <c r="DB38">
        <v>53.133257910569903</v>
      </c>
      <c r="DC38">
        <v>53.264490501988398</v>
      </c>
      <c r="DD38">
        <v>53.3944183469143</v>
      </c>
      <c r="DE38">
        <v>53.523050611239199</v>
      </c>
      <c r="DF38">
        <v>53.650394768693602</v>
      </c>
      <c r="DG38">
        <v>53.776455893133701</v>
      </c>
      <c r="DH38">
        <v>53.901235750120598</v>
      </c>
      <c r="DI38">
        <v>54.024731656204096</v>
      </c>
      <c r="DJ38">
        <v>54.146935078593998</v>
      </c>
      <c r="DK38">
        <v>54.267829955780499</v>
      </c>
      <c r="DL38">
        <v>54.3873907314006</v>
      </c>
      <c r="DM38">
        <v>54.505580109155801</v>
      </c>
      <c r="DN38">
        <v>54.622346555348599</v>
      </c>
      <c r="DO38">
        <v>54.737621596631797</v>
      </c>
      <c r="DP38">
        <v>54.8513169824732</v>
      </c>
      <c r="DQ38">
        <v>54.963327945845201</v>
      </c>
      <c r="DR38">
        <v>55.073516422279702</v>
      </c>
      <c r="DS38">
        <v>55.181714778122803</v>
      </c>
      <c r="DT38">
        <v>55.287732119944501</v>
      </c>
    </row>
    <row r="39" spans="1:124" ht="15" customHeight="1" x14ac:dyDescent="0.25">
      <c r="A39">
        <v>37</v>
      </c>
      <c r="B39">
        <v>32.618553697575102</v>
      </c>
      <c r="C39">
        <v>32.6622250694721</v>
      </c>
      <c r="D39">
        <v>32.818056716734901</v>
      </c>
      <c r="E39">
        <v>33.261312410214501</v>
      </c>
      <c r="F39">
        <v>33.602021342939501</v>
      </c>
      <c r="G39">
        <v>33.905177859251303</v>
      </c>
      <c r="H39">
        <v>34.108757484058799</v>
      </c>
      <c r="I39">
        <v>34.620693082668403</v>
      </c>
      <c r="J39">
        <v>35.064486525893599</v>
      </c>
      <c r="K39">
        <v>35.415656384566297</v>
      </c>
      <c r="L39">
        <v>35.745315844169802</v>
      </c>
      <c r="M39">
        <v>36.028655017142498</v>
      </c>
      <c r="N39">
        <v>36.262866894186701</v>
      </c>
      <c r="O39">
        <v>36.509659683529797</v>
      </c>
      <c r="P39">
        <v>36.7692569240076</v>
      </c>
      <c r="Q39">
        <v>36.978331605949897</v>
      </c>
      <c r="R39">
        <v>36.992942499861698</v>
      </c>
      <c r="S39">
        <v>37.165359357253799</v>
      </c>
      <c r="T39">
        <v>37.193111719767899</v>
      </c>
      <c r="U39">
        <v>37.525407754167098</v>
      </c>
      <c r="V39">
        <v>37.584716412889399</v>
      </c>
      <c r="W39">
        <v>37.883934651654798</v>
      </c>
      <c r="X39">
        <v>37.971349398846002</v>
      </c>
      <c r="Y39">
        <v>38.083879852282898</v>
      </c>
      <c r="Z39">
        <v>38.218626101410401</v>
      </c>
      <c r="AA39">
        <v>38.303970308080601</v>
      </c>
      <c r="AB39">
        <v>38.353165911974003</v>
      </c>
      <c r="AC39">
        <v>38.566335407823502</v>
      </c>
      <c r="AD39">
        <v>38.687908501125598</v>
      </c>
      <c r="AE39">
        <v>38.9670353150455</v>
      </c>
      <c r="AF39">
        <v>39.180402470967003</v>
      </c>
      <c r="AG39">
        <v>39.448301903462898</v>
      </c>
      <c r="AH39">
        <v>39.757309272240398</v>
      </c>
      <c r="AI39">
        <v>40.000206239747499</v>
      </c>
      <c r="AJ39">
        <v>40.4177300616929</v>
      </c>
      <c r="AK39">
        <v>40.712321803998101</v>
      </c>
      <c r="AL39">
        <v>41.121597137269298</v>
      </c>
      <c r="AM39">
        <v>41.270281917407999</v>
      </c>
      <c r="AN39">
        <v>41.611564531549398</v>
      </c>
      <c r="AO39">
        <v>41.835986190415298</v>
      </c>
      <c r="AP39">
        <v>42.129280285539501</v>
      </c>
      <c r="AQ39">
        <v>42.323532579694501</v>
      </c>
      <c r="AR39">
        <v>42.422057995298601</v>
      </c>
      <c r="AS39">
        <v>42.446293059175296</v>
      </c>
      <c r="AT39">
        <v>42.476100108593101</v>
      </c>
      <c r="AU39">
        <v>42.606431855500702</v>
      </c>
      <c r="AV39">
        <v>42.758200644067301</v>
      </c>
      <c r="AW39">
        <v>42.896487570371299</v>
      </c>
      <c r="AX39">
        <v>42.991797989612799</v>
      </c>
      <c r="AY39">
        <v>42.983342687635798</v>
      </c>
      <c r="AZ39">
        <v>43.080101710397102</v>
      </c>
      <c r="BA39">
        <v>43.0846642261657</v>
      </c>
      <c r="BB39">
        <v>43.168031467321804</v>
      </c>
      <c r="BC39">
        <v>43.223151144919498</v>
      </c>
      <c r="BD39">
        <v>43.346906910283998</v>
      </c>
      <c r="BE39">
        <v>43.431767010483398</v>
      </c>
      <c r="BF39">
        <v>43.712780270630702</v>
      </c>
      <c r="BG39">
        <v>43.964942961911902</v>
      </c>
      <c r="BH39">
        <v>44.226291312065698</v>
      </c>
      <c r="BI39">
        <v>44.452345615884603</v>
      </c>
      <c r="BJ39">
        <v>44.799573871739298</v>
      </c>
      <c r="BK39">
        <v>44.987836981483198</v>
      </c>
      <c r="BL39">
        <v>45.272680006141698</v>
      </c>
      <c r="BM39">
        <v>45.501414330655798</v>
      </c>
      <c r="BN39">
        <v>45.684158635334398</v>
      </c>
      <c r="BO39">
        <v>45.896732404502799</v>
      </c>
      <c r="BP39">
        <v>46.092710480061399</v>
      </c>
      <c r="BQ39">
        <v>46.306748564777202</v>
      </c>
      <c r="BR39">
        <v>46.480425071929801</v>
      </c>
      <c r="BS39">
        <v>46.676337856173298</v>
      </c>
      <c r="BT39">
        <v>46.870895547669598</v>
      </c>
      <c r="BU39">
        <v>47.063610100020902</v>
      </c>
      <c r="BV39">
        <v>47.234044878190502</v>
      </c>
      <c r="BW39">
        <v>47.418344705230503</v>
      </c>
      <c r="BX39">
        <v>47.601648429588302</v>
      </c>
      <c r="BY39">
        <v>47.7696801612407</v>
      </c>
      <c r="BZ39">
        <v>47.944252383943201</v>
      </c>
      <c r="CA39">
        <v>48.127551876134099</v>
      </c>
      <c r="CB39">
        <v>48.280591076239801</v>
      </c>
      <c r="CC39">
        <v>48.446399489495803</v>
      </c>
      <c r="CD39">
        <v>48.614448177688601</v>
      </c>
      <c r="CE39">
        <v>48.775533040540402</v>
      </c>
      <c r="CF39">
        <v>48.946048777906299</v>
      </c>
      <c r="CG39">
        <v>49.1085841549002</v>
      </c>
      <c r="CH39">
        <v>49.267819330834101</v>
      </c>
      <c r="CI39">
        <v>49.428710470912002</v>
      </c>
      <c r="CJ39">
        <v>49.585948703734999</v>
      </c>
      <c r="CK39">
        <v>49.741694384564497</v>
      </c>
      <c r="CL39">
        <v>49.895955659262</v>
      </c>
      <c r="CM39">
        <v>50.048741052016602</v>
      </c>
      <c r="CN39">
        <v>50.200059449211103</v>
      </c>
      <c r="CO39">
        <v>50.349920083518001</v>
      </c>
      <c r="CP39">
        <v>50.498332518238897</v>
      </c>
      <c r="CQ39">
        <v>50.645306631892801</v>
      </c>
      <c r="CR39">
        <v>50.790852603067599</v>
      </c>
      <c r="CS39">
        <v>50.934980895541699</v>
      </c>
      <c r="CT39">
        <v>51.077702243682701</v>
      </c>
      <c r="CU39">
        <v>51.219027638130697</v>
      </c>
      <c r="CV39">
        <v>51.358968311773097</v>
      </c>
      <c r="CW39">
        <v>51.497535726012998</v>
      </c>
      <c r="CX39">
        <v>51.634741557338998</v>
      </c>
      <c r="CY39">
        <v>51.7705975588744</v>
      </c>
      <c r="CZ39">
        <v>51.905115435809599</v>
      </c>
      <c r="DA39">
        <v>52.038306807114402</v>
      </c>
      <c r="DB39">
        <v>52.170183053080301</v>
      </c>
      <c r="DC39">
        <v>52.300755101419099</v>
      </c>
      <c r="DD39">
        <v>52.430033130990999</v>
      </c>
      <c r="DE39">
        <v>52.558026168080303</v>
      </c>
      <c r="DF39">
        <v>52.6847415463602</v>
      </c>
      <c r="DG39">
        <v>52.810184198889097</v>
      </c>
      <c r="DH39">
        <v>52.934355749320197</v>
      </c>
      <c r="DI39">
        <v>53.057253370730599</v>
      </c>
      <c r="DJ39">
        <v>53.178868384755098</v>
      </c>
      <c r="DK39">
        <v>53.299184581588399</v>
      </c>
      <c r="DL39">
        <v>53.418176253166401</v>
      </c>
      <c r="DM39">
        <v>53.535805947352998</v>
      </c>
      <c r="DN39">
        <v>53.652021969727002</v>
      </c>
      <c r="DO39">
        <v>53.7667556805986</v>
      </c>
      <c r="DP39">
        <v>53.879918656802403</v>
      </c>
      <c r="DQ39">
        <v>53.991405954987599</v>
      </c>
      <c r="DR39">
        <v>54.101079322886903</v>
      </c>
      <c r="DS39">
        <v>54.208770930920998</v>
      </c>
      <c r="DT39">
        <v>54.314289685887097</v>
      </c>
    </row>
    <row r="40" spans="1:124" ht="15" customHeight="1" x14ac:dyDescent="0.25">
      <c r="A40">
        <v>38</v>
      </c>
      <c r="B40">
        <v>31.871145747845599</v>
      </c>
      <c r="C40">
        <v>31.911142644985599</v>
      </c>
      <c r="D40">
        <v>32.222871358308502</v>
      </c>
      <c r="E40">
        <v>32.681657649316001</v>
      </c>
      <c r="F40">
        <v>32.876543412507402</v>
      </c>
      <c r="G40">
        <v>33.202297312356997</v>
      </c>
      <c r="H40">
        <v>33.550667040915798</v>
      </c>
      <c r="I40">
        <v>34.0552250375152</v>
      </c>
      <c r="J40">
        <v>34.263647462204602</v>
      </c>
      <c r="K40">
        <v>34.559188703116902</v>
      </c>
      <c r="L40">
        <v>34.890700843233802</v>
      </c>
      <c r="M40">
        <v>35.158237050584397</v>
      </c>
      <c r="N40">
        <v>35.392726779675499</v>
      </c>
      <c r="O40">
        <v>35.640669610869203</v>
      </c>
      <c r="P40">
        <v>35.896572133329997</v>
      </c>
      <c r="Q40">
        <v>36.0963181356191</v>
      </c>
      <c r="R40">
        <v>36.111270124905403</v>
      </c>
      <c r="S40">
        <v>36.2859067737514</v>
      </c>
      <c r="T40">
        <v>36.307066397333998</v>
      </c>
      <c r="U40">
        <v>36.647101659202697</v>
      </c>
      <c r="V40">
        <v>36.6946638391981</v>
      </c>
      <c r="W40">
        <v>36.9873998753107</v>
      </c>
      <c r="X40">
        <v>37.081463085687098</v>
      </c>
      <c r="Y40">
        <v>37.189863749145502</v>
      </c>
      <c r="Z40">
        <v>37.340624274070002</v>
      </c>
      <c r="AA40">
        <v>37.413274277823596</v>
      </c>
      <c r="AB40">
        <v>37.457244676877998</v>
      </c>
      <c r="AC40">
        <v>37.680686564082897</v>
      </c>
      <c r="AD40">
        <v>37.795672523607102</v>
      </c>
      <c r="AE40">
        <v>38.079262389336002</v>
      </c>
      <c r="AF40">
        <v>38.288895010310902</v>
      </c>
      <c r="AG40">
        <v>38.560013542193602</v>
      </c>
      <c r="AH40">
        <v>38.871368125700499</v>
      </c>
      <c r="AI40">
        <v>39.1119912791372</v>
      </c>
      <c r="AJ40">
        <v>39.525879989424297</v>
      </c>
      <c r="AK40">
        <v>39.823614981346701</v>
      </c>
      <c r="AL40">
        <v>40.2295712306016</v>
      </c>
      <c r="AM40">
        <v>40.383693282573901</v>
      </c>
      <c r="AN40">
        <v>40.718845856616703</v>
      </c>
      <c r="AO40">
        <v>40.939126054520003</v>
      </c>
      <c r="AP40">
        <v>41.224504284273301</v>
      </c>
      <c r="AQ40">
        <v>41.418458904182899</v>
      </c>
      <c r="AR40">
        <v>41.517855182553802</v>
      </c>
      <c r="AS40">
        <v>41.544494802856001</v>
      </c>
      <c r="AT40">
        <v>41.576845699319897</v>
      </c>
      <c r="AU40">
        <v>41.703280412963103</v>
      </c>
      <c r="AV40">
        <v>41.856348029729901</v>
      </c>
      <c r="AW40">
        <v>41.990839128254002</v>
      </c>
      <c r="AX40">
        <v>42.088014122500297</v>
      </c>
      <c r="AY40">
        <v>42.075943992075302</v>
      </c>
      <c r="AZ40">
        <v>42.177270828969299</v>
      </c>
      <c r="BA40">
        <v>42.186134281414901</v>
      </c>
      <c r="BB40">
        <v>42.271327088466201</v>
      </c>
      <c r="BC40">
        <v>42.325330148914297</v>
      </c>
      <c r="BD40">
        <v>42.450654906380798</v>
      </c>
      <c r="BE40">
        <v>42.535298430143001</v>
      </c>
      <c r="BF40">
        <v>42.825224204837397</v>
      </c>
      <c r="BG40">
        <v>43.0736656081802</v>
      </c>
      <c r="BH40">
        <v>43.331513663077097</v>
      </c>
      <c r="BI40">
        <v>43.550315264567203</v>
      </c>
      <c r="BJ40">
        <v>43.891928088757403</v>
      </c>
      <c r="BK40">
        <v>44.074525922759797</v>
      </c>
      <c r="BL40">
        <v>44.352021942480199</v>
      </c>
      <c r="BM40">
        <v>44.583944773091901</v>
      </c>
      <c r="BN40">
        <v>44.767820762996898</v>
      </c>
      <c r="BO40">
        <v>44.976407968430102</v>
      </c>
      <c r="BP40">
        <v>45.168098032829903</v>
      </c>
      <c r="BQ40">
        <v>45.375136873888302</v>
      </c>
      <c r="BR40">
        <v>45.551213847329997</v>
      </c>
      <c r="BS40">
        <v>45.745100281540097</v>
      </c>
      <c r="BT40">
        <v>45.936790892538099</v>
      </c>
      <c r="BU40">
        <v>46.129699518262399</v>
      </c>
      <c r="BV40">
        <v>46.302076272054499</v>
      </c>
      <c r="BW40">
        <v>46.482486134977101</v>
      </c>
      <c r="BX40">
        <v>46.662846316663703</v>
      </c>
      <c r="BY40">
        <v>46.828682705838901</v>
      </c>
      <c r="BZ40">
        <v>47.004855553831597</v>
      </c>
      <c r="CA40">
        <v>47.182290417480999</v>
      </c>
      <c r="CB40">
        <v>47.3399239610807</v>
      </c>
      <c r="CC40">
        <v>47.502656767341897</v>
      </c>
      <c r="CD40">
        <v>47.6716120741876</v>
      </c>
      <c r="CE40">
        <v>47.834611066511499</v>
      </c>
      <c r="CF40">
        <v>48.003309884361997</v>
      </c>
      <c r="CG40">
        <v>48.165248229363399</v>
      </c>
      <c r="CH40">
        <v>48.326063853897899</v>
      </c>
      <c r="CI40">
        <v>48.483840345448101</v>
      </c>
      <c r="CJ40">
        <v>48.640130832889199</v>
      </c>
      <c r="CK40">
        <v>48.794942925015299</v>
      </c>
      <c r="CL40">
        <v>48.948284624586101</v>
      </c>
      <c r="CM40">
        <v>49.100164312048598</v>
      </c>
      <c r="CN40">
        <v>49.250590729470701</v>
      </c>
      <c r="CO40">
        <v>49.3995729647065</v>
      </c>
      <c r="CP40">
        <v>49.547120435803002</v>
      </c>
      <c r="CQ40">
        <v>49.693242875654498</v>
      </c>
      <c r="CR40">
        <v>49.837950316921102</v>
      </c>
      <c r="CS40">
        <v>49.981253077214703</v>
      </c>
      <c r="CT40">
        <v>50.123161744561997</v>
      </c>
      <c r="CU40">
        <v>50.2636871631506</v>
      </c>
      <c r="CV40">
        <v>50.402840419365397</v>
      </c>
      <c r="CW40">
        <v>50.540632828117602</v>
      </c>
      <c r="CX40">
        <v>50.677075919474099</v>
      </c>
      <c r="CY40">
        <v>50.8121813001625</v>
      </c>
      <c r="CZ40">
        <v>50.9459605289819</v>
      </c>
      <c r="DA40">
        <v>51.078425078569097</v>
      </c>
      <c r="DB40">
        <v>51.209586182907103</v>
      </c>
      <c r="DC40">
        <v>51.339454623354399</v>
      </c>
      <c r="DD40">
        <v>51.468040432258803</v>
      </c>
      <c r="DE40">
        <v>51.595352489061298</v>
      </c>
      <c r="DF40">
        <v>51.721397980024001</v>
      </c>
      <c r="DG40">
        <v>51.8461816899108</v>
      </c>
      <c r="DH40">
        <v>51.969705092795799</v>
      </c>
      <c r="DI40">
        <v>52.091965210399998</v>
      </c>
      <c r="DJ40">
        <v>52.212953210640102</v>
      </c>
      <c r="DK40">
        <v>52.332652726960198</v>
      </c>
      <c r="DL40">
        <v>52.451037890769499</v>
      </c>
      <c r="DM40">
        <v>52.568071084834699</v>
      </c>
      <c r="DN40">
        <v>52.683700444252601</v>
      </c>
      <c r="DO40">
        <v>52.797857152672201</v>
      </c>
      <c r="DP40">
        <v>52.910452603356802</v>
      </c>
      <c r="DQ40">
        <v>53.021381665304901</v>
      </c>
      <c r="DR40">
        <v>53.130505886052298</v>
      </c>
      <c r="DS40">
        <v>53.237657226920803</v>
      </c>
      <c r="DT40">
        <v>53.342644381361602</v>
      </c>
    </row>
    <row r="41" spans="1:124" ht="15" customHeight="1" x14ac:dyDescent="0.25">
      <c r="A41">
        <v>39</v>
      </c>
      <c r="B41">
        <v>31.124521413409798</v>
      </c>
      <c r="C41">
        <v>31.312682321244399</v>
      </c>
      <c r="D41">
        <v>31.6463676051386</v>
      </c>
      <c r="E41">
        <v>31.948121624093101</v>
      </c>
      <c r="F41">
        <v>32.166688943705402</v>
      </c>
      <c r="G41">
        <v>32.624837742601599</v>
      </c>
      <c r="H41">
        <v>32.973538249623303</v>
      </c>
      <c r="I41">
        <v>33.249894428579204</v>
      </c>
      <c r="J41">
        <v>33.411637849781002</v>
      </c>
      <c r="K41">
        <v>33.702085014306597</v>
      </c>
      <c r="L41">
        <v>34.027256141272602</v>
      </c>
      <c r="M41">
        <v>34.289358141419399</v>
      </c>
      <c r="N41">
        <v>34.521957803972199</v>
      </c>
      <c r="O41">
        <v>34.772872336386001</v>
      </c>
      <c r="P41">
        <v>35.019433855034599</v>
      </c>
      <c r="Q41">
        <v>35.2191563141836</v>
      </c>
      <c r="R41">
        <v>35.228853782704299</v>
      </c>
      <c r="S41">
        <v>35.414805008928397</v>
      </c>
      <c r="T41">
        <v>35.428901301647898</v>
      </c>
      <c r="U41">
        <v>35.7679464567967</v>
      </c>
      <c r="V41">
        <v>35.8028463212354</v>
      </c>
      <c r="W41">
        <v>36.0974116948654</v>
      </c>
      <c r="X41">
        <v>36.187048411013997</v>
      </c>
      <c r="Y41">
        <v>36.3050266776198</v>
      </c>
      <c r="Z41">
        <v>36.458559035953698</v>
      </c>
      <c r="AA41">
        <v>36.5299185211653</v>
      </c>
      <c r="AB41">
        <v>36.571908088595997</v>
      </c>
      <c r="AC41">
        <v>36.801019653485099</v>
      </c>
      <c r="AD41">
        <v>36.916790675022099</v>
      </c>
      <c r="AE41">
        <v>37.1938516984995</v>
      </c>
      <c r="AF41">
        <v>37.408116035241697</v>
      </c>
      <c r="AG41">
        <v>37.685184577237699</v>
      </c>
      <c r="AH41">
        <v>37.989762635567601</v>
      </c>
      <c r="AI41">
        <v>38.228214651305699</v>
      </c>
      <c r="AJ41">
        <v>38.6443699974064</v>
      </c>
      <c r="AK41">
        <v>38.937945585599302</v>
      </c>
      <c r="AL41">
        <v>39.344083125504298</v>
      </c>
      <c r="AM41">
        <v>39.498010585109903</v>
      </c>
      <c r="AN41">
        <v>39.8235638822838</v>
      </c>
      <c r="AO41">
        <v>40.049362847686503</v>
      </c>
      <c r="AP41">
        <v>40.329319956253798</v>
      </c>
      <c r="AQ41">
        <v>40.517098386998597</v>
      </c>
      <c r="AR41">
        <v>40.626058458495201</v>
      </c>
      <c r="AS41">
        <v>40.647260338943902</v>
      </c>
      <c r="AT41">
        <v>40.684321790224601</v>
      </c>
      <c r="AU41">
        <v>40.806025191522103</v>
      </c>
      <c r="AV41">
        <v>40.961280697272699</v>
      </c>
      <c r="AW41">
        <v>41.087671340381398</v>
      </c>
      <c r="AX41">
        <v>41.192045473093302</v>
      </c>
      <c r="AY41">
        <v>41.175274753242697</v>
      </c>
      <c r="AZ41">
        <v>41.2767561464495</v>
      </c>
      <c r="BA41">
        <v>41.2969364895662</v>
      </c>
      <c r="BB41">
        <v>41.382970666332596</v>
      </c>
      <c r="BC41">
        <v>41.434059889029498</v>
      </c>
      <c r="BD41">
        <v>41.563009047801998</v>
      </c>
      <c r="BE41">
        <v>41.642581611764903</v>
      </c>
      <c r="BF41">
        <v>41.9373444419397</v>
      </c>
      <c r="BG41">
        <v>42.1774340070058</v>
      </c>
      <c r="BH41">
        <v>42.433020482926104</v>
      </c>
      <c r="BI41">
        <v>42.647067626231497</v>
      </c>
      <c r="BJ41">
        <v>42.985855093890002</v>
      </c>
      <c r="BK41">
        <v>43.1639970564785</v>
      </c>
      <c r="BL41">
        <v>43.439898127009599</v>
      </c>
      <c r="BM41">
        <v>43.670953800962003</v>
      </c>
      <c r="BN41">
        <v>43.855631843850198</v>
      </c>
      <c r="BO41">
        <v>44.056515604092397</v>
      </c>
      <c r="BP41">
        <v>44.244262767045697</v>
      </c>
      <c r="BQ41">
        <v>44.448040684448301</v>
      </c>
      <c r="BR41">
        <v>44.621550732156201</v>
      </c>
      <c r="BS41">
        <v>44.8154130628769</v>
      </c>
      <c r="BT41">
        <v>45.006438653046899</v>
      </c>
      <c r="BU41">
        <v>45.1973205188973</v>
      </c>
      <c r="BV41">
        <v>45.370205674476097</v>
      </c>
      <c r="BW41">
        <v>45.549391277532997</v>
      </c>
      <c r="BX41">
        <v>45.720855207490501</v>
      </c>
      <c r="BY41">
        <v>45.890852505574998</v>
      </c>
      <c r="BZ41">
        <v>46.065487838154397</v>
      </c>
      <c r="CA41">
        <v>46.238143651184998</v>
      </c>
      <c r="CB41">
        <v>46.397102812847201</v>
      </c>
      <c r="CC41">
        <v>46.562028012438503</v>
      </c>
      <c r="CD41">
        <v>46.730887038947898</v>
      </c>
      <c r="CE41">
        <v>46.894451641483599</v>
      </c>
      <c r="CF41">
        <v>47.061719861381398</v>
      </c>
      <c r="CG41">
        <v>47.223155312148698</v>
      </c>
      <c r="CH41">
        <v>47.381463057553603</v>
      </c>
      <c r="CI41">
        <v>47.538291746840997</v>
      </c>
      <c r="CJ41">
        <v>47.693648442517201</v>
      </c>
      <c r="CK41">
        <v>47.847540616653198</v>
      </c>
      <c r="CL41">
        <v>47.999976134472298</v>
      </c>
      <c r="CM41">
        <v>48.150963238141301</v>
      </c>
      <c r="CN41">
        <v>48.300510530775703</v>
      </c>
      <c r="CO41">
        <v>48.448626960673998</v>
      </c>
      <c r="CP41">
        <v>48.5953218057941</v>
      </c>
      <c r="CQ41">
        <v>48.740604658475597</v>
      </c>
      <c r="CR41">
        <v>48.884485410426102</v>
      </c>
      <c r="CS41">
        <v>49.026974237973199</v>
      </c>
      <c r="CT41">
        <v>49.168081587593697</v>
      </c>
      <c r="CU41">
        <v>49.307818161723297</v>
      </c>
      <c r="CV41">
        <v>49.446194904857101</v>
      </c>
      <c r="CW41">
        <v>49.583222989939898</v>
      </c>
      <c r="CX41">
        <v>49.718913805056197</v>
      </c>
      <c r="CY41">
        <v>49.853278814892903</v>
      </c>
      <c r="CZ41">
        <v>49.986329436128102</v>
      </c>
      <c r="DA41">
        <v>50.118076999253397</v>
      </c>
      <c r="DB41">
        <v>50.248532596048598</v>
      </c>
      <c r="DC41">
        <v>50.377706865543097</v>
      </c>
      <c r="DD41">
        <v>50.505609697513798</v>
      </c>
      <c r="DE41">
        <v>50.632249828418999</v>
      </c>
      <c r="DF41">
        <v>50.757634300886899</v>
      </c>
      <c r="DG41">
        <v>50.8817677550798</v>
      </c>
      <c r="DH41">
        <v>51.004651519099298</v>
      </c>
      <c r="DI41">
        <v>51.126282466827398</v>
      </c>
      <c r="DJ41">
        <v>51.246651615887401</v>
      </c>
      <c r="DK41">
        <v>51.365742446300501</v>
      </c>
      <c r="DL41">
        <v>51.483528932175503</v>
      </c>
      <c r="DM41">
        <v>51.599973294301698</v>
      </c>
      <c r="DN41">
        <v>51.7150235003025</v>
      </c>
      <c r="DO41">
        <v>51.8286105600572</v>
      </c>
      <c r="DP41">
        <v>51.940645686029299</v>
      </c>
      <c r="DQ41">
        <v>52.051023562239799</v>
      </c>
      <c r="DR41">
        <v>52.159605538539402</v>
      </c>
      <c r="DS41">
        <v>52.266223369530401</v>
      </c>
      <c r="DT41">
        <v>52.370685537602199</v>
      </c>
    </row>
    <row r="42" spans="1:124" ht="15" customHeight="1" x14ac:dyDescent="0.25">
      <c r="A42">
        <v>40</v>
      </c>
      <c r="B42">
        <v>30.464136057690599</v>
      </c>
      <c r="C42">
        <v>30.730483732619302</v>
      </c>
      <c r="D42">
        <v>30.926725422634</v>
      </c>
      <c r="E42">
        <v>31.227802200490402</v>
      </c>
      <c r="F42">
        <v>31.591548960392</v>
      </c>
      <c r="G42">
        <v>32.034347575534902</v>
      </c>
      <c r="H42">
        <v>32.176064497378</v>
      </c>
      <c r="I42">
        <v>32.401008761822297</v>
      </c>
      <c r="J42">
        <v>32.567584578653999</v>
      </c>
      <c r="K42">
        <v>32.848384376566599</v>
      </c>
      <c r="L42">
        <v>33.169881760409702</v>
      </c>
      <c r="M42">
        <v>33.435586584009897</v>
      </c>
      <c r="N42">
        <v>33.660512844067703</v>
      </c>
      <c r="O42">
        <v>33.897149236577803</v>
      </c>
      <c r="P42">
        <v>34.145891358493103</v>
      </c>
      <c r="Q42">
        <v>34.334108873466</v>
      </c>
      <c r="R42">
        <v>34.354924042967703</v>
      </c>
      <c r="S42">
        <v>34.550309505476598</v>
      </c>
      <c r="T42">
        <v>34.552426051051803</v>
      </c>
      <c r="U42">
        <v>34.882195566280203</v>
      </c>
      <c r="V42">
        <v>34.913193833219701</v>
      </c>
      <c r="W42">
        <v>35.210865113330499</v>
      </c>
      <c r="X42">
        <v>35.313721544115502</v>
      </c>
      <c r="Y42">
        <v>35.430135409114399</v>
      </c>
      <c r="Z42">
        <v>35.574212962712203</v>
      </c>
      <c r="AA42">
        <v>35.656538719761897</v>
      </c>
      <c r="AB42">
        <v>35.7060151687812</v>
      </c>
      <c r="AC42">
        <v>35.917080890282399</v>
      </c>
      <c r="AD42">
        <v>36.042130181544799</v>
      </c>
      <c r="AE42">
        <v>36.314751341906302</v>
      </c>
      <c r="AF42">
        <v>36.5395322958273</v>
      </c>
      <c r="AG42">
        <v>36.809088058680601</v>
      </c>
      <c r="AH42">
        <v>37.120946877328798</v>
      </c>
      <c r="AI42">
        <v>37.355864626827398</v>
      </c>
      <c r="AJ42">
        <v>37.762793342802397</v>
      </c>
      <c r="AK42">
        <v>38.059446401209499</v>
      </c>
      <c r="AL42">
        <v>38.460867760155601</v>
      </c>
      <c r="AM42">
        <v>38.622354012966603</v>
      </c>
      <c r="AN42">
        <v>38.942290091011103</v>
      </c>
      <c r="AO42">
        <v>39.159349638731797</v>
      </c>
      <c r="AP42">
        <v>39.441760931750501</v>
      </c>
      <c r="AQ42">
        <v>39.618440041058101</v>
      </c>
      <c r="AR42">
        <v>39.734944674390498</v>
      </c>
      <c r="AS42">
        <v>39.763169465081397</v>
      </c>
      <c r="AT42">
        <v>39.796426845878798</v>
      </c>
      <c r="AU42">
        <v>39.911673198036901</v>
      </c>
      <c r="AV42">
        <v>40.073251376647498</v>
      </c>
      <c r="AW42">
        <v>40.192557620969403</v>
      </c>
      <c r="AX42">
        <v>40.299695287195902</v>
      </c>
      <c r="AY42">
        <v>40.279405710215897</v>
      </c>
      <c r="AZ42">
        <v>40.381546333810697</v>
      </c>
      <c r="BA42">
        <v>40.414117382692503</v>
      </c>
      <c r="BB42">
        <v>40.498022518754802</v>
      </c>
      <c r="BC42">
        <v>40.545462664606902</v>
      </c>
      <c r="BD42">
        <v>40.681042577492299</v>
      </c>
      <c r="BE42">
        <v>40.756611451071002</v>
      </c>
      <c r="BF42">
        <v>41.049678336529098</v>
      </c>
      <c r="BG42">
        <v>41.280365612455697</v>
      </c>
      <c r="BH42">
        <v>41.533328925357502</v>
      </c>
      <c r="BI42">
        <v>41.745315350490301</v>
      </c>
      <c r="BJ42">
        <v>42.078781206840802</v>
      </c>
      <c r="BK42">
        <v>42.255782986202199</v>
      </c>
      <c r="BL42">
        <v>42.534333085331603</v>
      </c>
      <c r="BM42">
        <v>42.759340515971502</v>
      </c>
      <c r="BN42">
        <v>42.943809473240002</v>
      </c>
      <c r="BO42">
        <v>43.1370926658511</v>
      </c>
      <c r="BP42">
        <v>43.3199006985813</v>
      </c>
      <c r="BQ42">
        <v>43.522412845641</v>
      </c>
      <c r="BR42">
        <v>43.691487309513803</v>
      </c>
      <c r="BS42">
        <v>43.890538185716103</v>
      </c>
      <c r="BT42">
        <v>44.081299862919899</v>
      </c>
      <c r="BU42">
        <v>44.268471236161098</v>
      </c>
      <c r="BV42">
        <v>44.437660501892097</v>
      </c>
      <c r="BW42">
        <v>44.618910434247802</v>
      </c>
      <c r="BX42">
        <v>44.784133864000303</v>
      </c>
      <c r="BY42">
        <v>44.956800396287299</v>
      </c>
      <c r="BZ42">
        <v>45.1303955312965</v>
      </c>
      <c r="CA42">
        <v>45.299914193982502</v>
      </c>
      <c r="CB42">
        <v>45.458986700468799</v>
      </c>
      <c r="CC42">
        <v>45.626838843126002</v>
      </c>
      <c r="CD42">
        <v>45.794292778095397</v>
      </c>
      <c r="CE42">
        <v>45.960039131554801</v>
      </c>
      <c r="CF42">
        <v>46.123574479249001</v>
      </c>
      <c r="CG42">
        <v>46.2823454557359</v>
      </c>
      <c r="CH42">
        <v>46.439645608267497</v>
      </c>
      <c r="CI42">
        <v>46.595481436019298</v>
      </c>
      <c r="CJ42">
        <v>46.749859863198402</v>
      </c>
      <c r="CK42">
        <v>46.902788222522503</v>
      </c>
      <c r="CL42">
        <v>47.054274238884901</v>
      </c>
      <c r="CM42">
        <v>47.204326013222499</v>
      </c>
      <c r="CN42">
        <v>47.352952006597803</v>
      </c>
      <c r="CO42">
        <v>47.500161024508898</v>
      </c>
      <c r="CP42">
        <v>47.645962201440902</v>
      </c>
      <c r="CQ42">
        <v>47.790364985662897</v>
      </c>
      <c r="CR42">
        <v>47.933379124287299</v>
      </c>
      <c r="CS42">
        <v>48.075014648594603</v>
      </c>
      <c r="CT42">
        <v>48.215281859633301</v>
      </c>
      <c r="CU42">
        <v>48.354191314100397</v>
      </c>
      <c r="CV42">
        <v>48.491753810509699</v>
      </c>
      <c r="CW42">
        <v>48.627980375650701</v>
      </c>
      <c r="CX42">
        <v>48.762882251343903</v>
      </c>
      <c r="CY42">
        <v>48.896470755858601</v>
      </c>
      <c r="CZ42">
        <v>49.028757159280303</v>
      </c>
      <c r="DA42">
        <v>49.159752645392601</v>
      </c>
      <c r="DB42">
        <v>49.289468159118798</v>
      </c>
      <c r="DC42">
        <v>49.417914192408901</v>
      </c>
      <c r="DD42">
        <v>49.545100487617198</v>
      </c>
      <c r="DE42">
        <v>49.671035633252302</v>
      </c>
      <c r="DF42">
        <v>49.795726523211798</v>
      </c>
      <c r="DG42">
        <v>49.919177647807402</v>
      </c>
      <c r="DH42">
        <v>50.041390183739097</v>
      </c>
      <c r="DI42">
        <v>50.162360851406099</v>
      </c>
      <c r="DJ42">
        <v>50.282080512238601</v>
      </c>
      <c r="DK42">
        <v>50.400532486632002</v>
      </c>
      <c r="DL42">
        <v>50.517690584835201</v>
      </c>
      <c r="DM42">
        <v>50.633516858688999</v>
      </c>
      <c r="DN42">
        <v>50.747959100901397</v>
      </c>
      <c r="DO42">
        <v>50.860948139614301</v>
      </c>
      <c r="DP42">
        <v>50.972394997945401</v>
      </c>
      <c r="DQ42">
        <v>51.082194166021097</v>
      </c>
      <c r="DR42">
        <v>51.190206786105797</v>
      </c>
      <c r="DS42">
        <v>51.296264395463702</v>
      </c>
      <c r="DT42">
        <v>51.400175254424298</v>
      </c>
    </row>
    <row r="43" spans="1:124" ht="15" customHeight="1" x14ac:dyDescent="0.25">
      <c r="A43">
        <v>41</v>
      </c>
      <c r="B43">
        <v>29.819296294484101</v>
      </c>
      <c r="C43">
        <v>30.015652505281199</v>
      </c>
      <c r="D43">
        <v>30.220598669506501</v>
      </c>
      <c r="E43">
        <v>30.640759816415901</v>
      </c>
      <c r="F43">
        <v>30.9907253955054</v>
      </c>
      <c r="G43">
        <v>31.243569441725299</v>
      </c>
      <c r="H43">
        <v>31.327403802458701</v>
      </c>
      <c r="I43">
        <v>31.553970308132701</v>
      </c>
      <c r="J43">
        <v>31.726849669721702</v>
      </c>
      <c r="K43">
        <v>31.993957305294401</v>
      </c>
      <c r="L43">
        <v>32.322605343070997</v>
      </c>
      <c r="M43">
        <v>32.577821215235403</v>
      </c>
      <c r="N43">
        <v>32.800641945373897</v>
      </c>
      <c r="O43">
        <v>33.035382081517803</v>
      </c>
      <c r="P43">
        <v>33.279523152082803</v>
      </c>
      <c r="Q43">
        <v>33.464669061337801</v>
      </c>
      <c r="R43">
        <v>33.4828695468115</v>
      </c>
      <c r="S43">
        <v>33.683076574893498</v>
      </c>
      <c r="T43">
        <v>33.674085796487297</v>
      </c>
      <c r="U43">
        <v>34.008912292217197</v>
      </c>
      <c r="V43">
        <v>34.038291525123697</v>
      </c>
      <c r="W43">
        <v>34.3369749626954</v>
      </c>
      <c r="X43">
        <v>34.443045756460201</v>
      </c>
      <c r="Y43">
        <v>34.557710417323001</v>
      </c>
      <c r="Z43">
        <v>34.704045482451399</v>
      </c>
      <c r="AA43">
        <v>34.790466038377502</v>
      </c>
      <c r="AB43">
        <v>34.838002608524</v>
      </c>
      <c r="AC43">
        <v>35.055962479728201</v>
      </c>
      <c r="AD43">
        <v>35.175771622040997</v>
      </c>
      <c r="AE43">
        <v>35.4487683503163</v>
      </c>
      <c r="AF43">
        <v>35.666984750086598</v>
      </c>
      <c r="AG43">
        <v>35.945759657395797</v>
      </c>
      <c r="AH43">
        <v>36.262150296618103</v>
      </c>
      <c r="AI43">
        <v>36.499533816637403</v>
      </c>
      <c r="AJ43">
        <v>36.894008920102998</v>
      </c>
      <c r="AK43">
        <v>37.191837884006802</v>
      </c>
      <c r="AL43">
        <v>37.5840808508541</v>
      </c>
      <c r="AM43">
        <v>37.740198973223301</v>
      </c>
      <c r="AN43">
        <v>38.060433311583203</v>
      </c>
      <c r="AO43">
        <v>38.278434942841699</v>
      </c>
      <c r="AP43">
        <v>38.5615852659935</v>
      </c>
      <c r="AQ43">
        <v>38.736675096743703</v>
      </c>
      <c r="AR43">
        <v>38.852138960231798</v>
      </c>
      <c r="AS43">
        <v>38.880430183975598</v>
      </c>
      <c r="AT43">
        <v>38.920035017265199</v>
      </c>
      <c r="AU43">
        <v>39.029982461974498</v>
      </c>
      <c r="AV43">
        <v>39.190255777001497</v>
      </c>
      <c r="AW43">
        <v>39.300160956111299</v>
      </c>
      <c r="AX43">
        <v>39.415757802646503</v>
      </c>
      <c r="AY43">
        <v>39.394366070394497</v>
      </c>
      <c r="AZ43">
        <v>39.499275606672001</v>
      </c>
      <c r="BA43">
        <v>39.538118063342402</v>
      </c>
      <c r="BB43">
        <v>39.621609201836499</v>
      </c>
      <c r="BC43">
        <v>39.666783439771699</v>
      </c>
      <c r="BD43">
        <v>39.798014308513302</v>
      </c>
      <c r="BE43">
        <v>39.879911178139501</v>
      </c>
      <c r="BF43">
        <v>40.160773302711</v>
      </c>
      <c r="BG43">
        <v>40.386514230739401</v>
      </c>
      <c r="BH43">
        <v>40.634265846855897</v>
      </c>
      <c r="BI43">
        <v>40.844730815431298</v>
      </c>
      <c r="BJ43">
        <v>41.179508935695097</v>
      </c>
      <c r="BK43">
        <v>41.3531176283633</v>
      </c>
      <c r="BL43">
        <v>41.630280108265197</v>
      </c>
      <c r="BM43">
        <v>41.8493335365267</v>
      </c>
      <c r="BN43">
        <v>42.035486083825703</v>
      </c>
      <c r="BO43">
        <v>42.2250883089159</v>
      </c>
      <c r="BP43">
        <v>42.400618866193199</v>
      </c>
      <c r="BQ43">
        <v>42.602062225299598</v>
      </c>
      <c r="BR43">
        <v>42.770157557493199</v>
      </c>
      <c r="BS43">
        <v>42.969254991554699</v>
      </c>
      <c r="BT43">
        <v>43.155821534778397</v>
      </c>
      <c r="BU43">
        <v>43.343306771278797</v>
      </c>
      <c r="BV43">
        <v>43.507648988852601</v>
      </c>
      <c r="BW43">
        <v>43.6859626324648</v>
      </c>
      <c r="BX43">
        <v>43.852452704169501</v>
      </c>
      <c r="BY43">
        <v>44.022136324791802</v>
      </c>
      <c r="BZ43">
        <v>44.194689576344999</v>
      </c>
      <c r="CA43">
        <v>44.363251840019501</v>
      </c>
      <c r="CB43">
        <v>44.524730671059203</v>
      </c>
      <c r="CC43">
        <v>44.690285844854799</v>
      </c>
      <c r="CD43">
        <v>44.860437104078599</v>
      </c>
      <c r="CE43">
        <v>45.024056874105497</v>
      </c>
      <c r="CF43">
        <v>45.183278945697801</v>
      </c>
      <c r="CG43">
        <v>45.341038877084202</v>
      </c>
      <c r="CH43">
        <v>45.497342595624403</v>
      </c>
      <c r="CI43">
        <v>45.652196469070198</v>
      </c>
      <c r="CJ43">
        <v>45.805607288952103</v>
      </c>
      <c r="CK43">
        <v>45.957582254138103</v>
      </c>
      <c r="CL43">
        <v>46.108128954577801</v>
      </c>
      <c r="CM43">
        <v>46.257255355249903</v>
      </c>
      <c r="CN43">
        <v>46.404969780322403</v>
      </c>
      <c r="CO43">
        <v>46.5512808975407</v>
      </c>
      <c r="CP43">
        <v>46.696197702856203</v>
      </c>
      <c r="CQ43">
        <v>46.839729505299601</v>
      </c>
      <c r="CR43">
        <v>46.981885912115501</v>
      </c>
      <c r="CS43">
        <v>47.1226768141618</v>
      </c>
      <c r="CT43">
        <v>47.262112371582496</v>
      </c>
      <c r="CU43">
        <v>47.400202999760303</v>
      </c>
      <c r="CV43">
        <v>47.536959355555702</v>
      </c>
      <c r="CW43">
        <v>47.672392323835098</v>
      </c>
      <c r="CX43">
        <v>47.806513004294402</v>
      </c>
      <c r="CY43">
        <v>47.939332572831603</v>
      </c>
      <c r="CZ43">
        <v>48.070862156894002</v>
      </c>
      <c r="DA43">
        <v>48.201112797421402</v>
      </c>
      <c r="DB43">
        <v>48.330095296254299</v>
      </c>
      <c r="DC43">
        <v>48.457820001948903</v>
      </c>
      <c r="DD43">
        <v>48.584296513030701</v>
      </c>
      <c r="DE43">
        <v>48.709533273562201</v>
      </c>
      <c r="DF43">
        <v>48.8335370321197</v>
      </c>
      <c r="DG43">
        <v>48.956312132476803</v>
      </c>
      <c r="DH43">
        <v>49.077859603143601</v>
      </c>
      <c r="DI43">
        <v>49.198176014140998</v>
      </c>
      <c r="DJ43">
        <v>49.3172520736968</v>
      </c>
      <c r="DK43">
        <v>49.435070945449802</v>
      </c>
      <c r="DL43">
        <v>49.551606278527998</v>
      </c>
      <c r="DM43">
        <v>49.666819958421797</v>
      </c>
      <c r="DN43">
        <v>49.780659605372797</v>
      </c>
      <c r="DO43">
        <v>49.893055868074697</v>
      </c>
      <c r="DP43">
        <v>50.0039195824207</v>
      </c>
      <c r="DQ43">
        <v>50.113145046636198</v>
      </c>
      <c r="DR43">
        <v>50.220593197150997</v>
      </c>
      <c r="DS43">
        <v>50.326095355452303</v>
      </c>
      <c r="DT43">
        <v>50.429459561244997</v>
      </c>
    </row>
    <row r="44" spans="1:124" ht="15" customHeight="1" x14ac:dyDescent="0.25">
      <c r="A44">
        <v>42</v>
      </c>
      <c r="B44">
        <v>29.105223543466899</v>
      </c>
      <c r="C44">
        <v>29.320838971313599</v>
      </c>
      <c r="D44">
        <v>29.641769616355798</v>
      </c>
      <c r="E44">
        <v>30.027574715637702</v>
      </c>
      <c r="F44">
        <v>30.203160563443902</v>
      </c>
      <c r="G44">
        <v>30.403060135082502</v>
      </c>
      <c r="H44">
        <v>30.496614320031799</v>
      </c>
      <c r="I44">
        <v>30.710334081882898</v>
      </c>
      <c r="J44">
        <v>30.883137695445001</v>
      </c>
      <c r="K44">
        <v>31.153204577523901</v>
      </c>
      <c r="L44">
        <v>31.475094569070901</v>
      </c>
      <c r="M44">
        <v>31.7234713055364</v>
      </c>
      <c r="N44">
        <v>31.937951795323499</v>
      </c>
      <c r="O44">
        <v>32.1783826841436</v>
      </c>
      <c r="P44">
        <v>32.422968525950303</v>
      </c>
      <c r="Q44">
        <v>32.600480332140599</v>
      </c>
      <c r="R44">
        <v>32.619088357224797</v>
      </c>
      <c r="S44">
        <v>32.806142772437603</v>
      </c>
      <c r="T44">
        <v>32.803168879062497</v>
      </c>
      <c r="U44">
        <v>33.131836655191996</v>
      </c>
      <c r="V44">
        <v>33.1784612809751</v>
      </c>
      <c r="W44">
        <v>33.473923849733701</v>
      </c>
      <c r="X44">
        <v>33.5738552869066</v>
      </c>
      <c r="Y44">
        <v>33.692428585951603</v>
      </c>
      <c r="Z44">
        <v>33.836653638804499</v>
      </c>
      <c r="AA44">
        <v>33.929526897516602</v>
      </c>
      <c r="AB44">
        <v>33.976390841361201</v>
      </c>
      <c r="AC44">
        <v>34.194253775276501</v>
      </c>
      <c r="AD44">
        <v>34.326150941807697</v>
      </c>
      <c r="AE44">
        <v>34.587116852064</v>
      </c>
      <c r="AF44">
        <v>34.813358621573002</v>
      </c>
      <c r="AG44">
        <v>35.087683338550001</v>
      </c>
      <c r="AH44">
        <v>35.398853129334597</v>
      </c>
      <c r="AI44">
        <v>35.6375793698301</v>
      </c>
      <c r="AJ44">
        <v>36.039567011571101</v>
      </c>
      <c r="AK44">
        <v>36.331755324091603</v>
      </c>
      <c r="AL44">
        <v>36.710345818724399</v>
      </c>
      <c r="AM44">
        <v>36.873684786077803</v>
      </c>
      <c r="AN44">
        <v>37.189415317505301</v>
      </c>
      <c r="AO44">
        <v>37.398907192029903</v>
      </c>
      <c r="AP44">
        <v>37.6948936908327</v>
      </c>
      <c r="AQ44">
        <v>37.856069498587097</v>
      </c>
      <c r="AR44">
        <v>37.968249536366102</v>
      </c>
      <c r="AS44">
        <v>38.001828550172299</v>
      </c>
      <c r="AT44">
        <v>38.044265445576997</v>
      </c>
      <c r="AU44">
        <v>38.148563746754803</v>
      </c>
      <c r="AV44">
        <v>38.310926467520503</v>
      </c>
      <c r="AW44">
        <v>38.419129776744903</v>
      </c>
      <c r="AX44">
        <v>38.538927517940103</v>
      </c>
      <c r="AY44">
        <v>38.521060026332698</v>
      </c>
      <c r="AZ44">
        <v>38.624978905374498</v>
      </c>
      <c r="BA44">
        <v>38.664983521130999</v>
      </c>
      <c r="BB44">
        <v>38.750357240037097</v>
      </c>
      <c r="BC44">
        <v>38.795323398827797</v>
      </c>
      <c r="BD44">
        <v>38.920169557793997</v>
      </c>
      <c r="BE44">
        <v>39.003196616524797</v>
      </c>
      <c r="BF44">
        <v>39.275808579907803</v>
      </c>
      <c r="BG44">
        <v>39.497630970014598</v>
      </c>
      <c r="BH44">
        <v>39.745795182657602</v>
      </c>
      <c r="BI44">
        <v>39.952219969283099</v>
      </c>
      <c r="BJ44">
        <v>40.287212351077301</v>
      </c>
      <c r="BK44">
        <v>40.453021935897603</v>
      </c>
      <c r="BL44">
        <v>40.7270931504084</v>
      </c>
      <c r="BM44">
        <v>40.939286235893299</v>
      </c>
      <c r="BN44">
        <v>41.124164026226097</v>
      </c>
      <c r="BO44">
        <v>41.317615275827798</v>
      </c>
      <c r="BP44">
        <v>41.4860064084139</v>
      </c>
      <c r="BQ44">
        <v>41.687532891968701</v>
      </c>
      <c r="BR44">
        <v>41.855428640580698</v>
      </c>
      <c r="BS44">
        <v>42.053118060731002</v>
      </c>
      <c r="BT44">
        <v>42.234200344788498</v>
      </c>
      <c r="BU44">
        <v>42.4224709634926</v>
      </c>
      <c r="BV44">
        <v>42.579798474234899</v>
      </c>
      <c r="BW44">
        <v>42.754687249844501</v>
      </c>
      <c r="BX44">
        <v>42.925519374066802</v>
      </c>
      <c r="BY44">
        <v>43.090917323731297</v>
      </c>
      <c r="BZ44">
        <v>43.262933144656103</v>
      </c>
      <c r="CA44">
        <v>43.427107937485701</v>
      </c>
      <c r="CB44">
        <v>43.5932260438966</v>
      </c>
      <c r="CC44">
        <v>43.759871779449398</v>
      </c>
      <c r="CD44">
        <v>43.926618672750301</v>
      </c>
      <c r="CE44">
        <v>44.086245908104701</v>
      </c>
      <c r="CF44">
        <v>44.244420610338302</v>
      </c>
      <c r="CG44">
        <v>44.4011481230499</v>
      </c>
      <c r="CH44">
        <v>44.556434245404397</v>
      </c>
      <c r="CI44">
        <v>44.7102852154514</v>
      </c>
      <c r="CJ44">
        <v>44.862707693596597</v>
      </c>
      <c r="CK44">
        <v>45.013708746244802</v>
      </c>
      <c r="CL44">
        <v>45.163295829628701</v>
      </c>
      <c r="CM44">
        <v>45.3114767738398</v>
      </c>
      <c r="CN44">
        <v>45.458259767072697</v>
      </c>
      <c r="CO44">
        <v>45.6036533400951</v>
      </c>
      <c r="CP44">
        <v>45.747666350958603</v>
      </c>
      <c r="CQ44">
        <v>45.890307969953497</v>
      </c>
      <c r="CR44">
        <v>46.031587664822602</v>
      </c>
      <c r="CS44">
        <v>46.171515186239802</v>
      </c>
      <c r="CT44">
        <v>46.310100553561</v>
      </c>
      <c r="CU44">
        <v>46.447354040852503</v>
      </c>
      <c r="CV44">
        <v>46.583286163205898</v>
      </c>
      <c r="CW44">
        <v>46.717907663339197</v>
      </c>
      <c r="CX44">
        <v>46.851229498492998</v>
      </c>
      <c r="CY44">
        <v>46.983262701757504</v>
      </c>
      <c r="CZ44">
        <v>47.114018257398399</v>
      </c>
      <c r="DA44">
        <v>47.243507062866598</v>
      </c>
      <c r="DB44">
        <v>47.371739776172298</v>
      </c>
      <c r="DC44">
        <v>47.498726601624398</v>
      </c>
      <c r="DD44">
        <v>47.624476992957597</v>
      </c>
      <c r="DE44">
        <v>47.7489992487086</v>
      </c>
      <c r="DF44">
        <v>47.8722999709249</v>
      </c>
      <c r="DG44">
        <v>47.994383355492502</v>
      </c>
      <c r="DH44">
        <v>48.115250281219502</v>
      </c>
      <c r="DI44">
        <v>48.234897166052001</v>
      </c>
      <c r="DJ44">
        <v>48.353314563104902</v>
      </c>
      <c r="DK44">
        <v>48.4704854771039</v>
      </c>
      <c r="DL44">
        <v>48.586383393617098</v>
      </c>
      <c r="DM44">
        <v>48.700970029024703</v>
      </c>
      <c r="DN44">
        <v>48.814192827981103</v>
      </c>
      <c r="DO44">
        <v>48.925982256211697</v>
      </c>
      <c r="DP44">
        <v>49.036248958430697</v>
      </c>
      <c r="DQ44">
        <v>49.144887036717797</v>
      </c>
      <c r="DR44">
        <v>49.251757216707098</v>
      </c>
      <c r="DS44">
        <v>49.356690598617099</v>
      </c>
      <c r="DT44">
        <v>49.459494995743199</v>
      </c>
    </row>
    <row r="45" spans="1:124" ht="15" customHeight="1" x14ac:dyDescent="0.25">
      <c r="A45">
        <v>43</v>
      </c>
      <c r="B45">
        <v>28.396266742093299</v>
      </c>
      <c r="C45">
        <v>28.737828886898601</v>
      </c>
      <c r="D45">
        <v>29.019919788850999</v>
      </c>
      <c r="E45">
        <v>29.235934408034801</v>
      </c>
      <c r="F45">
        <v>29.364698718813901</v>
      </c>
      <c r="G45">
        <v>29.575543376345799</v>
      </c>
      <c r="H45">
        <v>29.665935717212498</v>
      </c>
      <c r="I45">
        <v>29.871179850370499</v>
      </c>
      <c r="J45">
        <v>30.051906426545301</v>
      </c>
      <c r="K45">
        <v>30.322078746978601</v>
      </c>
      <c r="L45">
        <v>30.629371735391501</v>
      </c>
      <c r="M45">
        <v>30.8825809911616</v>
      </c>
      <c r="N45">
        <v>31.089264371663699</v>
      </c>
      <c r="O45">
        <v>31.3334433868811</v>
      </c>
      <c r="P45">
        <v>31.574133919111102</v>
      </c>
      <c r="Q45">
        <v>31.742346657433298</v>
      </c>
      <c r="R45">
        <v>31.756695419886</v>
      </c>
      <c r="S45">
        <v>31.944420894289099</v>
      </c>
      <c r="T45">
        <v>31.940489470993299</v>
      </c>
      <c r="U45">
        <v>32.271541737619401</v>
      </c>
      <c r="V45">
        <v>32.319618459971501</v>
      </c>
      <c r="W45">
        <v>32.613364226491498</v>
      </c>
      <c r="X45">
        <v>32.719155874702601</v>
      </c>
      <c r="Y45">
        <v>32.834466748768101</v>
      </c>
      <c r="Z45">
        <v>32.983344169611598</v>
      </c>
      <c r="AA45">
        <v>33.078514767540099</v>
      </c>
      <c r="AB45">
        <v>33.131127659723603</v>
      </c>
      <c r="AC45">
        <v>33.339458893387999</v>
      </c>
      <c r="AD45">
        <v>33.479875900381003</v>
      </c>
      <c r="AE45">
        <v>33.744711012141799</v>
      </c>
      <c r="AF45">
        <v>33.965420054855002</v>
      </c>
      <c r="AG45">
        <v>34.230285892424298</v>
      </c>
      <c r="AH45">
        <v>34.5508335435796</v>
      </c>
      <c r="AI45">
        <v>34.794317343726902</v>
      </c>
      <c r="AJ45">
        <v>35.181078930841103</v>
      </c>
      <c r="AK45">
        <v>35.483656576952498</v>
      </c>
      <c r="AL45">
        <v>35.851993001603603</v>
      </c>
      <c r="AM45">
        <v>36.019608308553998</v>
      </c>
      <c r="AN45">
        <v>36.325849190324703</v>
      </c>
      <c r="AO45">
        <v>36.530444417902203</v>
      </c>
      <c r="AP45">
        <v>36.827659073277303</v>
      </c>
      <c r="AQ45">
        <v>36.987135112628899</v>
      </c>
      <c r="AR45">
        <v>37.098137954491101</v>
      </c>
      <c r="AS45">
        <v>37.139664476554003</v>
      </c>
      <c r="AT45">
        <v>37.179839243374801</v>
      </c>
      <c r="AU45">
        <v>37.281273110089103</v>
      </c>
      <c r="AV45">
        <v>37.436855818265499</v>
      </c>
      <c r="AW45">
        <v>37.545260714045803</v>
      </c>
      <c r="AX45">
        <v>37.667152807669297</v>
      </c>
      <c r="AY45">
        <v>37.6524756469259</v>
      </c>
      <c r="AZ45">
        <v>37.757004690293201</v>
      </c>
      <c r="BA45">
        <v>37.798129002988802</v>
      </c>
      <c r="BB45">
        <v>37.883128967093299</v>
      </c>
      <c r="BC45">
        <v>37.928800460762503</v>
      </c>
      <c r="BD45">
        <v>38.0489912056523</v>
      </c>
      <c r="BE45">
        <v>38.126936294439503</v>
      </c>
      <c r="BF45">
        <v>38.3981402293931</v>
      </c>
      <c r="BG45">
        <v>38.6167171196456</v>
      </c>
      <c r="BH45">
        <v>38.866606491605502</v>
      </c>
      <c r="BI45">
        <v>39.069724495322298</v>
      </c>
      <c r="BJ45">
        <v>39.397575236729701</v>
      </c>
      <c r="BK45">
        <v>39.558895464189</v>
      </c>
      <c r="BL45">
        <v>39.826869717002197</v>
      </c>
      <c r="BM45">
        <v>40.031781212399302</v>
      </c>
      <c r="BN45">
        <v>40.217994052253097</v>
      </c>
      <c r="BO45">
        <v>40.411240040020203</v>
      </c>
      <c r="BP45">
        <v>40.579306224789903</v>
      </c>
      <c r="BQ45">
        <v>40.778382599541899</v>
      </c>
      <c r="BR45">
        <v>40.9442918921104</v>
      </c>
      <c r="BS45">
        <v>41.1413412333822</v>
      </c>
      <c r="BT45">
        <v>41.3148398340279</v>
      </c>
      <c r="BU45">
        <v>41.498497021131598</v>
      </c>
      <c r="BV45">
        <v>41.653195676087897</v>
      </c>
      <c r="BW45">
        <v>41.831126588580503</v>
      </c>
      <c r="BX45">
        <v>42.002820726693301</v>
      </c>
      <c r="BY45">
        <v>42.164773824139999</v>
      </c>
      <c r="BZ45">
        <v>42.335149713569599</v>
      </c>
      <c r="CA45">
        <v>42.497117357025999</v>
      </c>
      <c r="CB45">
        <v>42.667930986544299</v>
      </c>
      <c r="CC45">
        <v>42.832450710939703</v>
      </c>
      <c r="CD45">
        <v>42.992417830275897</v>
      </c>
      <c r="CE45">
        <v>43.150943195045002</v>
      </c>
      <c r="CF45">
        <v>43.308031552169403</v>
      </c>
      <c r="CG45">
        <v>43.463688119053103</v>
      </c>
      <c r="CH45">
        <v>43.617918566854698</v>
      </c>
      <c r="CI45">
        <v>43.770729003896399</v>
      </c>
      <c r="CJ45">
        <v>43.922125959227401</v>
      </c>
      <c r="CK45">
        <v>44.072116366357697</v>
      </c>
      <c r="CL45">
        <v>44.220707547177902</v>
      </c>
      <c r="CM45">
        <v>44.367907196080402</v>
      </c>
      <c r="CN45">
        <v>44.513723364293497</v>
      </c>
      <c r="CO45">
        <v>44.6581644444407</v>
      </c>
      <c r="CP45">
        <v>44.8012391553399</v>
      </c>
      <c r="CQ45">
        <v>44.942956527044601</v>
      </c>
      <c r="CR45">
        <v>45.083325886145502</v>
      </c>
      <c r="CS45">
        <v>45.222356841332697</v>
      </c>
      <c r="CT45">
        <v>45.3600592692313</v>
      </c>
      <c r="CU45">
        <v>45.496443300511601</v>
      </c>
      <c r="CV45">
        <v>45.631519306285803</v>
      </c>
      <c r="CW45">
        <v>45.7652978847876</v>
      </c>
      <c r="CX45">
        <v>45.897789848347102</v>
      </c>
      <c r="CY45">
        <v>46.029006084669902</v>
      </c>
      <c r="CZ45">
        <v>46.158957432141897</v>
      </c>
      <c r="DA45">
        <v>46.287654641910798</v>
      </c>
      <c r="DB45">
        <v>46.4151082252246</v>
      </c>
      <c r="DC45">
        <v>46.541328239092103</v>
      </c>
      <c r="DD45">
        <v>46.666323989276698</v>
      </c>
      <c r="DE45">
        <v>46.7901036254692</v>
      </c>
      <c r="DF45">
        <v>46.912673599714097</v>
      </c>
      <c r="DG45">
        <v>47.034037956358702</v>
      </c>
      <c r="DH45">
        <v>47.1541974206541</v>
      </c>
      <c r="DI45">
        <v>47.273148254378199</v>
      </c>
      <c r="DJ45">
        <v>47.390880851161</v>
      </c>
      <c r="DK45">
        <v>47.507378052115698</v>
      </c>
      <c r="DL45">
        <v>47.622613174173203</v>
      </c>
      <c r="DM45">
        <v>47.736547759091202</v>
      </c>
      <c r="DN45">
        <v>47.849129069933099</v>
      </c>
      <c r="DO45">
        <v>47.960287382904198</v>
      </c>
      <c r="DP45">
        <v>48.069933144388898</v>
      </c>
      <c r="DQ45">
        <v>48.177960252778902</v>
      </c>
      <c r="DR45">
        <v>48.284229214366697</v>
      </c>
      <c r="DS45">
        <v>48.3885708988185</v>
      </c>
      <c r="DT45">
        <v>48.4907928833385</v>
      </c>
    </row>
    <row r="46" spans="1:124" ht="15" customHeight="1" x14ac:dyDescent="0.25">
      <c r="A46">
        <v>44</v>
      </c>
      <c r="B46">
        <v>27.821140491750501</v>
      </c>
      <c r="C46">
        <v>28.120426751715499</v>
      </c>
      <c r="D46">
        <v>28.237636120096798</v>
      </c>
      <c r="E46">
        <v>28.398023421405501</v>
      </c>
      <c r="F46">
        <v>28.549102420982301</v>
      </c>
      <c r="G46">
        <v>28.750961391812499</v>
      </c>
      <c r="H46">
        <v>28.839154082918</v>
      </c>
      <c r="I46">
        <v>29.0512057960802</v>
      </c>
      <c r="J46">
        <v>29.224606389669201</v>
      </c>
      <c r="K46">
        <v>29.4828769158784</v>
      </c>
      <c r="L46">
        <v>29.796548087739598</v>
      </c>
      <c r="M46">
        <v>30.042071689524299</v>
      </c>
      <c r="N46">
        <v>30.250241887947102</v>
      </c>
      <c r="O46">
        <v>30.494366135858499</v>
      </c>
      <c r="P46">
        <v>30.731509495458699</v>
      </c>
      <c r="Q46">
        <v>30.881933497630801</v>
      </c>
      <c r="R46">
        <v>30.898301760827302</v>
      </c>
      <c r="S46">
        <v>31.075998078281302</v>
      </c>
      <c r="T46">
        <v>31.083753376308199</v>
      </c>
      <c r="U46">
        <v>31.419232024195399</v>
      </c>
      <c r="V46">
        <v>31.468977522958699</v>
      </c>
      <c r="W46">
        <v>31.7660795811491</v>
      </c>
      <c r="X46">
        <v>31.870130161777102</v>
      </c>
      <c r="Y46">
        <v>31.983729485755202</v>
      </c>
      <c r="Z46">
        <v>32.144444503235</v>
      </c>
      <c r="AA46">
        <v>32.226010898660398</v>
      </c>
      <c r="AB46">
        <v>32.294476949408597</v>
      </c>
      <c r="AC46">
        <v>32.4975501561863</v>
      </c>
      <c r="AD46">
        <v>32.641240600866603</v>
      </c>
      <c r="AE46">
        <v>32.904451097289098</v>
      </c>
      <c r="AF46">
        <v>33.125815193327199</v>
      </c>
      <c r="AG46">
        <v>33.395049729157698</v>
      </c>
      <c r="AH46">
        <v>33.7177668013193</v>
      </c>
      <c r="AI46">
        <v>33.960661733617499</v>
      </c>
      <c r="AJ46">
        <v>34.3379794233553</v>
      </c>
      <c r="AK46">
        <v>34.6388984348078</v>
      </c>
      <c r="AL46">
        <v>35.005675433926001</v>
      </c>
      <c r="AM46">
        <v>35.167211548177796</v>
      </c>
      <c r="AN46">
        <v>35.4665944663586</v>
      </c>
      <c r="AO46">
        <v>35.688089517781897</v>
      </c>
      <c r="AP46">
        <v>35.967162822617702</v>
      </c>
      <c r="AQ46">
        <v>36.124134387207903</v>
      </c>
      <c r="AR46">
        <v>36.236916221025503</v>
      </c>
      <c r="AS46">
        <v>36.275674158056503</v>
      </c>
      <c r="AT46">
        <v>36.320285120913397</v>
      </c>
      <c r="AU46">
        <v>36.420405612460797</v>
      </c>
      <c r="AV46">
        <v>36.574886288565502</v>
      </c>
      <c r="AW46">
        <v>36.680676924970399</v>
      </c>
      <c r="AX46">
        <v>36.808306697522298</v>
      </c>
      <c r="AY46">
        <v>36.791871825322403</v>
      </c>
      <c r="AZ46">
        <v>36.898336683467001</v>
      </c>
      <c r="BA46">
        <v>36.941377542213701</v>
      </c>
      <c r="BB46">
        <v>37.020982333493002</v>
      </c>
      <c r="BC46">
        <v>37.065483624107998</v>
      </c>
      <c r="BD46">
        <v>37.179256871308297</v>
      </c>
      <c r="BE46">
        <v>37.2592764740997</v>
      </c>
      <c r="BF46">
        <v>37.529482718649298</v>
      </c>
      <c r="BG46">
        <v>37.738846932654504</v>
      </c>
      <c r="BH46">
        <v>37.989128225197</v>
      </c>
      <c r="BI46">
        <v>38.1913355150404</v>
      </c>
      <c r="BJ46">
        <v>38.511310630333099</v>
      </c>
      <c r="BK46">
        <v>38.667571370933501</v>
      </c>
      <c r="BL46">
        <v>38.929229316990501</v>
      </c>
      <c r="BM46">
        <v>39.127729772215098</v>
      </c>
      <c r="BN46">
        <v>39.314689108340197</v>
      </c>
      <c r="BO46">
        <v>39.506429416229203</v>
      </c>
      <c r="BP46">
        <v>39.675186731634398</v>
      </c>
      <c r="BQ46">
        <v>39.867526182340796</v>
      </c>
      <c r="BR46">
        <v>40.032556494701304</v>
      </c>
      <c r="BS46">
        <v>40.2275582628452</v>
      </c>
      <c r="BT46">
        <v>40.397516632689403</v>
      </c>
      <c r="BU46">
        <v>40.583883631446298</v>
      </c>
      <c r="BV46">
        <v>40.735551160311601</v>
      </c>
      <c r="BW46">
        <v>40.913885555103597</v>
      </c>
      <c r="BX46">
        <v>41.0837517928056</v>
      </c>
      <c r="BY46">
        <v>41.242959797448897</v>
      </c>
      <c r="BZ46">
        <v>41.412633847259798</v>
      </c>
      <c r="CA46">
        <v>41.579479819524202</v>
      </c>
      <c r="CB46">
        <v>41.745212685884901</v>
      </c>
      <c r="CC46">
        <v>41.9053943812292</v>
      </c>
      <c r="CD46">
        <v>42.064147073303097</v>
      </c>
      <c r="CE46">
        <v>42.221474894579401</v>
      </c>
      <c r="CF46">
        <v>42.377382462512102</v>
      </c>
      <c r="CG46">
        <v>42.531874862795</v>
      </c>
      <c r="CH46">
        <v>42.684957632737103</v>
      </c>
      <c r="CI46">
        <v>42.8366367447748</v>
      </c>
      <c r="CJ46">
        <v>42.986918590137499</v>
      </c>
      <c r="CK46">
        <v>43.135809962684398</v>
      </c>
      <c r="CL46">
        <v>43.283318042926602</v>
      </c>
      <c r="CM46">
        <v>43.429450382250003</v>
      </c>
      <c r="CN46">
        <v>43.5742148873505</v>
      </c>
      <c r="CO46">
        <v>43.717619804894497</v>
      </c>
      <c r="CP46">
        <v>43.859673706415897</v>
      </c>
      <c r="CQ46">
        <v>44.000385473457499</v>
      </c>
      <c r="CR46">
        <v>44.139764282968301</v>
      </c>
      <c r="CS46">
        <v>44.277819592962402</v>
      </c>
      <c r="CT46">
        <v>44.414561128448497</v>
      </c>
      <c r="CU46">
        <v>44.549998867633803</v>
      </c>
      <c r="CV46">
        <v>44.684143028410503</v>
      </c>
      <c r="CW46">
        <v>44.817004055126802</v>
      </c>
      <c r="CX46">
        <v>44.9485926056485</v>
      </c>
      <c r="CY46">
        <v>45.078919412586202</v>
      </c>
      <c r="CZ46">
        <v>45.207995158578001</v>
      </c>
      <c r="DA46">
        <v>45.335830438451403</v>
      </c>
      <c r="DB46">
        <v>45.4624356065233</v>
      </c>
      <c r="DC46">
        <v>45.5878205621744</v>
      </c>
      <c r="DD46">
        <v>45.711994452693503</v>
      </c>
      <c r="DE46">
        <v>45.834965268226902</v>
      </c>
      <c r="DF46">
        <v>45.956739299888703</v>
      </c>
      <c r="DG46">
        <v>46.077320429289998</v>
      </c>
      <c r="DH46">
        <v>46.196709216603402</v>
      </c>
      <c r="DI46">
        <v>46.314901755524801</v>
      </c>
      <c r="DJ46">
        <v>46.431888267814003</v>
      </c>
      <c r="DK46">
        <v>46.547651418024003</v>
      </c>
      <c r="DL46">
        <v>46.662164340835297</v>
      </c>
      <c r="DM46">
        <v>46.775388388996397</v>
      </c>
      <c r="DN46">
        <v>46.887270628707597</v>
      </c>
      <c r="DO46">
        <v>46.9977411303881</v>
      </c>
      <c r="DP46">
        <v>47.106710124733603</v>
      </c>
      <c r="DQ46">
        <v>47.2140712883932</v>
      </c>
      <c r="DR46">
        <v>47.319684888386902</v>
      </c>
      <c r="DS46">
        <v>47.423381542535097</v>
      </c>
      <c r="DT46">
        <v>47.524968569944903</v>
      </c>
    </row>
    <row r="47" spans="1:124" ht="15" customHeight="1" x14ac:dyDescent="0.25">
      <c r="A47">
        <v>45</v>
      </c>
      <c r="B47">
        <v>27.2139581343468</v>
      </c>
      <c r="C47">
        <v>27.346484512991999</v>
      </c>
      <c r="D47">
        <v>27.424253908970499</v>
      </c>
      <c r="E47">
        <v>27.585607191839799</v>
      </c>
      <c r="F47">
        <v>27.743331813866298</v>
      </c>
      <c r="G47">
        <v>27.936767228886101</v>
      </c>
      <c r="H47">
        <v>28.027923351736501</v>
      </c>
      <c r="I47">
        <v>28.224876398787298</v>
      </c>
      <c r="J47">
        <v>28.3984595221545</v>
      </c>
      <c r="K47">
        <v>28.659554657548501</v>
      </c>
      <c r="L47">
        <v>28.956022996241298</v>
      </c>
      <c r="M47">
        <v>29.2239226482865</v>
      </c>
      <c r="N47">
        <v>29.418262852124599</v>
      </c>
      <c r="O47">
        <v>29.653667963710799</v>
      </c>
      <c r="P47">
        <v>29.880342794810499</v>
      </c>
      <c r="Q47">
        <v>30.0282247506358</v>
      </c>
      <c r="R47">
        <v>30.051456210812098</v>
      </c>
      <c r="S47">
        <v>30.237060274117599</v>
      </c>
      <c r="T47">
        <v>30.2402519992363</v>
      </c>
      <c r="U47">
        <v>30.587883793776601</v>
      </c>
      <c r="V47">
        <v>30.627290924601201</v>
      </c>
      <c r="W47">
        <v>30.9317247706906</v>
      </c>
      <c r="X47">
        <v>31.027008556353501</v>
      </c>
      <c r="Y47">
        <v>31.151355062164399</v>
      </c>
      <c r="Z47">
        <v>31.304740394825</v>
      </c>
      <c r="AA47">
        <v>31.396497678753299</v>
      </c>
      <c r="AB47">
        <v>31.461893346758899</v>
      </c>
      <c r="AC47">
        <v>31.673636468578898</v>
      </c>
      <c r="AD47">
        <v>31.813211512536402</v>
      </c>
      <c r="AE47">
        <v>32.088445460358301</v>
      </c>
      <c r="AF47">
        <v>32.303083054151898</v>
      </c>
      <c r="AG47">
        <v>32.573234618028998</v>
      </c>
      <c r="AH47">
        <v>32.895825992523697</v>
      </c>
      <c r="AI47">
        <v>33.139354376029203</v>
      </c>
      <c r="AJ47">
        <v>33.497755764532101</v>
      </c>
      <c r="AK47">
        <v>33.801174478066699</v>
      </c>
      <c r="AL47">
        <v>34.158894399759703</v>
      </c>
      <c r="AM47">
        <v>34.323951207950699</v>
      </c>
      <c r="AN47">
        <v>34.622328705266597</v>
      </c>
      <c r="AO47">
        <v>34.840550214718903</v>
      </c>
      <c r="AP47">
        <v>35.1177030197425</v>
      </c>
      <c r="AQ47">
        <v>35.278352276923897</v>
      </c>
      <c r="AR47">
        <v>35.383511477183198</v>
      </c>
      <c r="AS47">
        <v>35.422517713219797</v>
      </c>
      <c r="AT47">
        <v>35.467385622022398</v>
      </c>
      <c r="AU47">
        <v>35.5695534577534</v>
      </c>
      <c r="AV47">
        <v>35.721334492985299</v>
      </c>
      <c r="AW47">
        <v>35.828143708043299</v>
      </c>
      <c r="AX47">
        <v>35.954038142447601</v>
      </c>
      <c r="AY47">
        <v>35.937117963003502</v>
      </c>
      <c r="AZ47">
        <v>36.041611089240398</v>
      </c>
      <c r="BA47">
        <v>36.088011465849299</v>
      </c>
      <c r="BB47">
        <v>36.157565573952802</v>
      </c>
      <c r="BC47">
        <v>36.203679900607398</v>
      </c>
      <c r="BD47">
        <v>36.314784027222302</v>
      </c>
      <c r="BE47">
        <v>36.3998564915168</v>
      </c>
      <c r="BF47">
        <v>36.671083706549702</v>
      </c>
      <c r="BG47">
        <v>36.865887006176301</v>
      </c>
      <c r="BH47">
        <v>37.118760262605498</v>
      </c>
      <c r="BI47">
        <v>37.315664584990401</v>
      </c>
      <c r="BJ47">
        <v>37.631273875346402</v>
      </c>
      <c r="BK47">
        <v>37.783163318790301</v>
      </c>
      <c r="BL47">
        <v>38.0401139634956</v>
      </c>
      <c r="BM47">
        <v>38.2312998502832</v>
      </c>
      <c r="BN47">
        <v>38.420843344596697</v>
      </c>
      <c r="BO47">
        <v>38.610983528031397</v>
      </c>
      <c r="BP47">
        <v>38.7764979303277</v>
      </c>
      <c r="BQ47">
        <v>38.962401367127903</v>
      </c>
      <c r="BR47">
        <v>39.124702041797299</v>
      </c>
      <c r="BS47">
        <v>39.316807089125597</v>
      </c>
      <c r="BT47">
        <v>39.485083503885498</v>
      </c>
      <c r="BU47">
        <v>39.6712047986979</v>
      </c>
      <c r="BV47">
        <v>39.820833391493402</v>
      </c>
      <c r="BW47">
        <v>39.998842481832</v>
      </c>
      <c r="BX47">
        <v>40.166299511244297</v>
      </c>
      <c r="BY47">
        <v>40.327922427176702</v>
      </c>
      <c r="BZ47">
        <v>40.4962905267774</v>
      </c>
      <c r="CA47">
        <v>40.661717939193103</v>
      </c>
      <c r="CB47">
        <v>40.822043208024901</v>
      </c>
      <c r="CC47">
        <v>40.980953398069197</v>
      </c>
      <c r="CD47">
        <v>41.138452017392602</v>
      </c>
      <c r="CE47">
        <v>41.294543073169599</v>
      </c>
      <c r="CF47">
        <v>41.449231054953103</v>
      </c>
      <c r="CG47">
        <v>41.6025209180414</v>
      </c>
      <c r="CH47">
        <v>41.754418066963403</v>
      </c>
      <c r="CI47">
        <v>41.904928339100699</v>
      </c>
      <c r="CJ47">
        <v>42.054057988462901</v>
      </c>
      <c r="CK47">
        <v>42.201813669634099</v>
      </c>
      <c r="CL47">
        <v>42.348202421904098</v>
      </c>
      <c r="CM47">
        <v>42.493231653600603</v>
      </c>
      <c r="CN47">
        <v>42.636909126632503</v>
      </c>
      <c r="CO47">
        <v>42.779242941256904</v>
      </c>
      <c r="CP47">
        <v>42.920241521083597</v>
      </c>
      <c r="CQ47">
        <v>43.0599135983202</v>
      </c>
      <c r="CR47">
        <v>43.198268199274899</v>
      </c>
      <c r="CS47">
        <v>43.335314630116301</v>
      </c>
      <c r="CT47">
        <v>43.471062462904797</v>
      </c>
      <c r="CU47">
        <v>43.605521521895596</v>
      </c>
      <c r="CV47">
        <v>43.738701870122803</v>
      </c>
      <c r="CW47">
        <v>43.870613796266298</v>
      </c>
      <c r="CX47">
        <v>44.001267801807302</v>
      </c>
      <c r="CY47">
        <v>44.130674462201497</v>
      </c>
      <c r="CZ47">
        <v>44.258844302138598</v>
      </c>
      <c r="DA47">
        <v>44.385787757790403</v>
      </c>
      <c r="DB47">
        <v>44.511515024071898</v>
      </c>
      <c r="DC47">
        <v>44.636035840123299</v>
      </c>
      <c r="DD47">
        <v>44.759359191999302</v>
      </c>
      <c r="DE47">
        <v>44.881492907380597</v>
      </c>
      <c r="DF47">
        <v>45.002443113351298</v>
      </c>
      <c r="DG47">
        <v>45.122213525483801</v>
      </c>
      <c r="DH47">
        <v>45.240804535335499</v>
      </c>
      <c r="DI47">
        <v>45.358212064711402</v>
      </c>
      <c r="DJ47">
        <v>45.474426159373699</v>
      </c>
      <c r="DK47">
        <v>45.589429302817202</v>
      </c>
      <c r="DL47">
        <v>45.703194442543897</v>
      </c>
      <c r="DM47">
        <v>45.815682736873299</v>
      </c>
      <c r="DN47">
        <v>45.926841049166498</v>
      </c>
      <c r="DO47">
        <v>46.036599237462703</v>
      </c>
      <c r="DP47">
        <v>46.144867309498999</v>
      </c>
      <c r="DQ47">
        <v>46.251538712468196</v>
      </c>
      <c r="DR47">
        <v>46.3564734652768</v>
      </c>
      <c r="DS47">
        <v>46.459501924227901</v>
      </c>
      <c r="DT47">
        <v>46.560431140210198</v>
      </c>
    </row>
    <row r="48" spans="1:124" ht="15" customHeight="1" x14ac:dyDescent="0.25">
      <c r="A48">
        <v>46</v>
      </c>
      <c r="B48">
        <v>26.451943798083899</v>
      </c>
      <c r="C48">
        <v>26.532250135926098</v>
      </c>
      <c r="D48">
        <v>26.6270284466089</v>
      </c>
      <c r="E48">
        <v>26.788497168286</v>
      </c>
      <c r="F48">
        <v>26.934357243351801</v>
      </c>
      <c r="G48">
        <v>27.136273487190099</v>
      </c>
      <c r="H48">
        <v>27.2133533993314</v>
      </c>
      <c r="I48">
        <v>27.415651964311401</v>
      </c>
      <c r="J48">
        <v>27.582201365690199</v>
      </c>
      <c r="K48">
        <v>27.841450084188899</v>
      </c>
      <c r="L48">
        <v>28.1442154920239</v>
      </c>
      <c r="M48">
        <v>28.409347201235299</v>
      </c>
      <c r="N48">
        <v>28.588196093704099</v>
      </c>
      <c r="O48">
        <v>28.812954558783201</v>
      </c>
      <c r="P48">
        <v>29.0419074868561</v>
      </c>
      <c r="Q48">
        <v>29.185110559945102</v>
      </c>
      <c r="R48">
        <v>29.224183440786501</v>
      </c>
      <c r="S48">
        <v>29.4032325373276</v>
      </c>
      <c r="T48">
        <v>29.4163696674687</v>
      </c>
      <c r="U48">
        <v>29.755712229513701</v>
      </c>
      <c r="V48">
        <v>29.8008237421727</v>
      </c>
      <c r="W48">
        <v>30.110890311684901</v>
      </c>
      <c r="X48">
        <v>30.202565827756601</v>
      </c>
      <c r="Y48">
        <v>30.324186274606099</v>
      </c>
      <c r="Z48">
        <v>30.482923186068</v>
      </c>
      <c r="AA48">
        <v>30.568992726370201</v>
      </c>
      <c r="AB48">
        <v>30.630558713870698</v>
      </c>
      <c r="AC48">
        <v>30.857958548929499</v>
      </c>
      <c r="AD48">
        <v>30.990059687742701</v>
      </c>
      <c r="AE48">
        <v>31.286155346614201</v>
      </c>
      <c r="AF48">
        <v>31.492089111829301</v>
      </c>
      <c r="AG48">
        <v>31.754462187088901</v>
      </c>
      <c r="AH48">
        <v>32.084515504419997</v>
      </c>
      <c r="AI48">
        <v>32.322852783335499</v>
      </c>
      <c r="AJ48">
        <v>32.669709299435603</v>
      </c>
      <c r="AK48">
        <v>32.975374446381203</v>
      </c>
      <c r="AL48">
        <v>33.326272605560298</v>
      </c>
      <c r="AM48">
        <v>33.4966406840066</v>
      </c>
      <c r="AN48">
        <v>33.782394058455601</v>
      </c>
      <c r="AO48">
        <v>34.001997700612698</v>
      </c>
      <c r="AP48">
        <v>34.276704352706702</v>
      </c>
      <c r="AQ48">
        <v>34.4351291959101</v>
      </c>
      <c r="AR48">
        <v>34.532079844399902</v>
      </c>
      <c r="AS48">
        <v>34.575753783567201</v>
      </c>
      <c r="AT48">
        <v>34.621043567573302</v>
      </c>
      <c r="AU48">
        <v>34.722885468676402</v>
      </c>
      <c r="AV48">
        <v>34.8721763849219</v>
      </c>
      <c r="AW48">
        <v>34.9810621910907</v>
      </c>
      <c r="AX48">
        <v>35.103290578680898</v>
      </c>
      <c r="AY48">
        <v>35.091944254197401</v>
      </c>
      <c r="AZ48">
        <v>35.194584277839702</v>
      </c>
      <c r="BA48">
        <v>35.236569826532701</v>
      </c>
      <c r="BB48">
        <v>35.302874504039501</v>
      </c>
      <c r="BC48">
        <v>35.3533523340096</v>
      </c>
      <c r="BD48">
        <v>35.458153632083999</v>
      </c>
      <c r="BE48">
        <v>35.547066855797198</v>
      </c>
      <c r="BF48">
        <v>35.817400589290003</v>
      </c>
      <c r="BG48">
        <v>36.004128642118197</v>
      </c>
      <c r="BH48">
        <v>36.2511391951261</v>
      </c>
      <c r="BI48">
        <v>36.442293784461199</v>
      </c>
      <c r="BJ48">
        <v>36.755914111961502</v>
      </c>
      <c r="BK48">
        <v>36.904036627266699</v>
      </c>
      <c r="BL48">
        <v>37.150759767793801</v>
      </c>
      <c r="BM48">
        <v>37.340625561766998</v>
      </c>
      <c r="BN48">
        <v>37.527198668630099</v>
      </c>
      <c r="BO48">
        <v>37.716513214166902</v>
      </c>
      <c r="BP48">
        <v>37.880382988347698</v>
      </c>
      <c r="BQ48">
        <v>38.064952340343801</v>
      </c>
      <c r="BR48">
        <v>38.221299521265998</v>
      </c>
      <c r="BS48">
        <v>38.415907237957398</v>
      </c>
      <c r="BT48">
        <v>38.581964343919502</v>
      </c>
      <c r="BU48">
        <v>38.760982751554899</v>
      </c>
      <c r="BV48">
        <v>38.911890411358499</v>
      </c>
      <c r="BW48">
        <v>39.090002372772602</v>
      </c>
      <c r="BX48">
        <v>39.257465093650502</v>
      </c>
      <c r="BY48">
        <v>39.422611501900597</v>
      </c>
      <c r="BZ48">
        <v>39.586522126322201</v>
      </c>
      <c r="CA48">
        <v>39.746846237989601</v>
      </c>
      <c r="CB48">
        <v>39.905771322119598</v>
      </c>
      <c r="CC48">
        <v>40.063300247645699</v>
      </c>
      <c r="CD48">
        <v>40.219436396147401</v>
      </c>
      <c r="CE48">
        <v>40.374183645164301</v>
      </c>
      <c r="CF48">
        <v>40.527546351587702</v>
      </c>
      <c r="CG48">
        <v>40.679529335151003</v>
      </c>
      <c r="CH48">
        <v>40.830137862037297</v>
      </c>
      <c r="CI48">
        <v>40.979377628624498</v>
      </c>
      <c r="CJ48">
        <v>41.127254745384299</v>
      </c>
      <c r="CK48">
        <v>41.273775720952003</v>
      </c>
      <c r="CL48">
        <v>41.418947446380301</v>
      </c>
      <c r="CM48">
        <v>41.562777179592999</v>
      </c>
      <c r="CN48">
        <v>41.705272530050799</v>
      </c>
      <c r="CO48">
        <v>41.846441443638298</v>
      </c>
      <c r="CP48">
        <v>41.986292187787498</v>
      </c>
      <c r="CQ48">
        <v>42.124833336841398</v>
      </c>
      <c r="CR48">
        <v>42.2620737576732</v>
      </c>
      <c r="CS48">
        <v>42.398022595561599</v>
      </c>
      <c r="CT48">
        <v>42.532689260334799</v>
      </c>
      <c r="CU48">
        <v>42.666083412785902</v>
      </c>
      <c r="CV48">
        <v>42.798214951366397</v>
      </c>
      <c r="CW48">
        <v>42.929093999161097</v>
      </c>
      <c r="CX48">
        <v>43.058730891148798</v>
      </c>
      <c r="CY48">
        <v>43.187136035315902</v>
      </c>
      <c r="CZ48">
        <v>43.314319787891399</v>
      </c>
      <c r="DA48">
        <v>43.440292415691999</v>
      </c>
      <c r="DB48">
        <v>43.565063943339503</v>
      </c>
      <c r="DC48">
        <v>43.6886439386424</v>
      </c>
      <c r="DD48">
        <v>43.811041215111203</v>
      </c>
      <c r="DE48">
        <v>43.932263426406998</v>
      </c>
      <c r="DF48">
        <v>44.052316523747301</v>
      </c>
      <c r="DG48">
        <v>44.171204044497003</v>
      </c>
      <c r="DH48">
        <v>44.288926199032097</v>
      </c>
      <c r="DI48">
        <v>44.405478724223499</v>
      </c>
      <c r="DJ48">
        <v>44.520851476221402</v>
      </c>
      <c r="DK48">
        <v>44.635026743165902</v>
      </c>
      <c r="DL48">
        <v>44.747977270283698</v>
      </c>
      <c r="DM48">
        <v>44.859664005436301</v>
      </c>
      <c r="DN48">
        <v>44.970033592054001</v>
      </c>
      <c r="DO48">
        <v>45.0790156575111</v>
      </c>
      <c r="DP48">
        <v>45.186519966991199</v>
      </c>
      <c r="DQ48">
        <v>45.292439717798601</v>
      </c>
      <c r="DR48">
        <v>45.396634658053998</v>
      </c>
      <c r="DS48">
        <v>45.498934858239203</v>
      </c>
      <c r="DT48">
        <v>45.599147075866</v>
      </c>
    </row>
    <row r="49" spans="1:124" ht="15" customHeight="1" x14ac:dyDescent="0.25">
      <c r="A49">
        <v>47</v>
      </c>
      <c r="B49">
        <v>25.647632681068998</v>
      </c>
      <c r="C49">
        <v>25.736157552423499</v>
      </c>
      <c r="D49">
        <v>25.836057736866401</v>
      </c>
      <c r="E49">
        <v>25.989739720946002</v>
      </c>
      <c r="F49">
        <v>26.146758555800002</v>
      </c>
      <c r="G49">
        <v>26.3383123022011</v>
      </c>
      <c r="H49">
        <v>26.421619044257799</v>
      </c>
      <c r="I49">
        <v>26.612024356727101</v>
      </c>
      <c r="J49">
        <v>26.779706440318101</v>
      </c>
      <c r="K49">
        <v>27.037960973697199</v>
      </c>
      <c r="L49">
        <v>27.3331188697932</v>
      </c>
      <c r="M49">
        <v>27.5905311270044</v>
      </c>
      <c r="N49">
        <v>27.756804445832302</v>
      </c>
      <c r="O49">
        <v>27.987984737007402</v>
      </c>
      <c r="P49">
        <v>28.205240304186901</v>
      </c>
      <c r="Q49">
        <v>28.353934933239501</v>
      </c>
      <c r="R49">
        <v>28.406409445933701</v>
      </c>
      <c r="S49">
        <v>28.577055173152701</v>
      </c>
      <c r="T49">
        <v>28.592115134999201</v>
      </c>
      <c r="U49">
        <v>28.939888169904702</v>
      </c>
      <c r="V49">
        <v>28.988191712312702</v>
      </c>
      <c r="W49">
        <v>29.303090441944999</v>
      </c>
      <c r="X49">
        <v>29.389224031835401</v>
      </c>
      <c r="Y49">
        <v>29.510038442681601</v>
      </c>
      <c r="Z49">
        <v>29.668155661831701</v>
      </c>
      <c r="AA49">
        <v>29.755944205616601</v>
      </c>
      <c r="AB49">
        <v>29.826467695181599</v>
      </c>
      <c r="AC49">
        <v>30.045108428269501</v>
      </c>
      <c r="AD49">
        <v>30.185310317291702</v>
      </c>
      <c r="AE49">
        <v>30.488753713976099</v>
      </c>
      <c r="AF49">
        <v>30.691762754194698</v>
      </c>
      <c r="AG49">
        <v>30.9519763698123</v>
      </c>
      <c r="AH49">
        <v>31.2751733133871</v>
      </c>
      <c r="AI49">
        <v>31.513080618431299</v>
      </c>
      <c r="AJ49">
        <v>31.856222464431699</v>
      </c>
      <c r="AK49">
        <v>32.160452230937103</v>
      </c>
      <c r="AL49">
        <v>32.504058904784102</v>
      </c>
      <c r="AM49">
        <v>32.670847944260402</v>
      </c>
      <c r="AN49">
        <v>32.960061293954801</v>
      </c>
      <c r="AO49">
        <v>33.173698629257203</v>
      </c>
      <c r="AP49">
        <v>33.436151284396303</v>
      </c>
      <c r="AQ49">
        <v>33.586005946111001</v>
      </c>
      <c r="AR49">
        <v>33.689186118688802</v>
      </c>
      <c r="AS49">
        <v>33.738235974288699</v>
      </c>
      <c r="AT49">
        <v>33.783496995237101</v>
      </c>
      <c r="AU49">
        <v>33.885150488504301</v>
      </c>
      <c r="AV49">
        <v>34.028773551850698</v>
      </c>
      <c r="AW49">
        <v>34.1386702828597</v>
      </c>
      <c r="AX49">
        <v>34.260963621148001</v>
      </c>
      <c r="AY49">
        <v>34.246889708480197</v>
      </c>
      <c r="AZ49">
        <v>34.352076684564501</v>
      </c>
      <c r="BA49">
        <v>34.392032176576102</v>
      </c>
      <c r="BB49">
        <v>34.456791829252602</v>
      </c>
      <c r="BC49">
        <v>34.511996903296897</v>
      </c>
      <c r="BD49">
        <v>34.613071383261698</v>
      </c>
      <c r="BE49">
        <v>34.705322248649502</v>
      </c>
      <c r="BF49">
        <v>34.967659637523603</v>
      </c>
      <c r="BG49">
        <v>35.1505290428995</v>
      </c>
      <c r="BH49">
        <v>35.387875088011299</v>
      </c>
      <c r="BI49">
        <v>35.579121781827098</v>
      </c>
      <c r="BJ49">
        <v>35.8818531006429</v>
      </c>
      <c r="BK49">
        <v>36.032329441716001</v>
      </c>
      <c r="BL49">
        <v>36.265969602137702</v>
      </c>
      <c r="BM49">
        <v>36.459197482746497</v>
      </c>
      <c r="BN49">
        <v>36.638778490915499</v>
      </c>
      <c r="BO49">
        <v>36.827211199462603</v>
      </c>
      <c r="BP49">
        <v>36.987336973567402</v>
      </c>
      <c r="BQ49">
        <v>37.1709518782922</v>
      </c>
      <c r="BR49">
        <v>37.3255010866216</v>
      </c>
      <c r="BS49">
        <v>37.518397411262796</v>
      </c>
      <c r="BT49">
        <v>37.679108696029502</v>
      </c>
      <c r="BU49">
        <v>37.855907321595403</v>
      </c>
      <c r="BV49">
        <v>38.007735548546698</v>
      </c>
      <c r="BW49">
        <v>38.182456715724598</v>
      </c>
      <c r="BX49">
        <v>38.351377779412402</v>
      </c>
      <c r="BY49">
        <v>38.514916418855798</v>
      </c>
      <c r="BZ49">
        <v>38.675173610885501</v>
      </c>
      <c r="CA49">
        <v>38.834048833657903</v>
      </c>
      <c r="CB49">
        <v>38.991544311697901</v>
      </c>
      <c r="CC49">
        <v>39.147662795239597</v>
      </c>
      <c r="CD49">
        <v>39.302407543612702</v>
      </c>
      <c r="CE49">
        <v>39.455782308683602</v>
      </c>
      <c r="CF49">
        <v>39.607791318375497</v>
      </c>
      <c r="CG49">
        <v>39.758439260287503</v>
      </c>
      <c r="CH49">
        <v>39.907731265432297</v>
      </c>
      <c r="CI49">
        <v>40.055672892111303</v>
      </c>
      <c r="CJ49">
        <v>40.2022701099431</v>
      </c>
      <c r="CK49">
        <v>40.347529284063697</v>
      </c>
      <c r="CL49">
        <v>40.491457159509501</v>
      </c>
      <c r="CM49">
        <v>40.6340608458002</v>
      </c>
      <c r="CN49">
        <v>40.775347801732003</v>
      </c>
      <c r="CO49">
        <v>40.915325820392098</v>
      </c>
      <c r="CP49">
        <v>41.054003014408103</v>
      </c>
      <c r="CQ49">
        <v>41.1913878014361</v>
      </c>
      <c r="CR49">
        <v>41.327488889902497</v>
      </c>
      <c r="CS49">
        <v>41.462315265001401</v>
      </c>
      <c r="CT49">
        <v>41.595876174958001</v>
      </c>
      <c r="CU49">
        <v>41.728181117561398</v>
      </c>
      <c r="CV49">
        <v>41.8592398269749</v>
      </c>
      <c r="CW49">
        <v>41.989062260823403</v>
      </c>
      <c r="CX49">
        <v>42.117658587566702</v>
      </c>
      <c r="CY49">
        <v>42.245039047550698</v>
      </c>
      <c r="CZ49">
        <v>42.371213828216803</v>
      </c>
      <c r="DA49">
        <v>42.496193026550003</v>
      </c>
      <c r="DB49">
        <v>42.6199864962514</v>
      </c>
      <c r="DC49">
        <v>42.742603633014902</v>
      </c>
      <c r="DD49">
        <v>42.864053076860998</v>
      </c>
      <c r="DE49">
        <v>42.9843423063096</v>
      </c>
      <c r="DF49">
        <v>43.103477095398098</v>
      </c>
      <c r="DG49">
        <v>43.2214608017537</v>
      </c>
      <c r="DH49">
        <v>43.338293452794602</v>
      </c>
      <c r="DI49">
        <v>43.453970598398001</v>
      </c>
      <c r="DJ49">
        <v>43.5684819027136</v>
      </c>
      <c r="DK49">
        <v>43.681809455760799</v>
      </c>
      <c r="DL49">
        <v>43.793925797287599</v>
      </c>
      <c r="DM49">
        <v>43.904791660999201</v>
      </c>
      <c r="DN49">
        <v>44.014353466137798</v>
      </c>
      <c r="DO49">
        <v>44.122540604537697</v>
      </c>
      <c r="DP49">
        <v>44.229262593280701</v>
      </c>
      <c r="DQ49">
        <v>44.3344123737864</v>
      </c>
      <c r="DR49">
        <v>44.437849416280898</v>
      </c>
      <c r="DS49">
        <v>44.539403497495101</v>
      </c>
      <c r="DT49">
        <v>44.6388810731804</v>
      </c>
    </row>
    <row r="50" spans="1:124" ht="15" customHeight="1" x14ac:dyDescent="0.25">
      <c r="A50">
        <v>48</v>
      </c>
      <c r="B50">
        <v>24.866136581582701</v>
      </c>
      <c r="C50">
        <v>24.951682398978001</v>
      </c>
      <c r="D50">
        <v>25.050735012440899</v>
      </c>
      <c r="E50">
        <v>25.209141534804001</v>
      </c>
      <c r="F50">
        <v>25.3584357105264</v>
      </c>
      <c r="G50">
        <v>25.558795773238501</v>
      </c>
      <c r="H50">
        <v>25.637620338737101</v>
      </c>
      <c r="I50">
        <v>25.8158405417228</v>
      </c>
      <c r="J50">
        <v>25.985472072852101</v>
      </c>
      <c r="K50">
        <v>26.2395504444982</v>
      </c>
      <c r="L50">
        <v>26.519064068713998</v>
      </c>
      <c r="M50">
        <v>26.772493201645801</v>
      </c>
      <c r="N50">
        <v>26.929887033010601</v>
      </c>
      <c r="O50">
        <v>27.164595514773701</v>
      </c>
      <c r="P50">
        <v>27.385407924789</v>
      </c>
      <c r="Q50">
        <v>27.5469823124964</v>
      </c>
      <c r="R50">
        <v>27.592494127031099</v>
      </c>
      <c r="S50">
        <v>27.7783973623728</v>
      </c>
      <c r="T50">
        <v>27.785132881784499</v>
      </c>
      <c r="U50">
        <v>28.131345980476102</v>
      </c>
      <c r="V50">
        <v>28.188841469550699</v>
      </c>
      <c r="W50">
        <v>28.494395463211202</v>
      </c>
      <c r="X50">
        <v>28.590969908148502</v>
      </c>
      <c r="Y50">
        <v>28.695635094980499</v>
      </c>
      <c r="Z50">
        <v>28.868211921440601</v>
      </c>
      <c r="AA50">
        <v>28.9574330476627</v>
      </c>
      <c r="AB50">
        <v>29.0227348363738</v>
      </c>
      <c r="AC50">
        <v>29.242898704655399</v>
      </c>
      <c r="AD50">
        <v>29.388857795395701</v>
      </c>
      <c r="AE50">
        <v>29.696093955407498</v>
      </c>
      <c r="AF50">
        <v>29.904293066139701</v>
      </c>
      <c r="AG50">
        <v>30.1526806646784</v>
      </c>
      <c r="AH50">
        <v>30.4838790662584</v>
      </c>
      <c r="AI50">
        <v>30.713810188825502</v>
      </c>
      <c r="AJ50">
        <v>31.052020429174402</v>
      </c>
      <c r="AK50">
        <v>31.348123113652601</v>
      </c>
      <c r="AL50">
        <v>31.700498368475799</v>
      </c>
      <c r="AM50">
        <v>31.860456689681101</v>
      </c>
      <c r="AN50">
        <v>32.137276847607197</v>
      </c>
      <c r="AO50">
        <v>32.347807856324103</v>
      </c>
      <c r="AP50">
        <v>32.608285542543101</v>
      </c>
      <c r="AQ50">
        <v>32.7515348433555</v>
      </c>
      <c r="AR50">
        <v>32.855438293375798</v>
      </c>
      <c r="AS50">
        <v>32.908178098555702</v>
      </c>
      <c r="AT50">
        <v>32.952006967939397</v>
      </c>
      <c r="AU50">
        <v>33.0603157830149</v>
      </c>
      <c r="AV50">
        <v>33.197362053766298</v>
      </c>
      <c r="AW50">
        <v>33.305110269049599</v>
      </c>
      <c r="AX50">
        <v>33.422845982364699</v>
      </c>
      <c r="AY50">
        <v>33.406233936198603</v>
      </c>
      <c r="AZ50">
        <v>33.5153594376225</v>
      </c>
      <c r="BA50">
        <v>33.555495139111599</v>
      </c>
      <c r="BB50">
        <v>33.6141655276043</v>
      </c>
      <c r="BC50">
        <v>33.676385221490698</v>
      </c>
      <c r="BD50">
        <v>33.774168061088403</v>
      </c>
      <c r="BE50">
        <v>33.868732788242703</v>
      </c>
      <c r="BF50">
        <v>34.121561904138602</v>
      </c>
      <c r="BG50">
        <v>34.301047367145102</v>
      </c>
      <c r="BH50">
        <v>34.534010830723403</v>
      </c>
      <c r="BI50">
        <v>34.719065972029298</v>
      </c>
      <c r="BJ50">
        <v>35.011945780809299</v>
      </c>
      <c r="BK50">
        <v>35.164516155660301</v>
      </c>
      <c r="BL50">
        <v>35.391541145929601</v>
      </c>
      <c r="BM50">
        <v>35.582418681124899</v>
      </c>
      <c r="BN50">
        <v>35.758621604906203</v>
      </c>
      <c r="BO50">
        <v>35.943177338925501</v>
      </c>
      <c r="BP50">
        <v>36.102524862940598</v>
      </c>
      <c r="BQ50">
        <v>36.282352769317299</v>
      </c>
      <c r="BR50">
        <v>36.439430384335303</v>
      </c>
      <c r="BS50">
        <v>36.6219810903807</v>
      </c>
      <c r="BT50">
        <v>36.783628417181703</v>
      </c>
      <c r="BU50">
        <v>36.956518022159699</v>
      </c>
      <c r="BV50">
        <v>37.113711435260001</v>
      </c>
      <c r="BW50">
        <v>37.2863214169438</v>
      </c>
      <c r="BX50">
        <v>37.451736912738703</v>
      </c>
      <c r="BY50">
        <v>37.611784171366303</v>
      </c>
      <c r="BZ50">
        <v>37.770468493968302</v>
      </c>
      <c r="CA50">
        <v>37.927791451592</v>
      </c>
      <c r="CB50">
        <v>38.083755153334003</v>
      </c>
      <c r="CC50">
        <v>38.238362229829903</v>
      </c>
      <c r="CD50">
        <v>38.391615816779698</v>
      </c>
      <c r="CE50">
        <v>38.543519538529502</v>
      </c>
      <c r="CF50">
        <v>38.694077491733402</v>
      </c>
      <c r="CG50">
        <v>38.843294229115301</v>
      </c>
      <c r="CH50">
        <v>38.991174743349802</v>
      </c>
      <c r="CI50">
        <v>39.1377244510808</v>
      </c>
      <c r="CJ50">
        <v>39.282949177094402</v>
      </c>
      <c r="CK50">
        <v>39.4268551386618</v>
      </c>
      <c r="CL50">
        <v>39.569448930065697</v>
      </c>
      <c r="CM50">
        <v>39.710737507326002</v>
      </c>
      <c r="CN50">
        <v>39.850728173133803</v>
      </c>
      <c r="CO50">
        <v>39.989428562006701</v>
      </c>
      <c r="CP50">
        <v>40.126846625677501</v>
      </c>
      <c r="CQ50">
        <v>40.262990618719599</v>
      </c>
      <c r="CR50">
        <v>40.397869084425103</v>
      </c>
      <c r="CS50">
        <v>40.531490840936499</v>
      </c>
      <c r="CT50">
        <v>40.663864967642098</v>
      </c>
      <c r="CU50">
        <v>40.795000791839897</v>
      </c>
      <c r="CV50">
        <v>40.924907875674698</v>
      </c>
      <c r="CW50">
        <v>41.053596003352702</v>
      </c>
      <c r="CX50">
        <v>41.181075168637598</v>
      </c>
      <c r="CY50">
        <v>41.307355435833699</v>
      </c>
      <c r="CZ50">
        <v>41.432446814968301</v>
      </c>
      <c r="DA50">
        <v>41.556359224353798</v>
      </c>
      <c r="DB50">
        <v>41.679102337711001</v>
      </c>
      <c r="DC50">
        <v>41.8006853693308</v>
      </c>
      <c r="DD50">
        <v>41.921116776208798</v>
      </c>
      <c r="DE50">
        <v>42.040403851915698</v>
      </c>
      <c r="DF50">
        <v>42.158552183187602</v>
      </c>
      <c r="DG50">
        <v>42.275564937428904</v>
      </c>
      <c r="DH50">
        <v>42.391441948184202</v>
      </c>
      <c r="DI50">
        <v>42.506178566908297</v>
      </c>
      <c r="DJ50">
        <v>42.619764253712098</v>
      </c>
      <c r="DK50">
        <v>42.732180887732902</v>
      </c>
      <c r="DL50">
        <v>42.843400789633399</v>
      </c>
      <c r="DM50">
        <v>42.953384464375901</v>
      </c>
      <c r="DN50">
        <v>43.062078091314</v>
      </c>
      <c r="DO50">
        <v>43.169410809794002</v>
      </c>
      <c r="DP50">
        <v>43.275291870479897</v>
      </c>
      <c r="DQ50">
        <v>43.379613939709998</v>
      </c>
      <c r="DR50">
        <v>43.482236188296604</v>
      </c>
      <c r="DS50">
        <v>43.582988076003602</v>
      </c>
      <c r="DT50">
        <v>43.681675732708797</v>
      </c>
    </row>
    <row r="51" spans="1:124" ht="15" customHeight="1" x14ac:dyDescent="0.25">
      <c r="A51">
        <v>49</v>
      </c>
      <c r="B51">
        <v>24.0873737707721</v>
      </c>
      <c r="C51">
        <v>24.162746180793299</v>
      </c>
      <c r="D51">
        <v>24.2736482998429</v>
      </c>
      <c r="E51">
        <v>24.439079851030499</v>
      </c>
      <c r="F51">
        <v>24.581687813756702</v>
      </c>
      <c r="G51">
        <v>24.7767062578877</v>
      </c>
      <c r="H51">
        <v>24.849056821686801</v>
      </c>
      <c r="I51">
        <v>25.035084779640801</v>
      </c>
      <c r="J51">
        <v>25.204863079233402</v>
      </c>
      <c r="K51">
        <v>25.4449566664263</v>
      </c>
      <c r="L51">
        <v>25.718349745126801</v>
      </c>
      <c r="M51">
        <v>25.975987642667398</v>
      </c>
      <c r="N51">
        <v>26.128348111485501</v>
      </c>
      <c r="O51">
        <v>26.3600832003055</v>
      </c>
      <c r="P51">
        <v>26.588763270661801</v>
      </c>
      <c r="Q51">
        <v>26.737728122538599</v>
      </c>
      <c r="R51">
        <v>26.795600691778699</v>
      </c>
      <c r="S51">
        <v>26.980627298663698</v>
      </c>
      <c r="T51">
        <v>26.993949427687799</v>
      </c>
      <c r="U51">
        <v>27.343794129685602</v>
      </c>
      <c r="V51">
        <v>27.407046667443499</v>
      </c>
      <c r="W51">
        <v>27.705741081132199</v>
      </c>
      <c r="X51">
        <v>27.797171396111899</v>
      </c>
      <c r="Y51">
        <v>27.904893948700501</v>
      </c>
      <c r="Z51">
        <v>28.086872912347101</v>
      </c>
      <c r="AA51">
        <v>28.1607812909218</v>
      </c>
      <c r="AB51">
        <v>28.236911034312499</v>
      </c>
      <c r="AC51">
        <v>28.467058010983699</v>
      </c>
      <c r="AD51">
        <v>28.6082156651328</v>
      </c>
      <c r="AE51">
        <v>28.9199661258295</v>
      </c>
      <c r="AF51">
        <v>29.125101062833401</v>
      </c>
      <c r="AG51">
        <v>29.380276001351</v>
      </c>
      <c r="AH51">
        <v>29.6982242579302</v>
      </c>
      <c r="AI51">
        <v>29.923328504127198</v>
      </c>
      <c r="AJ51">
        <v>30.257204548952501</v>
      </c>
      <c r="AK51">
        <v>30.552269457148999</v>
      </c>
      <c r="AL51">
        <v>30.8992330926677</v>
      </c>
      <c r="AM51">
        <v>31.058370438975</v>
      </c>
      <c r="AN51">
        <v>31.321206857137099</v>
      </c>
      <c r="AO51">
        <v>31.532751963323499</v>
      </c>
      <c r="AP51">
        <v>31.787471344695799</v>
      </c>
      <c r="AQ51">
        <v>31.926533086041001</v>
      </c>
      <c r="AR51">
        <v>32.032851602457598</v>
      </c>
      <c r="AS51">
        <v>32.085999462791101</v>
      </c>
      <c r="AT51">
        <v>32.132091841886599</v>
      </c>
      <c r="AU51">
        <v>32.246228284286602</v>
      </c>
      <c r="AV51">
        <v>32.379574303714001</v>
      </c>
      <c r="AW51">
        <v>32.476187353980897</v>
      </c>
      <c r="AX51">
        <v>32.593066370603601</v>
      </c>
      <c r="AY51">
        <v>32.574029308644498</v>
      </c>
      <c r="AZ51">
        <v>32.687701095719</v>
      </c>
      <c r="BA51">
        <v>32.723835887729699</v>
      </c>
      <c r="BB51">
        <v>32.784184809124902</v>
      </c>
      <c r="BC51">
        <v>32.847513992239897</v>
      </c>
      <c r="BD51">
        <v>32.943279667474997</v>
      </c>
      <c r="BE51">
        <v>33.033877234187599</v>
      </c>
      <c r="BF51">
        <v>33.282308944487497</v>
      </c>
      <c r="BG51">
        <v>33.455099356557298</v>
      </c>
      <c r="BH51">
        <v>33.6855620908524</v>
      </c>
      <c r="BI51">
        <v>33.864354582421903</v>
      </c>
      <c r="BJ51">
        <v>34.149899449488302</v>
      </c>
      <c r="BK51">
        <v>34.297676682325204</v>
      </c>
      <c r="BL51">
        <v>34.5250932278825</v>
      </c>
      <c r="BM51">
        <v>34.707647467454201</v>
      </c>
      <c r="BN51">
        <v>34.881473133028599</v>
      </c>
      <c r="BO51">
        <v>35.061032120174403</v>
      </c>
      <c r="BP51">
        <v>35.220683825221698</v>
      </c>
      <c r="BQ51">
        <v>35.397938855040003</v>
      </c>
      <c r="BR51">
        <v>35.554378738006498</v>
      </c>
      <c r="BS51">
        <v>35.730836707360801</v>
      </c>
      <c r="BT51">
        <v>35.892897913644703</v>
      </c>
      <c r="BU51">
        <v>36.065178390104201</v>
      </c>
      <c r="BV51">
        <v>36.227957688359503</v>
      </c>
      <c r="BW51">
        <v>36.394091677994197</v>
      </c>
      <c r="BX51">
        <v>36.553834892481198</v>
      </c>
      <c r="BY51">
        <v>36.712235473323403</v>
      </c>
      <c r="BZ51">
        <v>36.8692943353442</v>
      </c>
      <c r="CA51">
        <v>37.025012943094197</v>
      </c>
      <c r="CB51">
        <v>37.179393294476903</v>
      </c>
      <c r="CC51">
        <v>37.332437904384101</v>
      </c>
      <c r="CD51">
        <v>37.484149788369798</v>
      </c>
      <c r="CE51">
        <v>37.6345324463813</v>
      </c>
      <c r="CF51">
        <v>37.783589846572198</v>
      </c>
      <c r="CG51">
        <v>37.931326409216503</v>
      </c>
      <c r="CH51">
        <v>38.077746990741701</v>
      </c>
      <c r="CI51">
        <v>38.222856867900802</v>
      </c>
      <c r="CJ51">
        <v>38.366661722098101</v>
      </c>
      <c r="CK51">
        <v>38.509167623885098</v>
      </c>
      <c r="CL51">
        <v>38.650381017639397</v>
      </c>
      <c r="CM51">
        <v>38.790308706441799</v>
      </c>
      <c r="CN51">
        <v>38.928957837161299</v>
      </c>
      <c r="CO51">
        <v>39.066335885760303</v>
      </c>
      <c r="CP51">
        <v>39.202450642830897</v>
      </c>
      <c r="CQ51">
        <v>39.337310199367501</v>
      </c>
      <c r="CR51">
        <v>39.470922932789897</v>
      </c>
      <c r="CS51">
        <v>39.603297493217603</v>
      </c>
      <c r="CT51">
        <v>39.734442790007201</v>
      </c>
      <c r="CU51">
        <v>39.864367978554</v>
      </c>
      <c r="CV51">
        <v>39.993082447367101</v>
      </c>
      <c r="CW51">
        <v>40.120595805416798</v>
      </c>
      <c r="CX51">
        <v>40.246917869763301</v>
      </c>
      <c r="CY51">
        <v>40.372058526467598</v>
      </c>
      <c r="CZ51">
        <v>40.496027605745503</v>
      </c>
      <c r="DA51">
        <v>40.6188348446506</v>
      </c>
      <c r="DB51">
        <v>40.740489734146898</v>
      </c>
      <c r="DC51">
        <v>40.861001304148097</v>
      </c>
      <c r="DD51">
        <v>40.980377825441302</v>
      </c>
      <c r="DE51">
        <v>41.0986264032355</v>
      </c>
      <c r="DF51">
        <v>41.215752433298903</v>
      </c>
      <c r="DG51">
        <v>41.331758888856001</v>
      </c>
      <c r="DH51">
        <v>41.446645405285203</v>
      </c>
      <c r="DI51">
        <v>41.560407130934998</v>
      </c>
      <c r="DJ51">
        <v>41.6730333167353</v>
      </c>
      <c r="DK51">
        <v>41.784505625265098</v>
      </c>
      <c r="DL51">
        <v>41.894796151805402</v>
      </c>
      <c r="DM51">
        <v>42.003865165570701</v>
      </c>
      <c r="DN51">
        <v>42.111658598217602</v>
      </c>
      <c r="DO51">
        <v>42.218105327904603</v>
      </c>
      <c r="DP51">
        <v>42.323114329203499</v>
      </c>
      <c r="DQ51">
        <v>42.4265779830572</v>
      </c>
      <c r="DR51">
        <v>42.528355148921499</v>
      </c>
      <c r="DS51">
        <v>42.628274956454597</v>
      </c>
      <c r="DT51">
        <v>42.726143195873298</v>
      </c>
    </row>
    <row r="52" spans="1:124" ht="15" customHeight="1" x14ac:dyDescent="0.25">
      <c r="A52">
        <v>50</v>
      </c>
      <c r="B52">
        <v>23.311054819748801</v>
      </c>
      <c r="C52">
        <v>23.408670768316199</v>
      </c>
      <c r="D52">
        <v>23.5114820293436</v>
      </c>
      <c r="E52">
        <v>23.667901542838099</v>
      </c>
      <c r="F52">
        <v>23.815800339424602</v>
      </c>
      <c r="G52">
        <v>24.004772172497098</v>
      </c>
      <c r="H52">
        <v>24.0877547447488</v>
      </c>
      <c r="I52">
        <v>24.259829754320702</v>
      </c>
      <c r="J52">
        <v>24.430660067464402</v>
      </c>
      <c r="K52">
        <v>24.649979297660899</v>
      </c>
      <c r="L52">
        <v>24.9262859113094</v>
      </c>
      <c r="M52">
        <v>25.181180273049002</v>
      </c>
      <c r="N52">
        <v>25.3471441870287</v>
      </c>
      <c r="O52">
        <v>25.580357903155502</v>
      </c>
      <c r="P52">
        <v>25.7940938495328</v>
      </c>
      <c r="Q52">
        <v>25.935571942959701</v>
      </c>
      <c r="R52">
        <v>25.9995144555139</v>
      </c>
      <c r="S52">
        <v>26.196199106448201</v>
      </c>
      <c r="T52">
        <v>26.213103730694399</v>
      </c>
      <c r="U52">
        <v>26.554849006787499</v>
      </c>
      <c r="V52">
        <v>26.632983017026302</v>
      </c>
      <c r="W52">
        <v>26.914889271383601</v>
      </c>
      <c r="X52">
        <v>27.008380743460201</v>
      </c>
      <c r="Y52">
        <v>27.129494106290601</v>
      </c>
      <c r="Z52">
        <v>27.306208283285599</v>
      </c>
      <c r="AA52">
        <v>27.3896999480957</v>
      </c>
      <c r="AB52">
        <v>27.4665566346365</v>
      </c>
      <c r="AC52">
        <v>27.690620115884599</v>
      </c>
      <c r="AD52">
        <v>27.8417520836793</v>
      </c>
      <c r="AE52">
        <v>28.142776325790201</v>
      </c>
      <c r="AF52">
        <v>28.348583069943501</v>
      </c>
      <c r="AG52">
        <v>28.6072041769016</v>
      </c>
      <c r="AH52">
        <v>28.9281714858787</v>
      </c>
      <c r="AI52">
        <v>29.145561841284501</v>
      </c>
      <c r="AJ52">
        <v>29.4717445587779</v>
      </c>
      <c r="AK52">
        <v>29.761999714945201</v>
      </c>
      <c r="AL52">
        <v>30.1074641527483</v>
      </c>
      <c r="AM52">
        <v>30.264762933662102</v>
      </c>
      <c r="AN52">
        <v>30.517728588698699</v>
      </c>
      <c r="AO52">
        <v>30.7266542281514</v>
      </c>
      <c r="AP52">
        <v>30.977717441010402</v>
      </c>
      <c r="AQ52">
        <v>31.104161842513498</v>
      </c>
      <c r="AR52">
        <v>31.219165341366701</v>
      </c>
      <c r="AS52">
        <v>31.270183024803501</v>
      </c>
      <c r="AT52">
        <v>31.3210031062684</v>
      </c>
      <c r="AU52">
        <v>31.438298664909698</v>
      </c>
      <c r="AV52">
        <v>31.571329815254099</v>
      </c>
      <c r="AW52">
        <v>31.6540432220025</v>
      </c>
      <c r="AX52">
        <v>31.772390496695099</v>
      </c>
      <c r="AY52">
        <v>31.750602476159901</v>
      </c>
      <c r="AZ52">
        <v>31.8646618191964</v>
      </c>
      <c r="BA52">
        <v>31.8948393196384</v>
      </c>
      <c r="BB52">
        <v>31.9590623861511</v>
      </c>
      <c r="BC52">
        <v>32.019819860674602</v>
      </c>
      <c r="BD52">
        <v>32.113793056856302</v>
      </c>
      <c r="BE52">
        <v>32.205500745359799</v>
      </c>
      <c r="BF52">
        <v>32.448720914707003</v>
      </c>
      <c r="BG52">
        <v>32.613790660861802</v>
      </c>
      <c r="BH52">
        <v>32.843843953666997</v>
      </c>
      <c r="BI52">
        <v>33.016491181024698</v>
      </c>
      <c r="BJ52">
        <v>33.296174880774899</v>
      </c>
      <c r="BK52">
        <v>33.439716992990199</v>
      </c>
      <c r="BL52">
        <v>33.6639987045438</v>
      </c>
      <c r="BM52">
        <v>33.840249375245698</v>
      </c>
      <c r="BN52">
        <v>34.010136944372299</v>
      </c>
      <c r="BO52">
        <v>34.186769273691603</v>
      </c>
      <c r="BP52">
        <v>34.346413023445301</v>
      </c>
      <c r="BQ52">
        <v>34.521613352985298</v>
      </c>
      <c r="BR52">
        <v>34.6750483772324</v>
      </c>
      <c r="BS52">
        <v>34.850779665362097</v>
      </c>
      <c r="BT52">
        <v>35.01191557205</v>
      </c>
      <c r="BU52">
        <v>35.184268085259497</v>
      </c>
      <c r="BV52">
        <v>35.345801604657403</v>
      </c>
      <c r="BW52">
        <v>35.5050872480207</v>
      </c>
      <c r="BX52">
        <v>35.663052523010599</v>
      </c>
      <c r="BY52">
        <v>35.819697684519603</v>
      </c>
      <c r="BZ52">
        <v>35.975023547955402</v>
      </c>
      <c r="CA52">
        <v>36.129031473033201</v>
      </c>
      <c r="CB52">
        <v>36.281723347558703</v>
      </c>
      <c r="CC52">
        <v>36.433101571224597</v>
      </c>
      <c r="CD52">
        <v>36.5831690394456</v>
      </c>
      <c r="CE52">
        <v>36.731929127255299</v>
      </c>
      <c r="CF52">
        <v>36.879385673283501</v>
      </c>
      <c r="CG52">
        <v>37.025542963838099</v>
      </c>
      <c r="CH52">
        <v>37.170405717104998</v>
      </c>
      <c r="CI52">
        <v>37.313979067488503</v>
      </c>
      <c r="CJ52">
        <v>37.456268550104497</v>
      </c>
      <c r="CK52">
        <v>37.597280085444602</v>
      </c>
      <c r="CL52">
        <v>37.737019964222199</v>
      </c>
      <c r="CM52">
        <v>37.875494832415697</v>
      </c>
      <c r="CN52">
        <v>38.012711676519103</v>
      </c>
      <c r="CO52">
        <v>38.148677809011701</v>
      </c>
      <c r="CP52">
        <v>38.283400854056502</v>
      </c>
      <c r="CQ52">
        <v>38.416888733434398</v>
      </c>
      <c r="CR52">
        <v>38.549149652725902</v>
      </c>
      <c r="CS52">
        <v>38.680192087743102</v>
      </c>
      <c r="CT52">
        <v>38.810024771221201</v>
      </c>
      <c r="CU52">
        <v>38.938656679773302</v>
      </c>
      <c r="CV52">
        <v>39.066097021114899</v>
      </c>
      <c r="CW52">
        <v>39.192355221559602</v>
      </c>
      <c r="CX52">
        <v>39.317440913791302</v>
      </c>
      <c r="CY52">
        <v>39.441363797696603</v>
      </c>
      <c r="CZ52">
        <v>39.564133515488301</v>
      </c>
      <c r="DA52">
        <v>39.685759614520599</v>
      </c>
      <c r="DB52">
        <v>39.806251394306699</v>
      </c>
      <c r="DC52">
        <v>39.925617691424002</v>
      </c>
      <c r="DD52">
        <v>40.043866581205897</v>
      </c>
      <c r="DE52">
        <v>40.1610049709384</v>
      </c>
      <c r="DF52">
        <v>40.277038055499801</v>
      </c>
      <c r="DG52">
        <v>40.391968603593902</v>
      </c>
      <c r="DH52">
        <v>40.505796041598202</v>
      </c>
      <c r="DI52">
        <v>40.6185153033341</v>
      </c>
      <c r="DJ52">
        <v>40.730115418433897</v>
      </c>
      <c r="DK52">
        <v>40.8405778199797</v>
      </c>
      <c r="DL52">
        <v>40.949874363971396</v>
      </c>
      <c r="DM52">
        <v>41.0579650688653</v>
      </c>
      <c r="DN52">
        <v>41.164795602348399</v>
      </c>
      <c r="DO52">
        <v>41.270294563707402</v>
      </c>
      <c r="DP52">
        <v>41.374370632191102</v>
      </c>
      <c r="DQ52">
        <v>41.4769158831174</v>
      </c>
      <c r="DR52">
        <v>41.577788841736698</v>
      </c>
      <c r="DS52">
        <v>41.676818282838198</v>
      </c>
      <c r="DT52">
        <v>41.773809631197501</v>
      </c>
    </row>
    <row r="53" spans="1:124" ht="15" customHeight="1" x14ac:dyDescent="0.25">
      <c r="A53">
        <v>51</v>
      </c>
      <c r="B53">
        <v>22.568895868875298</v>
      </c>
      <c r="C53">
        <v>22.661408052990399</v>
      </c>
      <c r="D53">
        <v>22.770788424760699</v>
      </c>
      <c r="E53">
        <v>22.916420008387099</v>
      </c>
      <c r="F53">
        <v>23.060690152873601</v>
      </c>
      <c r="G53">
        <v>23.2618276237306</v>
      </c>
      <c r="H53">
        <v>23.3320812416381</v>
      </c>
      <c r="I53">
        <v>23.4947382417071</v>
      </c>
      <c r="J53">
        <v>23.652939570330101</v>
      </c>
      <c r="K53">
        <v>23.881604540798399</v>
      </c>
      <c r="L53">
        <v>24.144189837855802</v>
      </c>
      <c r="M53">
        <v>24.3948276842351</v>
      </c>
      <c r="N53">
        <v>24.576493799317301</v>
      </c>
      <c r="O53">
        <v>24.803305326386301</v>
      </c>
      <c r="P53">
        <v>25.017164905133502</v>
      </c>
      <c r="Q53">
        <v>25.154766265935798</v>
      </c>
      <c r="R53">
        <v>25.226187897075</v>
      </c>
      <c r="S53">
        <v>25.426451926003001</v>
      </c>
      <c r="T53">
        <v>25.446597158524</v>
      </c>
      <c r="U53">
        <v>25.794629735344099</v>
      </c>
      <c r="V53">
        <v>25.8611918549142</v>
      </c>
      <c r="W53">
        <v>26.143839786670402</v>
      </c>
      <c r="X53">
        <v>26.243077995952699</v>
      </c>
      <c r="Y53">
        <v>26.3510691287409</v>
      </c>
      <c r="Z53">
        <v>26.541305392366901</v>
      </c>
      <c r="AA53">
        <v>26.6392420853395</v>
      </c>
      <c r="AB53">
        <v>26.714990024179102</v>
      </c>
      <c r="AC53">
        <v>26.929665189142298</v>
      </c>
      <c r="AD53">
        <v>27.085564131786299</v>
      </c>
      <c r="AE53">
        <v>27.3862917487732</v>
      </c>
      <c r="AF53">
        <v>27.586719899900899</v>
      </c>
      <c r="AG53">
        <v>27.8459652189553</v>
      </c>
      <c r="AH53">
        <v>28.170442827537801</v>
      </c>
      <c r="AI53">
        <v>28.374779770249901</v>
      </c>
      <c r="AJ53">
        <v>28.696074030874701</v>
      </c>
      <c r="AK53">
        <v>28.986078609278898</v>
      </c>
      <c r="AL53">
        <v>29.320632075814402</v>
      </c>
      <c r="AM53">
        <v>29.4691418601729</v>
      </c>
      <c r="AN53">
        <v>29.724148638648298</v>
      </c>
      <c r="AO53">
        <v>29.928927351303798</v>
      </c>
      <c r="AP53">
        <v>30.170693732863398</v>
      </c>
      <c r="AQ53">
        <v>30.295707229603899</v>
      </c>
      <c r="AR53">
        <v>30.408868289034199</v>
      </c>
      <c r="AS53">
        <v>30.466574500472099</v>
      </c>
      <c r="AT53">
        <v>30.518983730687602</v>
      </c>
      <c r="AU53">
        <v>30.630603706187099</v>
      </c>
      <c r="AV53">
        <v>30.763533315179199</v>
      </c>
      <c r="AW53">
        <v>30.840410422846499</v>
      </c>
      <c r="AX53">
        <v>30.955858950831601</v>
      </c>
      <c r="AY53">
        <v>30.938744326641299</v>
      </c>
      <c r="AZ53">
        <v>31.049786885682501</v>
      </c>
      <c r="BA53">
        <v>31.078553252292199</v>
      </c>
      <c r="BB53">
        <v>31.1456164186188</v>
      </c>
      <c r="BC53">
        <v>31.202886145558701</v>
      </c>
      <c r="BD53">
        <v>31.292395351855401</v>
      </c>
      <c r="BE53">
        <v>31.3869707121174</v>
      </c>
      <c r="BF53">
        <v>31.617860683865899</v>
      </c>
      <c r="BG53">
        <v>31.783827453399699</v>
      </c>
      <c r="BH53">
        <v>32.0054258894355</v>
      </c>
      <c r="BI53">
        <v>32.172609937415302</v>
      </c>
      <c r="BJ53">
        <v>32.445158659865498</v>
      </c>
      <c r="BK53">
        <v>32.589747060451302</v>
      </c>
      <c r="BL53">
        <v>32.810497907146903</v>
      </c>
      <c r="BM53">
        <v>32.974948354361302</v>
      </c>
      <c r="BN53">
        <v>33.139926288816099</v>
      </c>
      <c r="BO53">
        <v>33.317368295390501</v>
      </c>
      <c r="BP53">
        <v>33.477352319269301</v>
      </c>
      <c r="BQ53">
        <v>33.649969043270303</v>
      </c>
      <c r="BR53">
        <v>33.801795292076498</v>
      </c>
      <c r="BS53">
        <v>33.979367151015701</v>
      </c>
      <c r="BT53">
        <v>34.1412039038157</v>
      </c>
      <c r="BU53">
        <v>34.306940101057997</v>
      </c>
      <c r="BV53">
        <v>34.465616163288601</v>
      </c>
      <c r="BW53">
        <v>34.622995979827301</v>
      </c>
      <c r="BX53">
        <v>34.779079145409</v>
      </c>
      <c r="BY53">
        <v>34.933865825114303</v>
      </c>
      <c r="BZ53">
        <v>35.087356738365202</v>
      </c>
      <c r="CA53">
        <v>35.239553142885597</v>
      </c>
      <c r="CB53">
        <v>35.390456818655501</v>
      </c>
      <c r="CC53">
        <v>35.540070051881997</v>
      </c>
      <c r="CD53">
        <v>35.688395619011096</v>
      </c>
      <c r="CE53">
        <v>35.835436770802801</v>
      </c>
      <c r="CF53">
        <v>35.9811972164891</v>
      </c>
      <c r="CG53">
        <v>36.125681108036602</v>
      </c>
      <c r="CH53">
        <v>36.268893024529604</v>
      </c>
      <c r="CI53">
        <v>36.4108379566919</v>
      </c>
      <c r="CJ53">
        <v>36.551521291563802</v>
      </c>
      <c r="CK53">
        <v>36.690948797347801</v>
      </c>
      <c r="CL53">
        <v>36.829126608436702</v>
      </c>
      <c r="CM53">
        <v>36.9660612106385</v>
      </c>
      <c r="CN53">
        <v>37.101759426606598</v>
      </c>
      <c r="CO53">
        <v>37.236228401487701</v>
      </c>
      <c r="CP53">
        <v>37.369475588797798</v>
      </c>
      <c r="CQ53">
        <v>37.501508736531498</v>
      </c>
      <c r="CR53">
        <v>37.632335873516602</v>
      </c>
      <c r="CS53">
        <v>37.761965296017102</v>
      </c>
      <c r="CT53">
        <v>37.890405554593798</v>
      </c>
      <c r="CU53">
        <v>38.017665441224601</v>
      </c>
      <c r="CV53">
        <v>38.143753976692103</v>
      </c>
      <c r="CW53">
        <v>38.2686803982402</v>
      </c>
      <c r="CX53">
        <v>38.392454147503898</v>
      </c>
      <c r="CY53">
        <v>38.515084731255001</v>
      </c>
      <c r="CZ53">
        <v>38.636581596491197</v>
      </c>
      <c r="DA53">
        <v>38.756954093397503</v>
      </c>
      <c r="DB53">
        <v>38.876211322301799</v>
      </c>
      <c r="DC53">
        <v>38.994361918434599</v>
      </c>
      <c r="DD53">
        <v>39.111413753368502</v>
      </c>
      <c r="DE53">
        <v>39.227373527829599</v>
      </c>
      <c r="DF53">
        <v>39.3422462267961</v>
      </c>
      <c r="DG53">
        <v>39.456034405007102</v>
      </c>
      <c r="DH53">
        <v>39.568737269885403</v>
      </c>
      <c r="DI53">
        <v>39.680349530166602</v>
      </c>
      <c r="DJ53">
        <v>39.790859982911201</v>
      </c>
      <c r="DK53">
        <v>39.900249819585802</v>
      </c>
      <c r="DL53">
        <v>40.008490643803697</v>
      </c>
      <c r="DM53">
        <v>40.115542209019701</v>
      </c>
      <c r="DN53">
        <v>40.221349903414698</v>
      </c>
      <c r="DO53">
        <v>40.325842030422599</v>
      </c>
      <c r="DP53">
        <v>40.428926955405998</v>
      </c>
      <c r="DQ53">
        <v>40.530496428471203</v>
      </c>
      <c r="DR53">
        <v>40.630408618401702</v>
      </c>
      <c r="DS53">
        <v>40.728491920901803</v>
      </c>
      <c r="DT53">
        <v>40.824551370048397</v>
      </c>
    </row>
    <row r="54" spans="1:124" ht="15" customHeight="1" x14ac:dyDescent="0.25">
      <c r="A54">
        <v>52</v>
      </c>
      <c r="B54">
        <v>21.829842407246399</v>
      </c>
      <c r="C54">
        <v>21.926307598341999</v>
      </c>
      <c r="D54">
        <v>22.035330671513599</v>
      </c>
      <c r="E54">
        <v>22.173767266866101</v>
      </c>
      <c r="F54">
        <v>22.3201322362677</v>
      </c>
      <c r="G54">
        <v>22.5216499652383</v>
      </c>
      <c r="H54">
        <v>22.5786302485837</v>
      </c>
      <c r="I54">
        <v>22.727970291403</v>
      </c>
      <c r="J54">
        <v>22.895764207035</v>
      </c>
      <c r="K54">
        <v>23.115635488489399</v>
      </c>
      <c r="L54">
        <v>23.378557883482099</v>
      </c>
      <c r="M54">
        <v>23.6372379651188</v>
      </c>
      <c r="N54">
        <v>23.809843991794502</v>
      </c>
      <c r="O54">
        <v>24.039597106929001</v>
      </c>
      <c r="P54">
        <v>24.2508625493242</v>
      </c>
      <c r="Q54">
        <v>24.373955562351298</v>
      </c>
      <c r="R54">
        <v>24.467347506641602</v>
      </c>
      <c r="S54">
        <v>24.668624430271102</v>
      </c>
      <c r="T54">
        <v>24.699448424010502</v>
      </c>
      <c r="U54">
        <v>25.035222602706799</v>
      </c>
      <c r="V54">
        <v>25.103787743786601</v>
      </c>
      <c r="W54">
        <v>25.386891813911198</v>
      </c>
      <c r="X54">
        <v>25.470920884875699</v>
      </c>
      <c r="Y54">
        <v>25.596480430711299</v>
      </c>
      <c r="Z54">
        <v>25.8051658710589</v>
      </c>
      <c r="AA54">
        <v>25.887250750965102</v>
      </c>
      <c r="AB54">
        <v>25.971715277652901</v>
      </c>
      <c r="AC54">
        <v>26.177793256462898</v>
      </c>
      <c r="AD54">
        <v>26.341408162515201</v>
      </c>
      <c r="AE54">
        <v>26.636706977517601</v>
      </c>
      <c r="AF54">
        <v>26.837808949540701</v>
      </c>
      <c r="AG54">
        <v>27.095838885481299</v>
      </c>
      <c r="AH54">
        <v>27.410685133069801</v>
      </c>
      <c r="AI54">
        <v>27.618011126996301</v>
      </c>
      <c r="AJ54">
        <v>27.932824982282199</v>
      </c>
      <c r="AK54">
        <v>28.213047578175502</v>
      </c>
      <c r="AL54">
        <v>28.5460426736608</v>
      </c>
      <c r="AM54">
        <v>28.688281007392899</v>
      </c>
      <c r="AN54">
        <v>28.935426238595699</v>
      </c>
      <c r="AO54">
        <v>29.135873464880099</v>
      </c>
      <c r="AP54">
        <v>29.3697546675726</v>
      </c>
      <c r="AQ54">
        <v>29.4991842692944</v>
      </c>
      <c r="AR54">
        <v>29.6065822821393</v>
      </c>
      <c r="AS54">
        <v>29.669312669692399</v>
      </c>
      <c r="AT54">
        <v>29.720512224875598</v>
      </c>
      <c r="AU54">
        <v>29.822157633562998</v>
      </c>
      <c r="AV54">
        <v>29.9583964793005</v>
      </c>
      <c r="AW54">
        <v>30.0300348858208</v>
      </c>
      <c r="AX54">
        <v>30.1472229646972</v>
      </c>
      <c r="AY54">
        <v>30.132696077338998</v>
      </c>
      <c r="AZ54">
        <v>30.2411508104551</v>
      </c>
      <c r="BA54">
        <v>30.272472386001201</v>
      </c>
      <c r="BB54">
        <v>30.334820544729801</v>
      </c>
      <c r="BC54">
        <v>30.3911863682053</v>
      </c>
      <c r="BD54">
        <v>30.480527673019299</v>
      </c>
      <c r="BE54">
        <v>30.574530657797801</v>
      </c>
      <c r="BF54">
        <v>30.791227299874901</v>
      </c>
      <c r="BG54">
        <v>30.960888952431301</v>
      </c>
      <c r="BH54">
        <v>31.175919579074399</v>
      </c>
      <c r="BI54">
        <v>31.342594429712399</v>
      </c>
      <c r="BJ54">
        <v>31.600838437036799</v>
      </c>
      <c r="BK54">
        <v>31.741702970533701</v>
      </c>
      <c r="BL54">
        <v>31.955930113362101</v>
      </c>
      <c r="BM54">
        <v>32.114615466409703</v>
      </c>
      <c r="BN54">
        <v>32.276428668420998</v>
      </c>
      <c r="BO54">
        <v>32.454473270905297</v>
      </c>
      <c r="BP54">
        <v>32.611203938472599</v>
      </c>
      <c r="BQ54">
        <v>32.785150908824001</v>
      </c>
      <c r="BR54">
        <v>32.937987479073698</v>
      </c>
      <c r="BS54">
        <v>33.114720029258898</v>
      </c>
      <c r="BT54">
        <v>33.274985802755403</v>
      </c>
      <c r="BU54">
        <v>33.432942817922999</v>
      </c>
      <c r="BV54">
        <v>33.589628959887598</v>
      </c>
      <c r="BW54">
        <v>33.745043168064903</v>
      </c>
      <c r="BX54">
        <v>33.899184961168302</v>
      </c>
      <c r="BY54">
        <v>34.052054421434597</v>
      </c>
      <c r="BZ54">
        <v>34.203652178793199</v>
      </c>
      <c r="CA54">
        <v>34.353979395004998</v>
      </c>
      <c r="CB54">
        <v>34.503037747797997</v>
      </c>
      <c r="CC54">
        <v>34.650829415022898</v>
      </c>
      <c r="CD54">
        <v>34.797357058851702</v>
      </c>
      <c r="CE54">
        <v>34.942623810042299</v>
      </c>
      <c r="CF54">
        <v>35.086633252287299</v>
      </c>
      <c r="CG54">
        <v>35.229389406668702</v>
      </c>
      <c r="CH54">
        <v>35.370896716233503</v>
      </c>
      <c r="CI54">
        <v>35.511160030709398</v>
      </c>
      <c r="CJ54">
        <v>35.650184591375002</v>
      </c>
      <c r="CK54">
        <v>35.787976016098703</v>
      </c>
      <c r="CL54">
        <v>35.924540284559697</v>
      </c>
      <c r="CM54">
        <v>36.059883723664299</v>
      </c>
      <c r="CN54">
        <v>36.194012993167</v>
      </c>
      <c r="CO54">
        <v>36.326935071507599</v>
      </c>
      <c r="CP54">
        <v>36.458657241874597</v>
      </c>
      <c r="CQ54">
        <v>36.589187078500103</v>
      </c>
      <c r="CR54">
        <v>36.718532433198</v>
      </c>
      <c r="CS54">
        <v>36.8467014221482</v>
      </c>
      <c r="CT54">
        <v>36.973702412935403</v>
      </c>
      <c r="CU54">
        <v>37.099544011845801</v>
      </c>
      <c r="CV54">
        <v>37.224235051427797</v>
      </c>
      <c r="CW54">
        <v>37.347784578318098</v>
      </c>
      <c r="CX54">
        <v>37.470201841339303</v>
      </c>
      <c r="CY54">
        <v>37.591496152152402</v>
      </c>
      <c r="CZ54">
        <v>37.7116767603098</v>
      </c>
      <c r="DA54">
        <v>37.830752816370499</v>
      </c>
      <c r="DB54">
        <v>37.948733218790402</v>
      </c>
      <c r="DC54">
        <v>38.065626398526803</v>
      </c>
      <c r="DD54">
        <v>38.181440020208797</v>
      </c>
      <c r="DE54">
        <v>38.296180574540301</v>
      </c>
      <c r="DF54">
        <v>38.409852832821997</v>
      </c>
      <c r="DG54">
        <v>38.522459131690603</v>
      </c>
      <c r="DH54">
        <v>38.633998455057501</v>
      </c>
      <c r="DI54">
        <v>38.744465281526097</v>
      </c>
      <c r="DJ54">
        <v>38.853848169963001</v>
      </c>
      <c r="DK54">
        <v>38.962128063924098</v>
      </c>
      <c r="DL54">
        <v>39.069276307560799</v>
      </c>
      <c r="DM54">
        <v>39.175252381354703</v>
      </c>
      <c r="DN54">
        <v>39.280001384995501</v>
      </c>
      <c r="DO54">
        <v>39.383451315951802</v>
      </c>
      <c r="DP54">
        <v>39.4855102143555</v>
      </c>
      <c r="DQ54">
        <v>39.586069492950998</v>
      </c>
      <c r="DR54">
        <v>39.684986949842703</v>
      </c>
      <c r="DS54">
        <v>39.782090585924401</v>
      </c>
      <c r="DT54">
        <v>39.877185028032997</v>
      </c>
    </row>
    <row r="55" spans="1:124" ht="15" customHeight="1" x14ac:dyDescent="0.25">
      <c r="A55">
        <v>53</v>
      </c>
      <c r="B55">
        <v>21.094504656314101</v>
      </c>
      <c r="C55">
        <v>21.1935943746319</v>
      </c>
      <c r="D55">
        <v>21.302255687900502</v>
      </c>
      <c r="E55">
        <v>21.4439855043668</v>
      </c>
      <c r="F55">
        <v>21.593181871011598</v>
      </c>
      <c r="G55">
        <v>21.785217229410598</v>
      </c>
      <c r="H55">
        <v>21.8156447110599</v>
      </c>
      <c r="I55">
        <v>21.977811162473898</v>
      </c>
      <c r="J55">
        <v>22.1394324181515</v>
      </c>
      <c r="K55">
        <v>22.366873831273601</v>
      </c>
      <c r="L55">
        <v>22.637091746659301</v>
      </c>
      <c r="M55">
        <v>22.8852147826743</v>
      </c>
      <c r="N55">
        <v>23.063290747069999</v>
      </c>
      <c r="O55">
        <v>23.286981716783501</v>
      </c>
      <c r="P55">
        <v>23.4923697431589</v>
      </c>
      <c r="Q55">
        <v>23.613011962952001</v>
      </c>
      <c r="R55">
        <v>23.718444337533199</v>
      </c>
      <c r="S55">
        <v>23.911321791522401</v>
      </c>
      <c r="T55">
        <v>23.962122697536699</v>
      </c>
      <c r="U55">
        <v>24.295576152306101</v>
      </c>
      <c r="V55">
        <v>24.3513318604486</v>
      </c>
      <c r="W55">
        <v>24.641093409373401</v>
      </c>
      <c r="X55">
        <v>24.731078535656899</v>
      </c>
      <c r="Y55">
        <v>24.853999756455298</v>
      </c>
      <c r="Z55">
        <v>25.0617803755135</v>
      </c>
      <c r="AA55">
        <v>25.1515581093396</v>
      </c>
      <c r="AB55">
        <v>25.236861818123401</v>
      </c>
      <c r="AC55">
        <v>25.4432049118568</v>
      </c>
      <c r="AD55">
        <v>25.605881863888101</v>
      </c>
      <c r="AE55">
        <v>25.888987033909999</v>
      </c>
      <c r="AF55">
        <v>26.100749439145599</v>
      </c>
      <c r="AG55">
        <v>26.3568223649747</v>
      </c>
      <c r="AH55">
        <v>26.672838701882299</v>
      </c>
      <c r="AI55">
        <v>26.8754367343365</v>
      </c>
      <c r="AJ55">
        <v>27.186373047253198</v>
      </c>
      <c r="AK55">
        <v>27.438542598840002</v>
      </c>
      <c r="AL55">
        <v>27.780685314959399</v>
      </c>
      <c r="AM55">
        <v>27.918516581745099</v>
      </c>
      <c r="AN55">
        <v>28.148824835380601</v>
      </c>
      <c r="AO55">
        <v>28.348139964801899</v>
      </c>
      <c r="AP55">
        <v>28.576256248216598</v>
      </c>
      <c r="AQ55">
        <v>28.708543295768202</v>
      </c>
      <c r="AR55">
        <v>28.818879722105699</v>
      </c>
      <c r="AS55">
        <v>28.876908423571901</v>
      </c>
      <c r="AT55">
        <v>28.926801495672301</v>
      </c>
      <c r="AU55">
        <v>29.022272261346199</v>
      </c>
      <c r="AV55">
        <v>29.160145744019399</v>
      </c>
      <c r="AW55">
        <v>29.2294610119644</v>
      </c>
      <c r="AX55">
        <v>29.342926215649399</v>
      </c>
      <c r="AY55">
        <v>29.3317204720889</v>
      </c>
      <c r="AZ55">
        <v>29.440261040411201</v>
      </c>
      <c r="BA55">
        <v>29.467327050020501</v>
      </c>
      <c r="BB55">
        <v>29.520749031864401</v>
      </c>
      <c r="BC55">
        <v>29.580163860507401</v>
      </c>
      <c r="BD55">
        <v>29.6734868164632</v>
      </c>
      <c r="BE55">
        <v>29.762253563706601</v>
      </c>
      <c r="BF55">
        <v>29.9730984679702</v>
      </c>
      <c r="BG55">
        <v>30.143587164307998</v>
      </c>
      <c r="BH55">
        <v>30.349158740687901</v>
      </c>
      <c r="BI55">
        <v>30.519501149953498</v>
      </c>
      <c r="BJ55">
        <v>30.760667614989</v>
      </c>
      <c r="BK55">
        <v>30.900694149124501</v>
      </c>
      <c r="BL55">
        <v>31.1040333941767</v>
      </c>
      <c r="BM55">
        <v>31.261934804140601</v>
      </c>
      <c r="BN55">
        <v>31.421394229004601</v>
      </c>
      <c r="BO55">
        <v>31.5990873712921</v>
      </c>
      <c r="BP55">
        <v>31.751854567245299</v>
      </c>
      <c r="BQ55">
        <v>31.9261198045991</v>
      </c>
      <c r="BR55">
        <v>32.086247760194397</v>
      </c>
      <c r="BS55">
        <v>32.251741798983701</v>
      </c>
      <c r="BT55">
        <v>32.408844429488198</v>
      </c>
      <c r="BU55">
        <v>32.564703042156701</v>
      </c>
      <c r="BV55">
        <v>32.7193159281397</v>
      </c>
      <c r="BW55">
        <v>32.872681965806798</v>
      </c>
      <c r="BX55">
        <v>33.024800605234098</v>
      </c>
      <c r="BY55">
        <v>33.175671852611103</v>
      </c>
      <c r="BZ55">
        <v>33.325296254595898</v>
      </c>
      <c r="CA55">
        <v>33.473674882644801</v>
      </c>
      <c r="CB55">
        <v>33.620809317342299</v>
      </c>
      <c r="CC55">
        <v>33.766701632753303</v>
      </c>
      <c r="CD55">
        <v>33.911354380823099</v>
      </c>
      <c r="CE55">
        <v>34.054770575843001</v>
      </c>
      <c r="CF55">
        <v>34.196953679004501</v>
      </c>
      <c r="CG55">
        <v>34.337907583058403</v>
      </c>
      <c r="CH55">
        <v>34.477636597097501</v>
      </c>
      <c r="CI55">
        <v>34.616145431478699</v>
      </c>
      <c r="CJ55">
        <v>34.7534391829005</v>
      </c>
      <c r="CK55">
        <v>34.889523319648397</v>
      </c>
      <c r="CL55">
        <v>35.024403667021801</v>
      </c>
      <c r="CM55">
        <v>35.158086392955902</v>
      </c>
      <c r="CN55">
        <v>35.290577993846298</v>
      </c>
      <c r="CO55">
        <v>35.421885280588903</v>
      </c>
      <c r="CP55">
        <v>35.552015364843598</v>
      </c>
      <c r="CQ55">
        <v>35.6809756455281</v>
      </c>
      <c r="CR55">
        <v>35.8087737955519</v>
      </c>
      <c r="CS55">
        <v>35.935417748794997</v>
      </c>
      <c r="CT55">
        <v>36.060915687337499</v>
      </c>
      <c r="CU55">
        <v>36.185276028944301</v>
      </c>
      <c r="CV55">
        <v>36.308507414811601</v>
      </c>
      <c r="CW55">
        <v>36.430618697575198</v>
      </c>
      <c r="CX55">
        <v>36.5516189295858</v>
      </c>
      <c r="CY55">
        <v>36.6715172234627</v>
      </c>
      <c r="CZ55">
        <v>36.790322627105297</v>
      </c>
      <c r="DA55">
        <v>36.908044086974897</v>
      </c>
      <c r="DB55">
        <v>37.024690294912801</v>
      </c>
      <c r="DC55">
        <v>37.140269472578296</v>
      </c>
      <c r="DD55">
        <v>37.254789072329203</v>
      </c>
      <c r="DE55">
        <v>37.368255369185299</v>
      </c>
      <c r="DF55">
        <v>37.480672914730299</v>
      </c>
      <c r="DG55">
        <v>37.592043821024198</v>
      </c>
      <c r="DH55">
        <v>37.702366841483702</v>
      </c>
      <c r="DI55">
        <v>37.811636216997798</v>
      </c>
      <c r="DJ55">
        <v>37.919840259950199</v>
      </c>
      <c r="DK55">
        <v>38.026959656867703</v>
      </c>
      <c r="DL55">
        <v>38.132965482355701</v>
      </c>
      <c r="DM55">
        <v>38.237816932727597</v>
      </c>
      <c r="DN55">
        <v>38.341458806727999</v>
      </c>
      <c r="DO55">
        <v>38.443818782002701</v>
      </c>
      <c r="DP55">
        <v>38.544804558061003</v>
      </c>
      <c r="DQ55">
        <v>38.644307193893901</v>
      </c>
      <c r="DR55">
        <v>38.742184097955302</v>
      </c>
      <c r="DS55">
        <v>38.838262855467498</v>
      </c>
      <c r="DT55">
        <v>38.932347664152203</v>
      </c>
    </row>
    <row r="56" spans="1:124" ht="15" customHeight="1" x14ac:dyDescent="0.25">
      <c r="A56">
        <v>54</v>
      </c>
      <c r="B56">
        <v>20.3716171167735</v>
      </c>
      <c r="C56">
        <v>20.475122468402802</v>
      </c>
      <c r="D56">
        <v>20.5855185440209</v>
      </c>
      <c r="E56">
        <v>20.724552868738702</v>
      </c>
      <c r="F56">
        <v>20.861676786541601</v>
      </c>
      <c r="G56">
        <v>21.038662673084801</v>
      </c>
      <c r="H56">
        <v>21.087605363428299</v>
      </c>
      <c r="I56">
        <v>21.2445075475446</v>
      </c>
      <c r="J56">
        <v>21.4025033863247</v>
      </c>
      <c r="K56">
        <v>21.641831089745999</v>
      </c>
      <c r="L56">
        <v>21.901269922859601</v>
      </c>
      <c r="M56">
        <v>22.153248013166099</v>
      </c>
      <c r="N56">
        <v>22.324332639467599</v>
      </c>
      <c r="O56">
        <v>22.547743891168199</v>
      </c>
      <c r="P56">
        <v>22.750355689893901</v>
      </c>
      <c r="Q56">
        <v>22.8531996210545</v>
      </c>
      <c r="R56">
        <v>22.9842389540147</v>
      </c>
      <c r="S56">
        <v>23.172165381865199</v>
      </c>
      <c r="T56">
        <v>23.230922860780701</v>
      </c>
      <c r="U56">
        <v>23.549636512423302</v>
      </c>
      <c r="V56">
        <v>23.612396780389801</v>
      </c>
      <c r="W56">
        <v>23.915054738595199</v>
      </c>
      <c r="X56">
        <v>24.003435746703801</v>
      </c>
      <c r="Y56">
        <v>24.126161201169001</v>
      </c>
      <c r="Z56">
        <v>24.3222817987497</v>
      </c>
      <c r="AA56">
        <v>24.4123870207336</v>
      </c>
      <c r="AB56">
        <v>24.518489710677201</v>
      </c>
      <c r="AC56">
        <v>24.7109161663031</v>
      </c>
      <c r="AD56">
        <v>24.877872367819499</v>
      </c>
      <c r="AE56">
        <v>25.1573864457973</v>
      </c>
      <c r="AF56">
        <v>25.366076569920299</v>
      </c>
      <c r="AG56">
        <v>25.621079410909999</v>
      </c>
      <c r="AH56">
        <v>25.937650495600501</v>
      </c>
      <c r="AI56">
        <v>26.137586139553399</v>
      </c>
      <c r="AJ56">
        <v>26.433127275735899</v>
      </c>
      <c r="AK56">
        <v>26.678030426715299</v>
      </c>
      <c r="AL56">
        <v>27.021278570349001</v>
      </c>
      <c r="AM56">
        <v>27.151572619172001</v>
      </c>
      <c r="AN56">
        <v>27.375820868969502</v>
      </c>
      <c r="AO56">
        <v>27.567115141146498</v>
      </c>
      <c r="AP56">
        <v>27.793734407350101</v>
      </c>
      <c r="AQ56">
        <v>27.915549984371399</v>
      </c>
      <c r="AR56">
        <v>28.0370840784066</v>
      </c>
      <c r="AS56">
        <v>28.088625174581999</v>
      </c>
      <c r="AT56">
        <v>28.135315827918401</v>
      </c>
      <c r="AU56">
        <v>28.227143102393899</v>
      </c>
      <c r="AV56">
        <v>28.365985990689602</v>
      </c>
      <c r="AW56">
        <v>28.437021675716</v>
      </c>
      <c r="AX56">
        <v>28.548708062212999</v>
      </c>
      <c r="AY56">
        <v>28.540440357898198</v>
      </c>
      <c r="AZ56">
        <v>28.645839772627301</v>
      </c>
      <c r="BA56">
        <v>28.6693586062202</v>
      </c>
      <c r="BB56">
        <v>28.718707185459799</v>
      </c>
      <c r="BC56">
        <v>28.780425081350401</v>
      </c>
      <c r="BD56">
        <v>28.871345034291501</v>
      </c>
      <c r="BE56">
        <v>28.957366765896399</v>
      </c>
      <c r="BF56">
        <v>29.1628590244243</v>
      </c>
      <c r="BG56">
        <v>29.335269433688602</v>
      </c>
      <c r="BH56">
        <v>29.5282710434008</v>
      </c>
      <c r="BI56">
        <v>29.692876614314301</v>
      </c>
      <c r="BJ56">
        <v>29.921832224805598</v>
      </c>
      <c r="BK56">
        <v>30.066087014307701</v>
      </c>
      <c r="BL56">
        <v>30.261306443925001</v>
      </c>
      <c r="BM56">
        <v>30.416666794397202</v>
      </c>
      <c r="BN56">
        <v>30.575763862962098</v>
      </c>
      <c r="BO56">
        <v>30.7511290204502</v>
      </c>
      <c r="BP56">
        <v>30.903538230485001</v>
      </c>
      <c r="BQ56">
        <v>31.077409847844699</v>
      </c>
      <c r="BR56">
        <v>31.237651175205801</v>
      </c>
      <c r="BS56">
        <v>31.393760035603101</v>
      </c>
      <c r="BT56">
        <v>31.548653174078499</v>
      </c>
      <c r="BU56">
        <v>31.702328243867399</v>
      </c>
      <c r="BV56">
        <v>31.854783492240902</v>
      </c>
      <c r="BW56">
        <v>32.006017745283799</v>
      </c>
      <c r="BX56">
        <v>32.156030392569598</v>
      </c>
      <c r="BY56">
        <v>32.3048213717612</v>
      </c>
      <c r="BZ56">
        <v>32.452391153164903</v>
      </c>
      <c r="CA56">
        <v>32.5987407242635</v>
      </c>
      <c r="CB56">
        <v>32.743871574253497</v>
      </c>
      <c r="CC56">
        <v>32.887785678608601</v>
      </c>
      <c r="CD56">
        <v>33.0304854836929</v>
      </c>
      <c r="CE56">
        <v>33.171973891443301</v>
      </c>
      <c r="CF56">
        <v>33.312254244140803</v>
      </c>
      <c r="CG56">
        <v>33.451330309289702</v>
      </c>
      <c r="CH56">
        <v>33.589206264620501</v>
      </c>
      <c r="CI56">
        <v>33.725886683233</v>
      </c>
      <c r="CJ56">
        <v>33.861376518894097</v>
      </c>
      <c r="CK56">
        <v>33.9956810915047</v>
      </c>
      <c r="CL56">
        <v>34.128806072746301</v>
      </c>
      <c r="CM56">
        <v>34.260757471921998</v>
      </c>
      <c r="CN56">
        <v>34.391541621998897</v>
      </c>
      <c r="CO56">
        <v>34.521165165863898</v>
      </c>
      <c r="CP56">
        <v>34.649635042802103</v>
      </c>
      <c r="CQ56">
        <v>34.7769584752022</v>
      </c>
      <c r="CR56">
        <v>34.903142955500599</v>
      </c>
      <c r="CS56">
        <v>35.028196233366799</v>
      </c>
      <c r="CT56">
        <v>35.152126303136903</v>
      </c>
      <c r="CU56">
        <v>35.274941391500498</v>
      </c>
      <c r="CV56">
        <v>35.396649945443798</v>
      </c>
      <c r="CW56">
        <v>35.517260620453001</v>
      </c>
      <c r="CX56">
        <v>35.636782268980902</v>
      </c>
      <c r="CY56">
        <v>35.7552238008914</v>
      </c>
      <c r="CZ56">
        <v>35.8725940584265</v>
      </c>
      <c r="DA56">
        <v>35.988901779665603</v>
      </c>
      <c r="DB56">
        <v>36.104155445265903</v>
      </c>
      <c r="DC56">
        <v>36.218363062719703</v>
      </c>
      <c r="DD56">
        <v>36.331531866924003</v>
      </c>
      <c r="DE56">
        <v>36.4436679116696</v>
      </c>
      <c r="DF56">
        <v>36.554775522877897</v>
      </c>
      <c r="DG56">
        <v>36.664856581623297</v>
      </c>
      <c r="DH56">
        <v>36.773909603877698</v>
      </c>
      <c r="DI56">
        <v>36.881928585226497</v>
      </c>
      <c r="DJ56">
        <v>36.988901583228603</v>
      </c>
      <c r="DK56">
        <v>37.094809018155601</v>
      </c>
      <c r="DL56">
        <v>37.199621684810502</v>
      </c>
      <c r="DM56">
        <v>37.3032984838975</v>
      </c>
      <c r="DN56">
        <v>37.405783900432297</v>
      </c>
      <c r="DO56">
        <v>37.507005277957603</v>
      </c>
      <c r="DP56">
        <v>37.606869959443202</v>
      </c>
      <c r="DQ56">
        <v>37.705268633144897</v>
      </c>
      <c r="DR56">
        <v>37.802058298132302</v>
      </c>
      <c r="DS56">
        <v>37.897066102207198</v>
      </c>
      <c r="DT56">
        <v>37.990095791149102</v>
      </c>
    </row>
    <row r="57" spans="1:124" ht="15" customHeight="1" x14ac:dyDescent="0.25">
      <c r="A57">
        <v>55</v>
      </c>
      <c r="B57">
        <v>19.667842385735199</v>
      </c>
      <c r="C57">
        <v>19.770730531747201</v>
      </c>
      <c r="D57">
        <v>19.873807926176301</v>
      </c>
      <c r="E57">
        <v>20.0224568524083</v>
      </c>
      <c r="F57">
        <v>20.127440732944901</v>
      </c>
      <c r="G57">
        <v>20.321544172208402</v>
      </c>
      <c r="H57">
        <v>20.356001243430001</v>
      </c>
      <c r="I57">
        <v>20.5213588435136</v>
      </c>
      <c r="J57">
        <v>20.6886561881456</v>
      </c>
      <c r="K57">
        <v>20.922226613895301</v>
      </c>
      <c r="L57">
        <v>21.179856073402799</v>
      </c>
      <c r="M57">
        <v>21.4317372122877</v>
      </c>
      <c r="N57">
        <v>21.6061193427294</v>
      </c>
      <c r="O57">
        <v>21.828344192637001</v>
      </c>
      <c r="P57">
        <v>22.0184149008739</v>
      </c>
      <c r="Q57">
        <v>22.125405879186999</v>
      </c>
      <c r="R57">
        <v>22.255530387292001</v>
      </c>
      <c r="S57">
        <v>22.444493576120198</v>
      </c>
      <c r="T57">
        <v>22.519938184689501</v>
      </c>
      <c r="U57">
        <v>22.822934660778301</v>
      </c>
      <c r="V57">
        <v>22.903276099024598</v>
      </c>
      <c r="W57">
        <v>23.202294101126501</v>
      </c>
      <c r="X57">
        <v>23.284052904369801</v>
      </c>
      <c r="Y57">
        <v>23.409772567600498</v>
      </c>
      <c r="Z57">
        <v>23.591623850528801</v>
      </c>
      <c r="AA57">
        <v>23.698640357013701</v>
      </c>
      <c r="AB57">
        <v>23.8099066629973</v>
      </c>
      <c r="AC57">
        <v>23.995296446793201</v>
      </c>
      <c r="AD57">
        <v>24.160795253453401</v>
      </c>
      <c r="AE57">
        <v>24.434039194659</v>
      </c>
      <c r="AF57">
        <v>24.646998353792</v>
      </c>
      <c r="AG57">
        <v>24.898631273590802</v>
      </c>
      <c r="AH57">
        <v>25.208600062790701</v>
      </c>
      <c r="AI57">
        <v>25.4024357285947</v>
      </c>
      <c r="AJ57">
        <v>25.688123235865699</v>
      </c>
      <c r="AK57">
        <v>25.928622949518001</v>
      </c>
      <c r="AL57">
        <v>26.264749272499699</v>
      </c>
      <c r="AM57">
        <v>26.387278355308101</v>
      </c>
      <c r="AN57">
        <v>26.614065965821499</v>
      </c>
      <c r="AO57">
        <v>26.800723522029301</v>
      </c>
      <c r="AP57">
        <v>27.0141135069996</v>
      </c>
      <c r="AQ57">
        <v>27.133484179827999</v>
      </c>
      <c r="AR57">
        <v>27.2608894156375</v>
      </c>
      <c r="AS57">
        <v>27.308865474650801</v>
      </c>
      <c r="AT57">
        <v>27.351479402339901</v>
      </c>
      <c r="AU57">
        <v>27.447976023724902</v>
      </c>
      <c r="AV57">
        <v>27.577550858249602</v>
      </c>
      <c r="AW57">
        <v>27.651589994541801</v>
      </c>
      <c r="AX57">
        <v>27.7604824083107</v>
      </c>
      <c r="AY57">
        <v>27.7491970517328</v>
      </c>
      <c r="AZ57">
        <v>27.849172116118702</v>
      </c>
      <c r="BA57">
        <v>27.8731640936807</v>
      </c>
      <c r="BB57">
        <v>27.924292808141601</v>
      </c>
      <c r="BC57">
        <v>27.981693008231499</v>
      </c>
      <c r="BD57">
        <v>28.0756985294923</v>
      </c>
      <c r="BE57">
        <v>28.156981634933398</v>
      </c>
      <c r="BF57">
        <v>28.361514066963199</v>
      </c>
      <c r="BG57">
        <v>28.529866567600099</v>
      </c>
      <c r="BH57">
        <v>28.715790153699199</v>
      </c>
      <c r="BI57">
        <v>28.875273924205999</v>
      </c>
      <c r="BJ57">
        <v>29.094772278382099</v>
      </c>
      <c r="BK57">
        <v>29.2392783776803</v>
      </c>
      <c r="BL57">
        <v>29.425363038582798</v>
      </c>
      <c r="BM57">
        <v>29.580838018840399</v>
      </c>
      <c r="BN57">
        <v>29.732674532049099</v>
      </c>
      <c r="BO57">
        <v>29.907733033325101</v>
      </c>
      <c r="BP57">
        <v>30.0673895319465</v>
      </c>
      <c r="BQ57">
        <v>30.231392198269599</v>
      </c>
      <c r="BR57">
        <v>30.386391256783501</v>
      </c>
      <c r="BS57">
        <v>30.540203968960299</v>
      </c>
      <c r="BT57">
        <v>30.6928273641321</v>
      </c>
      <c r="BU57">
        <v>30.844259071414001</v>
      </c>
      <c r="BV57">
        <v>30.9944973047986</v>
      </c>
      <c r="BW57">
        <v>31.143540848124999</v>
      </c>
      <c r="BX57">
        <v>31.291389039952598</v>
      </c>
      <c r="BY57">
        <v>31.438041758365301</v>
      </c>
      <c r="BZ57">
        <v>31.583499405735701</v>
      </c>
      <c r="CA57">
        <v>31.727762893472601</v>
      </c>
      <c r="CB57">
        <v>31.870833626776498</v>
      </c>
      <c r="CC57">
        <v>32.012713489425799</v>
      </c>
      <c r="CD57">
        <v>32.153404828615002</v>
      </c>
      <c r="CE57">
        <v>32.292910439864997</v>
      </c>
      <c r="CF57">
        <v>32.431233552024203</v>
      </c>
      <c r="CG57">
        <v>32.5683778123785</v>
      </c>
      <c r="CH57">
        <v>32.704347271886903</v>
      </c>
      <c r="CI57">
        <v>32.839146370556897</v>
      </c>
      <c r="CJ57">
        <v>32.972779922975498</v>
      </c>
      <c r="CK57">
        <v>33.105253104008099</v>
      </c>
      <c r="CL57">
        <v>33.236571434677998</v>
      </c>
      <c r="CM57">
        <v>33.366740768236703</v>
      </c>
      <c r="CN57">
        <v>33.495767276437</v>
      </c>
      <c r="CO57">
        <v>33.623657436016202</v>
      </c>
      <c r="CP57">
        <v>33.750418015399497</v>
      </c>
      <c r="CQ57">
        <v>33.876056061630102</v>
      </c>
      <c r="CR57">
        <v>34.000578887533102</v>
      </c>
      <c r="CS57">
        <v>34.123994059119603</v>
      </c>
      <c r="CT57">
        <v>34.246309383235499</v>
      </c>
      <c r="CU57">
        <v>34.367532895459398</v>
      </c>
      <c r="CV57">
        <v>34.487672848255698</v>
      </c>
      <c r="CW57">
        <v>34.606737699381597</v>
      </c>
      <c r="CX57">
        <v>34.7247361005562</v>
      </c>
      <c r="CY57">
        <v>34.8416767577868</v>
      </c>
      <c r="CZ57">
        <v>34.9575683062886</v>
      </c>
      <c r="DA57">
        <v>35.0724192741297</v>
      </c>
      <c r="DB57">
        <v>35.186237928889</v>
      </c>
      <c r="DC57">
        <v>35.299032061720197</v>
      </c>
      <c r="DD57">
        <v>35.410808687589402</v>
      </c>
      <c r="DE57">
        <v>35.5215736362616</v>
      </c>
      <c r="DF57">
        <v>35.631331004828901</v>
      </c>
      <c r="DG57">
        <v>35.7400824397888</v>
      </c>
      <c r="DH57">
        <v>35.847826215581897</v>
      </c>
      <c r="DI57">
        <v>35.9545560778229</v>
      </c>
      <c r="DJ57">
        <v>36.060259823895898</v>
      </c>
      <c r="DK57">
        <v>36.164917601667902</v>
      </c>
      <c r="DL57">
        <v>36.268499919061497</v>
      </c>
      <c r="DM57">
        <v>36.3709653730292</v>
      </c>
      <c r="DN57">
        <v>36.472258125509001</v>
      </c>
      <c r="DO57">
        <v>36.572305175250698</v>
      </c>
      <c r="DP57">
        <v>36.671013496529099</v>
      </c>
      <c r="DQ57">
        <v>36.768273393752899</v>
      </c>
      <c r="DR57">
        <v>36.863941441041298</v>
      </c>
      <c r="DS57">
        <v>36.957844331411899</v>
      </c>
      <c r="DT57">
        <v>37.049785340369397</v>
      </c>
    </row>
    <row r="58" spans="1:124" ht="15" customHeight="1" x14ac:dyDescent="0.25">
      <c r="A58">
        <v>56</v>
      </c>
      <c r="B58">
        <v>18.9798511617937</v>
      </c>
      <c r="C58">
        <v>19.076555481478898</v>
      </c>
      <c r="D58">
        <v>19.1757120519007</v>
      </c>
      <c r="E58">
        <v>19.304251547680199</v>
      </c>
      <c r="F58">
        <v>19.4180854356214</v>
      </c>
      <c r="G58">
        <v>19.5987053185512</v>
      </c>
      <c r="H58">
        <v>19.6471272319314</v>
      </c>
      <c r="I58">
        <v>19.835129897837302</v>
      </c>
      <c r="J58">
        <v>19.982103281864902</v>
      </c>
      <c r="K58">
        <v>20.222789959467399</v>
      </c>
      <c r="L58">
        <v>20.4700820083991</v>
      </c>
      <c r="M58">
        <v>20.724099178471199</v>
      </c>
      <c r="N58">
        <v>20.896295907831401</v>
      </c>
      <c r="O58">
        <v>21.1167330279631</v>
      </c>
      <c r="P58">
        <v>21.321205954701401</v>
      </c>
      <c r="Q58">
        <v>21.400963805791498</v>
      </c>
      <c r="R58">
        <v>21.552019793414502</v>
      </c>
      <c r="S58">
        <v>21.734948711133701</v>
      </c>
      <c r="T58">
        <v>21.801697835138601</v>
      </c>
      <c r="U58">
        <v>22.125184500520799</v>
      </c>
      <c r="V58">
        <v>22.205152786241399</v>
      </c>
      <c r="W58">
        <v>22.4929830331223</v>
      </c>
      <c r="X58">
        <v>22.569087474097302</v>
      </c>
      <c r="Y58">
        <v>22.6969620812866</v>
      </c>
      <c r="Z58">
        <v>22.8709464056952</v>
      </c>
      <c r="AA58">
        <v>22.983338707395301</v>
      </c>
      <c r="AB58">
        <v>23.1020127058311</v>
      </c>
      <c r="AC58">
        <v>23.297053659944002</v>
      </c>
      <c r="AD58">
        <v>23.4597049955267</v>
      </c>
      <c r="AE58">
        <v>23.731353292304899</v>
      </c>
      <c r="AF58">
        <v>23.9435095795513</v>
      </c>
      <c r="AG58">
        <v>24.190024861452901</v>
      </c>
      <c r="AH58">
        <v>24.479948437429599</v>
      </c>
      <c r="AI58">
        <v>24.676193402290401</v>
      </c>
      <c r="AJ58">
        <v>24.9565813397185</v>
      </c>
      <c r="AK58">
        <v>25.1798406899089</v>
      </c>
      <c r="AL58">
        <v>25.513604981278799</v>
      </c>
      <c r="AM58">
        <v>25.632827521059799</v>
      </c>
      <c r="AN58">
        <v>25.8580923850039</v>
      </c>
      <c r="AO58">
        <v>26.0407508813806</v>
      </c>
      <c r="AP58">
        <v>26.2424987648069</v>
      </c>
      <c r="AQ58">
        <v>26.361656499856299</v>
      </c>
      <c r="AR58">
        <v>26.48436549126</v>
      </c>
      <c r="AS58">
        <v>26.539175741905499</v>
      </c>
      <c r="AT58">
        <v>26.579825409104998</v>
      </c>
      <c r="AU58">
        <v>26.6747068421794</v>
      </c>
      <c r="AV58">
        <v>26.798791987968102</v>
      </c>
      <c r="AW58">
        <v>26.877941183534301</v>
      </c>
      <c r="AX58">
        <v>26.972663697212301</v>
      </c>
      <c r="AY58">
        <v>26.960227348816701</v>
      </c>
      <c r="AZ58">
        <v>27.064406915154699</v>
      </c>
      <c r="BA58">
        <v>27.083203420850399</v>
      </c>
      <c r="BB58">
        <v>27.1384960561474</v>
      </c>
      <c r="BC58">
        <v>27.194319925762802</v>
      </c>
      <c r="BD58">
        <v>27.290541597810101</v>
      </c>
      <c r="BE58">
        <v>27.3647131115885</v>
      </c>
      <c r="BF58">
        <v>27.566151436776401</v>
      </c>
      <c r="BG58">
        <v>27.7270751694099</v>
      </c>
      <c r="BH58">
        <v>27.9036313485081</v>
      </c>
      <c r="BI58">
        <v>28.064329257282399</v>
      </c>
      <c r="BJ58">
        <v>28.276893037239098</v>
      </c>
      <c r="BK58">
        <v>28.416043640210699</v>
      </c>
      <c r="BL58">
        <v>28.594159613359199</v>
      </c>
      <c r="BM58">
        <v>28.751819929801702</v>
      </c>
      <c r="BN58">
        <v>28.900722518278101</v>
      </c>
      <c r="BO58">
        <v>29.0757733775426</v>
      </c>
      <c r="BP58">
        <v>29.235615607457099</v>
      </c>
      <c r="BQ58">
        <v>29.3893511178971</v>
      </c>
      <c r="BR58">
        <v>29.5419310723106</v>
      </c>
      <c r="BS58">
        <v>29.693351893314599</v>
      </c>
      <c r="BT58">
        <v>29.843610607780398</v>
      </c>
      <c r="BU58">
        <v>29.9927048322728</v>
      </c>
      <c r="BV58">
        <v>30.1406327583415</v>
      </c>
      <c r="BW58">
        <v>30.287393137694998</v>
      </c>
      <c r="BX58">
        <v>30.432985267285801</v>
      </c>
      <c r="BY58">
        <v>30.577408974333402</v>
      </c>
      <c r="BZ58">
        <v>30.720664601313</v>
      </c>
      <c r="CA58">
        <v>30.862752990931401</v>
      </c>
      <c r="CB58">
        <v>31.003675471117099</v>
      </c>
      <c r="CC58">
        <v>31.143433840043699</v>
      </c>
      <c r="CD58">
        <v>31.2820303512087</v>
      </c>
      <c r="CE58">
        <v>31.419467698587201</v>
      </c>
      <c r="CF58">
        <v>31.555749001878699</v>
      </c>
      <c r="CG58">
        <v>31.6908777918641</v>
      </c>
      <c r="CH58">
        <v>31.824857995888799</v>
      </c>
      <c r="CI58">
        <v>31.957693923487501</v>
      </c>
      <c r="CJ58">
        <v>32.089390252163199</v>
      </c>
      <c r="CK58">
        <v>32.219952013335202</v>
      </c>
      <c r="CL58">
        <v>32.349384578465099</v>
      </c>
      <c r="CM58">
        <v>32.477693645374998</v>
      </c>
      <c r="CN58">
        <v>32.604885224764402</v>
      </c>
      <c r="CO58">
        <v>32.730965626937497</v>
      </c>
      <c r="CP58">
        <v>32.855941448747103</v>
      </c>
      <c r="CQ58">
        <v>32.979819560763502</v>
      </c>
      <c r="CR58">
        <v>33.102607094674703</v>
      </c>
      <c r="CS58">
        <v>33.224311430922498</v>
      </c>
      <c r="CT58">
        <v>33.344940186582001</v>
      </c>
      <c r="CU58">
        <v>33.464501203485902</v>
      </c>
      <c r="CV58">
        <v>33.583002536599402</v>
      </c>
      <c r="CW58">
        <v>33.700452442647197</v>
      </c>
      <c r="CX58">
        <v>33.8168593689971</v>
      </c>
      <c r="CY58">
        <v>33.932231813858401</v>
      </c>
      <c r="CZ58">
        <v>34.046578201147398</v>
      </c>
      <c r="DA58">
        <v>34.159906844332497</v>
      </c>
      <c r="DB58">
        <v>34.272225793000104</v>
      </c>
      <c r="DC58">
        <v>34.383542616710102</v>
      </c>
      <c r="DD58">
        <v>34.493864104873701</v>
      </c>
      <c r="DE58">
        <v>34.603195857197299</v>
      </c>
      <c r="DF58">
        <v>34.711541735446502</v>
      </c>
      <c r="DG58">
        <v>34.818903144506301</v>
      </c>
      <c r="DH58">
        <v>34.925278109618503</v>
      </c>
      <c r="DI58">
        <v>35.030660118012001</v>
      </c>
      <c r="DJ58">
        <v>35.135036697598203</v>
      </c>
      <c r="DK58">
        <v>35.238387713502</v>
      </c>
      <c r="DL58">
        <v>35.340683375217601</v>
      </c>
      <c r="DM58">
        <v>35.441881963001798</v>
      </c>
      <c r="DN58">
        <v>35.541927301189702</v>
      </c>
      <c r="DO58">
        <v>35.6407460274486</v>
      </c>
      <c r="DP58">
        <v>35.738244729139602</v>
      </c>
      <c r="DQ58">
        <v>35.834313307353199</v>
      </c>
      <c r="DR58">
        <v>35.928807888537897</v>
      </c>
      <c r="DS58">
        <v>36.021554685830502</v>
      </c>
      <c r="DT58">
        <v>36.1123564780967</v>
      </c>
    </row>
    <row r="59" spans="1:124" ht="15" customHeight="1" x14ac:dyDescent="0.25">
      <c r="A59">
        <v>57</v>
      </c>
      <c r="B59">
        <v>18.293706052876701</v>
      </c>
      <c r="C59">
        <v>18.392859739233099</v>
      </c>
      <c r="D59">
        <v>18.476682232101801</v>
      </c>
      <c r="E59">
        <v>18.618055307497499</v>
      </c>
      <c r="F59">
        <v>18.716810758868</v>
      </c>
      <c r="G59">
        <v>18.900933053661099</v>
      </c>
      <c r="H59">
        <v>18.971720817967</v>
      </c>
      <c r="I59">
        <v>19.1380667149826</v>
      </c>
      <c r="J59">
        <v>19.292911369093702</v>
      </c>
      <c r="K59">
        <v>19.529664448482599</v>
      </c>
      <c r="L59">
        <v>19.783255472900699</v>
      </c>
      <c r="M59">
        <v>20.029308406551301</v>
      </c>
      <c r="N59">
        <v>20.2030530447961</v>
      </c>
      <c r="O59">
        <v>20.435688238273201</v>
      </c>
      <c r="P59">
        <v>20.617398587286701</v>
      </c>
      <c r="Q59">
        <v>20.685441919891801</v>
      </c>
      <c r="R59">
        <v>20.845066207375499</v>
      </c>
      <c r="S59">
        <v>21.028926198372499</v>
      </c>
      <c r="T59">
        <v>21.1166085890641</v>
      </c>
      <c r="U59">
        <v>21.4384702789858</v>
      </c>
      <c r="V59">
        <v>21.5112259473763</v>
      </c>
      <c r="W59">
        <v>21.797225829450301</v>
      </c>
      <c r="X59">
        <v>21.8660870670656</v>
      </c>
      <c r="Y59">
        <v>21.998649273889502</v>
      </c>
      <c r="Z59">
        <v>22.164549236865199</v>
      </c>
      <c r="AA59">
        <v>22.286522701490199</v>
      </c>
      <c r="AB59">
        <v>22.403834209750499</v>
      </c>
      <c r="AC59">
        <v>22.599929814985799</v>
      </c>
      <c r="AD59">
        <v>22.7557909537406</v>
      </c>
      <c r="AE59">
        <v>23.0248510859583</v>
      </c>
      <c r="AF59">
        <v>23.246205947037499</v>
      </c>
      <c r="AG59">
        <v>23.472856332017201</v>
      </c>
      <c r="AH59">
        <v>23.757578706053899</v>
      </c>
      <c r="AI59">
        <v>23.948029936136699</v>
      </c>
      <c r="AJ59">
        <v>24.2269868414092</v>
      </c>
      <c r="AK59">
        <v>24.435371830881099</v>
      </c>
      <c r="AL59">
        <v>24.767730637266599</v>
      </c>
      <c r="AM59">
        <v>24.887430756762001</v>
      </c>
      <c r="AN59">
        <v>25.104968105163401</v>
      </c>
      <c r="AO59">
        <v>25.283043351274099</v>
      </c>
      <c r="AP59">
        <v>25.482085296602001</v>
      </c>
      <c r="AQ59">
        <v>25.592362393487701</v>
      </c>
      <c r="AR59">
        <v>25.7133397291975</v>
      </c>
      <c r="AS59">
        <v>25.777598492088401</v>
      </c>
      <c r="AT59">
        <v>25.815114795921701</v>
      </c>
      <c r="AU59">
        <v>25.907254086909902</v>
      </c>
      <c r="AV59">
        <v>26.030678889371099</v>
      </c>
      <c r="AW59">
        <v>26.104553961014702</v>
      </c>
      <c r="AX59">
        <v>26.1882625907581</v>
      </c>
      <c r="AY59">
        <v>26.1810380443547</v>
      </c>
      <c r="AZ59">
        <v>26.283952554331801</v>
      </c>
      <c r="BA59">
        <v>26.302518980428601</v>
      </c>
      <c r="BB59">
        <v>26.365214189103899</v>
      </c>
      <c r="BC59">
        <v>26.4210087225064</v>
      </c>
      <c r="BD59">
        <v>26.507232808036299</v>
      </c>
      <c r="BE59">
        <v>26.577319360846101</v>
      </c>
      <c r="BF59">
        <v>26.774338765011599</v>
      </c>
      <c r="BG59">
        <v>26.927491168983099</v>
      </c>
      <c r="BH59">
        <v>27.100827136776498</v>
      </c>
      <c r="BI59">
        <v>27.2672434884023</v>
      </c>
      <c r="BJ59">
        <v>27.465494477505199</v>
      </c>
      <c r="BK59">
        <v>27.600969792426401</v>
      </c>
      <c r="BL59">
        <v>27.7714977667078</v>
      </c>
      <c r="BM59">
        <v>27.9335016630687</v>
      </c>
      <c r="BN59">
        <v>28.088586619223999</v>
      </c>
      <c r="BO59">
        <v>28.252308695210299</v>
      </c>
      <c r="BP59">
        <v>28.4046002002463</v>
      </c>
      <c r="BQ59">
        <v>28.555768543251101</v>
      </c>
      <c r="BR59">
        <v>28.705809561155402</v>
      </c>
      <c r="BS59">
        <v>28.854719698179402</v>
      </c>
      <c r="BT59">
        <v>29.0024959916433</v>
      </c>
      <c r="BU59">
        <v>29.1491360576094</v>
      </c>
      <c r="BV59">
        <v>29.2946380763847</v>
      </c>
      <c r="BW59">
        <v>29.4390007779161</v>
      </c>
      <c r="BX59">
        <v>29.582223427103202</v>
      </c>
      <c r="BY59">
        <v>29.724305809056801</v>
      </c>
      <c r="BZ59">
        <v>29.865248214328101</v>
      </c>
      <c r="CA59">
        <v>30.0050514241324</v>
      </c>
      <c r="CB59">
        <v>30.1437166955896</v>
      </c>
      <c r="CC59">
        <v>30.2812457470034</v>
      </c>
      <c r="CD59">
        <v>30.417640743199101</v>
      </c>
      <c r="CE59">
        <v>30.552904280939298</v>
      </c>
      <c r="CF59">
        <v>30.687039374433802</v>
      </c>
      <c r="CG59">
        <v>30.8200494409631</v>
      </c>
      <c r="CH59">
        <v>30.951938286627399</v>
      </c>
      <c r="CI59">
        <v>31.082710092238901</v>
      </c>
      <c r="CJ59">
        <v>31.2123693993681</v>
      </c>
      <c r="CK59">
        <v>31.340921096558699</v>
      </c>
      <c r="CL59">
        <v>31.468370405720002</v>
      </c>
      <c r="CM59">
        <v>31.594722868709301</v>
      </c>
      <c r="CN59">
        <v>31.7199843341131</v>
      </c>
      <c r="CO59">
        <v>31.844160944234599</v>
      </c>
      <c r="CP59">
        <v>31.967259122297801</v>
      </c>
      <c r="CQ59">
        <v>32.089285559871897</v>
      </c>
      <c r="CR59">
        <v>32.210247204525302</v>
      </c>
      <c r="CS59">
        <v>32.330151247712401</v>
      </c>
      <c r="CT59">
        <v>32.4490051128993</v>
      </c>
      <c r="CU59">
        <v>32.566816443931799</v>
      </c>
      <c r="CV59">
        <v>32.683593093649598</v>
      </c>
      <c r="CW59">
        <v>32.799343112748801</v>
      </c>
      <c r="CX59">
        <v>32.914074738895799</v>
      </c>
      <c r="CY59">
        <v>33.027796256785003</v>
      </c>
      <c r="CZ59">
        <v>33.1405158729427</v>
      </c>
      <c r="DA59">
        <v>33.2522416797867</v>
      </c>
      <c r="DB59">
        <v>33.362981502091102</v>
      </c>
      <c r="DC59">
        <v>33.4727426806122</v>
      </c>
      <c r="DD59">
        <v>33.581531771574802</v>
      </c>
      <c r="DE59">
        <v>33.689354136524003</v>
      </c>
      <c r="DF59">
        <v>33.796213393257297</v>
      </c>
      <c r="DG59">
        <v>33.902110695778902</v>
      </c>
      <c r="DH59">
        <v>34.007043810122198</v>
      </c>
      <c r="DI59">
        <v>34.111005954242998</v>
      </c>
      <c r="DJ59">
        <v>34.213984374649201</v>
      </c>
      <c r="DK59">
        <v>34.315958640562897</v>
      </c>
      <c r="DL59">
        <v>34.416898648451799</v>
      </c>
      <c r="DM59">
        <v>34.516762345621501</v>
      </c>
      <c r="DN59">
        <v>34.615493200665597</v>
      </c>
      <c r="DO59">
        <v>34.713017469929099</v>
      </c>
      <c r="DP59">
        <v>34.809241331319299</v>
      </c>
      <c r="DQ59">
        <v>34.904054258581397</v>
      </c>
      <c r="DR59">
        <v>34.997311902580002</v>
      </c>
      <c r="DS59">
        <v>35.088839965821798</v>
      </c>
      <c r="DT59">
        <v>35.178440698277697</v>
      </c>
    </row>
    <row r="60" spans="1:124" ht="15" customHeight="1" x14ac:dyDescent="0.25">
      <c r="A60">
        <v>58</v>
      </c>
      <c r="B60">
        <v>17.620841606397001</v>
      </c>
      <c r="C60">
        <v>17.6988552921148</v>
      </c>
      <c r="D60">
        <v>17.799522406395401</v>
      </c>
      <c r="E60">
        <v>17.9281457154514</v>
      </c>
      <c r="F60">
        <v>18.041000146428299</v>
      </c>
      <c r="G60">
        <v>18.232593623770001</v>
      </c>
      <c r="H60">
        <v>18.293025169286199</v>
      </c>
      <c r="I60">
        <v>18.468169773551701</v>
      </c>
      <c r="J60">
        <v>18.6114806398799</v>
      </c>
      <c r="K60">
        <v>18.857030549129501</v>
      </c>
      <c r="L60">
        <v>19.1028206552221</v>
      </c>
      <c r="M60">
        <v>19.348774431018601</v>
      </c>
      <c r="N60">
        <v>19.528333204368298</v>
      </c>
      <c r="O60">
        <v>19.743654961197901</v>
      </c>
      <c r="P60">
        <v>19.9316164161506</v>
      </c>
      <c r="Q60">
        <v>19.993562634095401</v>
      </c>
      <c r="R60">
        <v>20.159126244545099</v>
      </c>
      <c r="S60">
        <v>20.342586279289499</v>
      </c>
      <c r="T60">
        <v>20.434049264443502</v>
      </c>
      <c r="U60">
        <v>20.756186591372501</v>
      </c>
      <c r="V60">
        <v>20.828879477747801</v>
      </c>
      <c r="W60">
        <v>21.1100269591259</v>
      </c>
      <c r="X60">
        <v>21.1765829828995</v>
      </c>
      <c r="Y60">
        <v>21.306556842122301</v>
      </c>
      <c r="Z60">
        <v>21.473210716646399</v>
      </c>
      <c r="AA60">
        <v>21.595574493882499</v>
      </c>
      <c r="AB60">
        <v>21.7182057170787</v>
      </c>
      <c r="AC60">
        <v>21.913396781138299</v>
      </c>
      <c r="AD60">
        <v>22.067958883857798</v>
      </c>
      <c r="AE60">
        <v>22.314453077238198</v>
      </c>
      <c r="AF60">
        <v>22.547634281529401</v>
      </c>
      <c r="AG60">
        <v>22.7695340069289</v>
      </c>
      <c r="AH60">
        <v>23.033985481751301</v>
      </c>
      <c r="AI60">
        <v>23.220763984485401</v>
      </c>
      <c r="AJ60">
        <v>23.494791629041899</v>
      </c>
      <c r="AK60">
        <v>23.697654952945101</v>
      </c>
      <c r="AL60">
        <v>24.028640455499001</v>
      </c>
      <c r="AM60">
        <v>24.149316585730201</v>
      </c>
      <c r="AN60">
        <v>24.363933827850001</v>
      </c>
      <c r="AO60">
        <v>24.5312162548659</v>
      </c>
      <c r="AP60">
        <v>24.729168987284599</v>
      </c>
      <c r="AQ60">
        <v>24.835213102603799</v>
      </c>
      <c r="AR60">
        <v>24.9504332198489</v>
      </c>
      <c r="AS60">
        <v>25.016246746149001</v>
      </c>
      <c r="AT60">
        <v>25.056564846212801</v>
      </c>
      <c r="AU60">
        <v>25.150912208370801</v>
      </c>
      <c r="AV60">
        <v>25.267252604801399</v>
      </c>
      <c r="AW60">
        <v>25.336027815433599</v>
      </c>
      <c r="AX60">
        <v>25.416313302167499</v>
      </c>
      <c r="AY60">
        <v>25.410434429378601</v>
      </c>
      <c r="AZ60">
        <v>25.507021174783201</v>
      </c>
      <c r="BA60">
        <v>25.5286687523427</v>
      </c>
      <c r="BB60">
        <v>25.5944341097943</v>
      </c>
      <c r="BC60">
        <v>25.646951282660801</v>
      </c>
      <c r="BD60">
        <v>25.727436728484999</v>
      </c>
      <c r="BE60">
        <v>25.796449020743399</v>
      </c>
      <c r="BF60">
        <v>25.985219158871899</v>
      </c>
      <c r="BG60">
        <v>26.1390172792835</v>
      </c>
      <c r="BH60">
        <v>26.305794591817499</v>
      </c>
      <c r="BI60">
        <v>26.469316082024399</v>
      </c>
      <c r="BJ60">
        <v>26.6577208325165</v>
      </c>
      <c r="BK60">
        <v>26.792413041056001</v>
      </c>
      <c r="BL60">
        <v>26.958836702145501</v>
      </c>
      <c r="BM60">
        <v>27.121925015330199</v>
      </c>
      <c r="BN60">
        <v>27.2773740007719</v>
      </c>
      <c r="BO60">
        <v>27.428106883455001</v>
      </c>
      <c r="BP60">
        <v>27.577749768679201</v>
      </c>
      <c r="BQ60">
        <v>27.726297932019001</v>
      </c>
      <c r="BR60">
        <v>27.873747258167199</v>
      </c>
      <c r="BS60">
        <v>28.020094227136902</v>
      </c>
      <c r="BT60">
        <v>28.165335900274499</v>
      </c>
      <c r="BU60">
        <v>28.3094699061132</v>
      </c>
      <c r="BV60">
        <v>28.4524944260993</v>
      </c>
      <c r="BW60">
        <v>28.594408180217499</v>
      </c>
      <c r="BX60">
        <v>28.735210412542902</v>
      </c>
      <c r="BY60">
        <v>28.8749008767461</v>
      </c>
      <c r="BZ60">
        <v>29.013479821574499</v>
      </c>
      <c r="CA60">
        <v>29.150947976334599</v>
      </c>
      <c r="CB60">
        <v>29.287306536395601</v>
      </c>
      <c r="CC60">
        <v>29.422557148735901</v>
      </c>
      <c r="CD60">
        <v>29.556701897552099</v>
      </c>
      <c r="CE60">
        <v>29.689743289947899</v>
      </c>
      <c r="CF60">
        <v>29.8216842417207</v>
      </c>
      <c r="CG60">
        <v>29.9525280632622</v>
      </c>
      <c r="CH60">
        <v>30.082278445586802</v>
      </c>
      <c r="CI60">
        <v>30.210939446503001</v>
      </c>
      <c r="CJ60">
        <v>30.338515476939101</v>
      </c>
      <c r="CK60">
        <v>30.4650112874371</v>
      </c>
      <c r="CL60">
        <v>30.5904319548236</v>
      </c>
      <c r="CM60">
        <v>30.714782869068799</v>
      </c>
      <c r="CN60">
        <v>30.838069720342801</v>
      </c>
      <c r="CO60">
        <v>30.9602984862764</v>
      </c>
      <c r="CP60">
        <v>31.081475419435801</v>
      </c>
      <c r="CQ60">
        <v>31.201607035014899</v>
      </c>
      <c r="CR60">
        <v>31.320700098754202</v>
      </c>
      <c r="CS60">
        <v>31.438761615089099</v>
      </c>
      <c r="CT60">
        <v>31.555798815533802</v>
      </c>
      <c r="CU60">
        <v>31.671819147302902</v>
      </c>
      <c r="CV60">
        <v>31.786830262176402</v>
      </c>
      <c r="CW60">
        <v>31.900840005607499</v>
      </c>
      <c r="CX60">
        <v>32.013856406078297</v>
      </c>
      <c r="CY60">
        <v>32.125887535004303</v>
      </c>
      <c r="CZ60">
        <v>32.236941381470899</v>
      </c>
      <c r="DA60">
        <v>32.3470258165178</v>
      </c>
      <c r="DB60">
        <v>32.456148439493901</v>
      </c>
      <c r="DC60">
        <v>32.564316361437903</v>
      </c>
      <c r="DD60">
        <v>32.671535904148399</v>
      </c>
      <c r="DE60">
        <v>32.7778121894073</v>
      </c>
      <c r="DF60">
        <v>32.883148589031599</v>
      </c>
      <c r="DG60">
        <v>32.987546003655297</v>
      </c>
      <c r="DH60">
        <v>33.091001937056397</v>
      </c>
      <c r="DI60">
        <v>33.1935093342111</v>
      </c>
      <c r="DJ60">
        <v>33.295055155740798</v>
      </c>
      <c r="DK60">
        <v>33.395618669569899</v>
      </c>
      <c r="DL60">
        <v>33.495169452682902</v>
      </c>
      <c r="DM60">
        <v>33.593665111758</v>
      </c>
      <c r="DN60">
        <v>33.691048750589999</v>
      </c>
      <c r="DO60">
        <v>33.787246233606801</v>
      </c>
      <c r="DP60">
        <v>33.882163316986698</v>
      </c>
      <c r="DQ60">
        <v>33.975689033762997</v>
      </c>
      <c r="DR60">
        <v>34.0676785430298</v>
      </c>
      <c r="DS60">
        <v>34.157957018416198</v>
      </c>
      <c r="DT60">
        <v>34.246326161649101</v>
      </c>
    </row>
    <row r="61" spans="1:124" ht="15" customHeight="1" x14ac:dyDescent="0.25">
      <c r="A61">
        <v>59</v>
      </c>
      <c r="B61">
        <v>16.940490924053002</v>
      </c>
      <c r="C61">
        <v>17.030354291772198</v>
      </c>
      <c r="D61">
        <v>17.1289007887321</v>
      </c>
      <c r="E61">
        <v>17.264444412626801</v>
      </c>
      <c r="F61">
        <v>17.393684671299699</v>
      </c>
      <c r="G61">
        <v>17.573072231539999</v>
      </c>
      <c r="H61">
        <v>17.633444319496199</v>
      </c>
      <c r="I61">
        <v>17.8047203621298</v>
      </c>
      <c r="J61">
        <v>17.9559423478604</v>
      </c>
      <c r="K61">
        <v>18.204313538600701</v>
      </c>
      <c r="L61">
        <v>18.429910580136301</v>
      </c>
      <c r="M61">
        <v>18.694349499405899</v>
      </c>
      <c r="N61">
        <v>18.851936282890801</v>
      </c>
      <c r="O61">
        <v>19.070004353801899</v>
      </c>
      <c r="P61">
        <v>19.259586024993499</v>
      </c>
      <c r="Q61">
        <v>19.290619837861701</v>
      </c>
      <c r="R61">
        <v>19.480614329100302</v>
      </c>
      <c r="S61">
        <v>19.674090399558001</v>
      </c>
      <c r="T61">
        <v>19.770143421351101</v>
      </c>
      <c r="U61">
        <v>20.0811961857036</v>
      </c>
      <c r="V61">
        <v>20.1549635717003</v>
      </c>
      <c r="W61">
        <v>20.425700858557398</v>
      </c>
      <c r="X61">
        <v>20.496237399463102</v>
      </c>
      <c r="Y61">
        <v>20.623501436431098</v>
      </c>
      <c r="Z61">
        <v>20.793568249820002</v>
      </c>
      <c r="AA61">
        <v>20.928196957994999</v>
      </c>
      <c r="AB61">
        <v>21.043808572118898</v>
      </c>
      <c r="AC61">
        <v>21.2442745260287</v>
      </c>
      <c r="AD61">
        <v>21.378847977493599</v>
      </c>
      <c r="AE61">
        <v>21.621511906354598</v>
      </c>
      <c r="AF61">
        <v>21.8558092188896</v>
      </c>
      <c r="AG61">
        <v>22.066122847415802</v>
      </c>
      <c r="AH61">
        <v>22.3221633824149</v>
      </c>
      <c r="AI61">
        <v>22.505606059006201</v>
      </c>
      <c r="AJ61">
        <v>22.775924667455499</v>
      </c>
      <c r="AK61">
        <v>22.972903800703499</v>
      </c>
      <c r="AL61">
        <v>23.294845512981102</v>
      </c>
      <c r="AM61">
        <v>23.420565150112001</v>
      </c>
      <c r="AN61">
        <v>23.631160261781002</v>
      </c>
      <c r="AO61">
        <v>23.790001445636602</v>
      </c>
      <c r="AP61">
        <v>23.980621986082799</v>
      </c>
      <c r="AQ61">
        <v>24.083114120524598</v>
      </c>
      <c r="AR61">
        <v>24.1892749319146</v>
      </c>
      <c r="AS61">
        <v>24.258477901557999</v>
      </c>
      <c r="AT61">
        <v>24.302587061535601</v>
      </c>
      <c r="AU61">
        <v>24.39094147218</v>
      </c>
      <c r="AV61">
        <v>24.504238577083999</v>
      </c>
      <c r="AW61">
        <v>24.572260680437399</v>
      </c>
      <c r="AX61">
        <v>24.645100185506301</v>
      </c>
      <c r="AY61">
        <v>24.6437978330882</v>
      </c>
      <c r="AZ61">
        <v>24.738953132842902</v>
      </c>
      <c r="BA61">
        <v>24.760586568338798</v>
      </c>
      <c r="BB61">
        <v>24.827027215877902</v>
      </c>
      <c r="BC61">
        <v>24.876467413442299</v>
      </c>
      <c r="BD61">
        <v>24.952341738133399</v>
      </c>
      <c r="BE61">
        <v>25.014576041034399</v>
      </c>
      <c r="BF61">
        <v>25.202211671711201</v>
      </c>
      <c r="BG61">
        <v>25.357784387482099</v>
      </c>
      <c r="BH61">
        <v>25.5219709421022</v>
      </c>
      <c r="BI61">
        <v>25.675297444660799</v>
      </c>
      <c r="BJ61">
        <v>25.856939048602801</v>
      </c>
      <c r="BK61">
        <v>25.9957268207196</v>
      </c>
      <c r="BL61">
        <v>26.162682549441801</v>
      </c>
      <c r="BM61">
        <v>26.3171543264042</v>
      </c>
      <c r="BN61">
        <v>26.466122293530599</v>
      </c>
      <c r="BO61">
        <v>26.6140350702577</v>
      </c>
      <c r="BP61">
        <v>26.760887400445799</v>
      </c>
      <c r="BQ61">
        <v>26.9066746372506</v>
      </c>
      <c r="BR61">
        <v>27.051392729740002</v>
      </c>
      <c r="BS61">
        <v>27.1950382093023</v>
      </c>
      <c r="BT61">
        <v>27.337608175877101</v>
      </c>
      <c r="BU61">
        <v>27.479100284039902</v>
      </c>
      <c r="BV61">
        <v>27.619512728967699</v>
      </c>
      <c r="BW61">
        <v>27.758844232314299</v>
      </c>
      <c r="BX61">
        <v>27.897094028020899</v>
      </c>
      <c r="BY61">
        <v>28.034261848086501</v>
      </c>
      <c r="BZ61">
        <v>28.1703479083227</v>
      </c>
      <c r="CA61">
        <v>28.305352894114101</v>
      </c>
      <c r="CB61">
        <v>28.439277946206499</v>
      </c>
      <c r="CC61">
        <v>28.572124646541599</v>
      </c>
      <c r="CD61">
        <v>28.703895004157999</v>
      </c>
      <c r="CE61">
        <v>28.8345914411758</v>
      </c>
      <c r="CF61">
        <v>28.9642167788808</v>
      </c>
      <c r="CG61">
        <v>29.092774223924401</v>
      </c>
      <c r="CH61">
        <v>29.2202673546524</v>
      </c>
      <c r="CI61">
        <v>29.346700107577799</v>
      </c>
      <c r="CJ61">
        <v>29.472076764007699</v>
      </c>
      <c r="CK61">
        <v>29.596401936837498</v>
      </c>
      <c r="CL61">
        <v>29.719680557521901</v>
      </c>
      <c r="CM61">
        <v>29.841917863231799</v>
      </c>
      <c r="CN61">
        <v>29.963119384207499</v>
      </c>
      <c r="CO61">
        <v>30.083290931313101</v>
      </c>
      <c r="CP61">
        <v>30.2024385838032</v>
      </c>
      <c r="CQ61">
        <v>30.320568677303299</v>
      </c>
      <c r="CR61">
        <v>30.437687792014099</v>
      </c>
      <c r="CS61">
        <v>30.5538027411421</v>
      </c>
      <c r="CT61">
        <v>30.668920559559901</v>
      </c>
      <c r="CU61">
        <v>30.7830484927028</v>
      </c>
      <c r="CV61">
        <v>30.8961939857023</v>
      </c>
      <c r="CW61">
        <v>31.008364672758901</v>
      </c>
      <c r="CX61">
        <v>31.1195683667578</v>
      </c>
      <c r="CY61">
        <v>31.2298129190021</v>
      </c>
      <c r="CZ61">
        <v>31.3391060938722</v>
      </c>
      <c r="DA61">
        <v>31.447455533352699</v>
      </c>
      <c r="DB61">
        <v>31.554868603262801</v>
      </c>
      <c r="DC61">
        <v>31.6613521763671</v>
      </c>
      <c r="DD61">
        <v>31.7669123309871</v>
      </c>
      <c r="DE61">
        <v>31.871553939536099</v>
      </c>
      <c r="DF61">
        <v>31.9752801176068</v>
      </c>
      <c r="DG61">
        <v>32.078091501469999</v>
      </c>
      <c r="DH61">
        <v>32.179985320767202</v>
      </c>
      <c r="DI61">
        <v>32.280954234555402</v>
      </c>
      <c r="DJ61">
        <v>32.380984903368798</v>
      </c>
      <c r="DK61">
        <v>32.480056278142499</v>
      </c>
      <c r="DL61">
        <v>32.578137598940799</v>
      </c>
      <c r="DM61">
        <v>32.675186112360798</v>
      </c>
      <c r="DN61">
        <v>32.771144535652297</v>
      </c>
      <c r="DO61">
        <v>32.8659383170192</v>
      </c>
      <c r="DP61">
        <v>32.9594727638002</v>
      </c>
      <c r="DQ61">
        <v>33.051636439400099</v>
      </c>
      <c r="DR61">
        <v>33.142283977476502</v>
      </c>
      <c r="DS61">
        <v>33.231239985654497</v>
      </c>
      <c r="DT61">
        <v>33.318305578463097</v>
      </c>
    </row>
    <row r="62" spans="1:124" ht="15" customHeight="1" x14ac:dyDescent="0.25">
      <c r="A62">
        <v>60</v>
      </c>
      <c r="B62">
        <v>16.287831150558102</v>
      </c>
      <c r="C62">
        <v>16.363922682430601</v>
      </c>
      <c r="D62">
        <v>16.483360505849699</v>
      </c>
      <c r="E62">
        <v>16.6317316065394</v>
      </c>
      <c r="F62">
        <v>16.741673364821899</v>
      </c>
      <c r="G62">
        <v>16.9268192351952</v>
      </c>
      <c r="H62">
        <v>16.986121912346299</v>
      </c>
      <c r="I62">
        <v>17.162347575845601</v>
      </c>
      <c r="J62">
        <v>17.321642450953899</v>
      </c>
      <c r="K62">
        <v>17.556653008760598</v>
      </c>
      <c r="L62">
        <v>17.789015397465501</v>
      </c>
      <c r="M62">
        <v>18.032531127418999</v>
      </c>
      <c r="N62">
        <v>18.191200258788101</v>
      </c>
      <c r="O62">
        <v>18.411046160255999</v>
      </c>
      <c r="P62">
        <v>18.587276385988101</v>
      </c>
      <c r="Q62">
        <v>18.615156972948402</v>
      </c>
      <c r="R62">
        <v>18.818646174063801</v>
      </c>
      <c r="S62">
        <v>19.0078060394464</v>
      </c>
      <c r="T62">
        <v>19.1115620821726</v>
      </c>
      <c r="U62">
        <v>19.413823575206301</v>
      </c>
      <c r="V62">
        <v>19.494106850381701</v>
      </c>
      <c r="W62">
        <v>19.757715471401799</v>
      </c>
      <c r="X62">
        <v>19.823158243440002</v>
      </c>
      <c r="Y62">
        <v>19.947052992271601</v>
      </c>
      <c r="Z62">
        <v>20.1238965102966</v>
      </c>
      <c r="AA62">
        <v>20.2599411251101</v>
      </c>
      <c r="AB62">
        <v>20.372943694357598</v>
      </c>
      <c r="AC62">
        <v>20.557732313594499</v>
      </c>
      <c r="AD62">
        <v>20.7033766503754</v>
      </c>
      <c r="AE62">
        <v>20.937627620218699</v>
      </c>
      <c r="AF62">
        <v>21.1629869824983</v>
      </c>
      <c r="AG62">
        <v>21.369535658133199</v>
      </c>
      <c r="AH62">
        <v>21.620935917490499</v>
      </c>
      <c r="AI62">
        <v>21.801382372346001</v>
      </c>
      <c r="AJ62">
        <v>22.063544741928101</v>
      </c>
      <c r="AK62">
        <v>22.261878398177199</v>
      </c>
      <c r="AL62">
        <v>22.580225970112501</v>
      </c>
      <c r="AM62">
        <v>22.697110411261001</v>
      </c>
      <c r="AN62">
        <v>22.9032756193469</v>
      </c>
      <c r="AO62">
        <v>23.059044063591902</v>
      </c>
      <c r="AP62">
        <v>23.2324488941228</v>
      </c>
      <c r="AQ62">
        <v>23.3425799610071</v>
      </c>
      <c r="AR62">
        <v>23.445660258581501</v>
      </c>
      <c r="AS62">
        <v>23.517664871607899</v>
      </c>
      <c r="AT62">
        <v>23.559942661025499</v>
      </c>
      <c r="AU62">
        <v>23.637225866018799</v>
      </c>
      <c r="AV62">
        <v>23.7515273594855</v>
      </c>
      <c r="AW62">
        <v>23.813906440868699</v>
      </c>
      <c r="AX62">
        <v>23.878045279594801</v>
      </c>
      <c r="AY62">
        <v>23.880952326361601</v>
      </c>
      <c r="AZ62">
        <v>23.976179470403199</v>
      </c>
      <c r="BA62">
        <v>23.996411600571399</v>
      </c>
      <c r="BB62">
        <v>24.066685290119</v>
      </c>
      <c r="BC62">
        <v>24.115663691943698</v>
      </c>
      <c r="BD62">
        <v>24.180400280723301</v>
      </c>
      <c r="BE62">
        <v>24.241785292407901</v>
      </c>
      <c r="BF62">
        <v>24.429130814671701</v>
      </c>
      <c r="BG62">
        <v>24.577853815177502</v>
      </c>
      <c r="BH62">
        <v>24.742927262886202</v>
      </c>
      <c r="BI62">
        <v>24.891711630375401</v>
      </c>
      <c r="BJ62">
        <v>25.066405092588202</v>
      </c>
      <c r="BK62">
        <v>25.213830785168302</v>
      </c>
      <c r="BL62">
        <v>25.369020176021401</v>
      </c>
      <c r="BM62">
        <v>25.516060496990399</v>
      </c>
      <c r="BN62">
        <v>25.662081497142701</v>
      </c>
      <c r="BO62">
        <v>25.807077421082099</v>
      </c>
      <c r="BP62">
        <v>25.951043121400801</v>
      </c>
      <c r="BQ62">
        <v>26.0939740457273</v>
      </c>
      <c r="BR62">
        <v>26.2358662235483</v>
      </c>
      <c r="BS62">
        <v>26.3767162528362</v>
      </c>
      <c r="BT62">
        <v>26.516521286512301</v>
      </c>
      <c r="BU62">
        <v>26.6552790187752</v>
      </c>
      <c r="BV62">
        <v>26.792987671321502</v>
      </c>
      <c r="BW62">
        <v>26.929645979486001</v>
      </c>
      <c r="BX62">
        <v>27.065253178325801</v>
      </c>
      <c r="BY62">
        <v>27.199808988672999</v>
      </c>
      <c r="BZ62">
        <v>27.3333136031778</v>
      </c>
      <c r="CA62">
        <v>27.465767672364901</v>
      </c>
      <c r="CB62">
        <v>27.597172290721598</v>
      </c>
      <c r="CC62">
        <v>27.7275289828384</v>
      </c>
      <c r="CD62">
        <v>27.856839689619299</v>
      </c>
      <c r="CE62">
        <v>27.9851067545783</v>
      </c>
      <c r="CF62">
        <v>28.112332910238901</v>
      </c>
      <c r="CG62">
        <v>28.23852126465</v>
      </c>
      <c r="CH62">
        <v>28.363675288033399</v>
      </c>
      <c r="CI62">
        <v>28.487798799573898</v>
      </c>
      <c r="CJ62">
        <v>28.610895954365301</v>
      </c>
      <c r="CK62">
        <v>28.732971230522001</v>
      </c>
      <c r="CL62">
        <v>28.8540294164664</v>
      </c>
      <c r="CM62">
        <v>28.974075598401502</v>
      </c>
      <c r="CN62">
        <v>29.093115147976398</v>
      </c>
      <c r="CO62">
        <v>29.211153710152502</v>
      </c>
      <c r="CP62">
        <v>29.328197191276601</v>
      </c>
      <c r="CQ62">
        <v>29.444251747367598</v>
      </c>
      <c r="CR62">
        <v>29.5593237726208</v>
      </c>
      <c r="CS62">
        <v>29.673419888136198</v>
      </c>
      <c r="CT62">
        <v>29.786546930872401</v>
      </c>
      <c r="CU62">
        <v>29.898711942831699</v>
      </c>
      <c r="CV62">
        <v>30.009922160477998</v>
      </c>
      <c r="CW62">
        <v>30.120185004389</v>
      </c>
      <c r="CX62">
        <v>30.2295080691466</v>
      </c>
      <c r="CY62">
        <v>30.3378989828812</v>
      </c>
      <c r="CZ62">
        <v>30.445365281844602</v>
      </c>
      <c r="DA62">
        <v>30.551914375191402</v>
      </c>
      <c r="DB62">
        <v>30.657553391074</v>
      </c>
      <c r="DC62">
        <v>30.762288959458001</v>
      </c>
      <c r="DD62">
        <v>30.866126910239</v>
      </c>
      <c r="DE62">
        <v>30.9690718610345</v>
      </c>
      <c r="DF62">
        <v>31.071126665233699</v>
      </c>
      <c r="DG62">
        <v>31.1722916881175</v>
      </c>
      <c r="DH62">
        <v>31.272563877794099</v>
      </c>
      <c r="DI62">
        <v>31.371935599085798</v>
      </c>
      <c r="DJ62">
        <v>31.470393203032302</v>
      </c>
      <c r="DK62">
        <v>31.567915312878402</v>
      </c>
      <c r="DL62">
        <v>31.664470819554602</v>
      </c>
      <c r="DM62">
        <v>31.7600165956169</v>
      </c>
      <c r="DN62">
        <v>31.854494955825199</v>
      </c>
      <c r="DO62">
        <v>31.947830913999201</v>
      </c>
      <c r="DP62">
        <v>32.039929308051597</v>
      </c>
      <c r="DQ62">
        <v>32.130678209612199</v>
      </c>
      <c r="DR62">
        <v>32.219931700650797</v>
      </c>
      <c r="DS62">
        <v>32.307513793550399</v>
      </c>
      <c r="DT62">
        <v>32.393224984826603</v>
      </c>
    </row>
    <row r="63" spans="1:124" ht="15" customHeight="1" x14ac:dyDescent="0.25">
      <c r="A63">
        <v>61</v>
      </c>
      <c r="B63">
        <v>15.633474712805199</v>
      </c>
      <c r="C63">
        <v>15.7225546991651</v>
      </c>
      <c r="D63">
        <v>15.867204178237699</v>
      </c>
      <c r="E63">
        <v>16.005431071427601</v>
      </c>
      <c r="F63">
        <v>16.114213882714001</v>
      </c>
      <c r="G63">
        <v>16.291908918910099</v>
      </c>
      <c r="H63">
        <v>16.357164970512201</v>
      </c>
      <c r="I63">
        <v>16.544031619942501</v>
      </c>
      <c r="J63">
        <v>16.686740376777799</v>
      </c>
      <c r="K63">
        <v>16.940358332432499</v>
      </c>
      <c r="L63">
        <v>17.1441389827717</v>
      </c>
      <c r="M63">
        <v>17.383239333998102</v>
      </c>
      <c r="N63">
        <v>17.546076350214999</v>
      </c>
      <c r="O63">
        <v>17.7551930598197</v>
      </c>
      <c r="P63">
        <v>17.948629695840602</v>
      </c>
      <c r="Q63">
        <v>17.9735528087914</v>
      </c>
      <c r="R63">
        <v>18.1649389985452</v>
      </c>
      <c r="S63">
        <v>18.348560192905801</v>
      </c>
      <c r="T63">
        <v>18.462814873556201</v>
      </c>
      <c r="U63">
        <v>18.756855243779899</v>
      </c>
      <c r="V63">
        <v>18.8445940287911</v>
      </c>
      <c r="W63">
        <v>19.092067661975101</v>
      </c>
      <c r="X63">
        <v>19.166486201731502</v>
      </c>
      <c r="Y63">
        <v>19.288676465197199</v>
      </c>
      <c r="Z63">
        <v>19.465877874555801</v>
      </c>
      <c r="AA63">
        <v>19.597698236873001</v>
      </c>
      <c r="AB63">
        <v>19.712669412324502</v>
      </c>
      <c r="AC63">
        <v>19.8894912636501</v>
      </c>
      <c r="AD63">
        <v>20.029796575849801</v>
      </c>
      <c r="AE63">
        <v>20.259557301812901</v>
      </c>
      <c r="AF63">
        <v>20.481759215799499</v>
      </c>
      <c r="AG63">
        <v>20.6842564075281</v>
      </c>
      <c r="AH63">
        <v>20.932810389714501</v>
      </c>
      <c r="AI63">
        <v>21.106706698121101</v>
      </c>
      <c r="AJ63">
        <v>21.3580191701353</v>
      </c>
      <c r="AK63">
        <v>21.557005011104099</v>
      </c>
      <c r="AL63">
        <v>21.872834037184202</v>
      </c>
      <c r="AM63">
        <v>21.982379228098701</v>
      </c>
      <c r="AN63">
        <v>22.185069234626599</v>
      </c>
      <c r="AO63">
        <v>22.330584767552999</v>
      </c>
      <c r="AP63">
        <v>22.495641487436799</v>
      </c>
      <c r="AQ63">
        <v>22.608679649629099</v>
      </c>
      <c r="AR63">
        <v>22.707659568422599</v>
      </c>
      <c r="AS63">
        <v>22.773698776207102</v>
      </c>
      <c r="AT63">
        <v>22.8145369755206</v>
      </c>
      <c r="AU63">
        <v>22.888009655898099</v>
      </c>
      <c r="AV63">
        <v>22.9993403261896</v>
      </c>
      <c r="AW63">
        <v>23.063045223366</v>
      </c>
      <c r="AX63">
        <v>23.121487681513699</v>
      </c>
      <c r="AY63">
        <v>23.1302333692982</v>
      </c>
      <c r="AZ63">
        <v>23.217135420676598</v>
      </c>
      <c r="BA63">
        <v>23.241215618439998</v>
      </c>
      <c r="BB63">
        <v>23.309715877825099</v>
      </c>
      <c r="BC63">
        <v>23.356720254398098</v>
      </c>
      <c r="BD63">
        <v>23.4124862082842</v>
      </c>
      <c r="BE63">
        <v>23.481369075064801</v>
      </c>
      <c r="BF63">
        <v>23.665817132284701</v>
      </c>
      <c r="BG63">
        <v>23.8048309408872</v>
      </c>
      <c r="BH63">
        <v>23.964997845227</v>
      </c>
      <c r="BI63">
        <v>24.119661641032302</v>
      </c>
      <c r="BJ63">
        <v>24.2876685842756</v>
      </c>
      <c r="BK63">
        <v>24.434199810751299</v>
      </c>
      <c r="BL63">
        <v>24.579135477647402</v>
      </c>
      <c r="BM63">
        <v>24.7230887937334</v>
      </c>
      <c r="BN63">
        <v>24.8660535405727</v>
      </c>
      <c r="BO63">
        <v>25.008024104846999</v>
      </c>
      <c r="BP63">
        <v>25.148995465848401</v>
      </c>
      <c r="BQ63">
        <v>25.288963182730701</v>
      </c>
      <c r="BR63">
        <v>25.427923381549999</v>
      </c>
      <c r="BS63">
        <v>25.565872742125102</v>
      </c>
      <c r="BT63">
        <v>25.7028084847482</v>
      </c>
      <c r="BU63">
        <v>25.8387283567724</v>
      </c>
      <c r="BV63">
        <v>25.973630619103599</v>
      </c>
      <c r="BW63">
        <v>26.107514032621701</v>
      </c>
      <c r="BX63">
        <v>26.240377844555301</v>
      </c>
      <c r="BY63">
        <v>26.3722217748338</v>
      </c>
      <c r="BZ63">
        <v>26.503046002436999</v>
      </c>
      <c r="CA63">
        <v>26.6328511517642</v>
      </c>
      <c r="CB63">
        <v>26.761638279041399</v>
      </c>
      <c r="CC63">
        <v>26.889408858785401</v>
      </c>
      <c r="CD63">
        <v>27.0161647703417</v>
      </c>
      <c r="CE63">
        <v>27.141908284511899</v>
      </c>
      <c r="CF63">
        <v>27.266642050286499</v>
      </c>
      <c r="CG63">
        <v>27.3903690816961</v>
      </c>
      <c r="CH63">
        <v>27.513092744795099</v>
      </c>
      <c r="CI63">
        <v>27.634816744789099</v>
      </c>
      <c r="CJ63">
        <v>27.755545113316799</v>
      </c>
      <c r="CK63">
        <v>27.8752821958984</v>
      </c>
      <c r="CL63">
        <v>27.994032639557901</v>
      </c>
      <c r="CM63">
        <v>28.1118013806284</v>
      </c>
      <c r="CN63">
        <v>28.228593632749298</v>
      </c>
      <c r="CO63">
        <v>28.344414875060298</v>
      </c>
      <c r="CP63">
        <v>28.459270840600599</v>
      </c>
      <c r="CQ63">
        <v>28.573167504916999</v>
      </c>
      <c r="CR63">
        <v>28.686111074886998</v>
      </c>
      <c r="CS63">
        <v>28.798107977761099</v>
      </c>
      <c r="CT63">
        <v>28.909164850426802</v>
      </c>
      <c r="CU63">
        <v>29.019288528898599</v>
      </c>
      <c r="CV63">
        <v>29.128486038036201</v>
      </c>
      <c r="CW63">
        <v>29.236764581492501</v>
      </c>
      <c r="CX63">
        <v>29.344131531893201</v>
      </c>
      <c r="CY63">
        <v>29.450594290172901</v>
      </c>
      <c r="CZ63">
        <v>29.556160160048101</v>
      </c>
      <c r="DA63">
        <v>29.660836313069101</v>
      </c>
      <c r="DB63">
        <v>29.7646296345631</v>
      </c>
      <c r="DC63">
        <v>29.867546506126899</v>
      </c>
      <c r="DD63">
        <v>29.969592503206201</v>
      </c>
      <c r="DE63">
        <v>30.0707719820835</v>
      </c>
      <c r="DF63">
        <v>30.171087526806399</v>
      </c>
      <c r="DG63">
        <v>30.270539223819299</v>
      </c>
      <c r="DH63">
        <v>30.369123731005001</v>
      </c>
      <c r="DI63">
        <v>30.466833109246199</v>
      </c>
      <c r="DJ63">
        <v>30.563653389171201</v>
      </c>
      <c r="DK63">
        <v>30.659562853982901</v>
      </c>
      <c r="DL63">
        <v>30.754530031441899</v>
      </c>
      <c r="DM63">
        <v>30.848511404079499</v>
      </c>
      <c r="DN63">
        <v>30.941448865965999</v>
      </c>
      <c r="DO63">
        <v>31.0332669758617</v>
      </c>
      <c r="DP63">
        <v>31.123870078867</v>
      </c>
      <c r="DQ63">
        <v>31.213145729711201</v>
      </c>
      <c r="DR63">
        <v>31.30094742895</v>
      </c>
      <c r="DS63">
        <v>31.387098560652898</v>
      </c>
      <c r="DT63">
        <v>31.4713989684967</v>
      </c>
    </row>
    <row r="64" spans="1:124" ht="15" customHeight="1" x14ac:dyDescent="0.25">
      <c r="A64">
        <v>62</v>
      </c>
      <c r="B64">
        <v>15.008914515393901</v>
      </c>
      <c r="C64">
        <v>15.1122681363855</v>
      </c>
      <c r="D64">
        <v>15.2477001082533</v>
      </c>
      <c r="E64">
        <v>15.382139539156899</v>
      </c>
      <c r="F64">
        <v>15.487211514560199</v>
      </c>
      <c r="G64">
        <v>15.673821362748701</v>
      </c>
      <c r="H64">
        <v>15.7409882457234</v>
      </c>
      <c r="I64">
        <v>15.9329165910702</v>
      </c>
      <c r="J64">
        <v>16.084656028878701</v>
      </c>
      <c r="K64">
        <v>16.312296773962899</v>
      </c>
      <c r="L64">
        <v>16.519747796901601</v>
      </c>
      <c r="M64">
        <v>16.757202921302699</v>
      </c>
      <c r="N64">
        <v>16.901111222487401</v>
      </c>
      <c r="O64">
        <v>17.134763713999799</v>
      </c>
      <c r="P64">
        <v>17.314788342388098</v>
      </c>
      <c r="Q64">
        <v>17.331862268977201</v>
      </c>
      <c r="R64">
        <v>17.533260961858499</v>
      </c>
      <c r="S64">
        <v>17.718497001896498</v>
      </c>
      <c r="T64">
        <v>17.807808292746699</v>
      </c>
      <c r="U64">
        <v>18.117469918497498</v>
      </c>
      <c r="V64">
        <v>18.199205549625301</v>
      </c>
      <c r="W64">
        <v>18.441538121741299</v>
      </c>
      <c r="X64">
        <v>18.5220939686401</v>
      </c>
      <c r="Y64">
        <v>18.636436336943401</v>
      </c>
      <c r="Z64">
        <v>18.8138656048149</v>
      </c>
      <c r="AA64">
        <v>18.949325663676099</v>
      </c>
      <c r="AB64">
        <v>19.0471819865733</v>
      </c>
      <c r="AC64">
        <v>19.228512239337601</v>
      </c>
      <c r="AD64">
        <v>19.3587858234701</v>
      </c>
      <c r="AE64">
        <v>19.587998352319001</v>
      </c>
      <c r="AF64">
        <v>19.809463968343099</v>
      </c>
      <c r="AG64">
        <v>20.006499212263599</v>
      </c>
      <c r="AH64">
        <v>20.245020302281102</v>
      </c>
      <c r="AI64">
        <v>20.413813036407699</v>
      </c>
      <c r="AJ64">
        <v>20.6694262726791</v>
      </c>
      <c r="AK64">
        <v>20.8635850921412</v>
      </c>
      <c r="AL64">
        <v>21.1645419873281</v>
      </c>
      <c r="AM64">
        <v>21.273835725513901</v>
      </c>
      <c r="AN64">
        <v>21.463569665316601</v>
      </c>
      <c r="AO64">
        <v>21.607366665661601</v>
      </c>
      <c r="AP64">
        <v>21.7643802925035</v>
      </c>
      <c r="AQ64">
        <v>21.877850330795201</v>
      </c>
      <c r="AR64">
        <v>21.9663238579103</v>
      </c>
      <c r="AS64">
        <v>22.0269103702046</v>
      </c>
      <c r="AT64">
        <v>22.072884303248699</v>
      </c>
      <c r="AU64">
        <v>22.137963206100501</v>
      </c>
      <c r="AV64">
        <v>22.252234906233799</v>
      </c>
      <c r="AW64">
        <v>22.311790540512799</v>
      </c>
      <c r="AX64">
        <v>22.374866572145098</v>
      </c>
      <c r="AY64">
        <v>22.382199762729702</v>
      </c>
      <c r="AZ64">
        <v>22.462875954513802</v>
      </c>
      <c r="BA64">
        <v>22.497058447411401</v>
      </c>
      <c r="BB64">
        <v>22.556925823639901</v>
      </c>
      <c r="BC64">
        <v>22.601909002158699</v>
      </c>
      <c r="BD64">
        <v>22.6582494068548</v>
      </c>
      <c r="BE64">
        <v>22.7320217769043</v>
      </c>
      <c r="BF64">
        <v>22.908402231464802</v>
      </c>
      <c r="BG64">
        <v>23.040888122278801</v>
      </c>
      <c r="BH64">
        <v>23.2046215618719</v>
      </c>
      <c r="BI64">
        <v>23.363389106191399</v>
      </c>
      <c r="BJ64">
        <v>23.515885919846799</v>
      </c>
      <c r="BK64">
        <v>23.658497946012101</v>
      </c>
      <c r="BL64">
        <v>23.800165971323999</v>
      </c>
      <c r="BM64">
        <v>23.940883356727401</v>
      </c>
      <c r="BN64">
        <v>24.080644063617999</v>
      </c>
      <c r="BO64">
        <v>24.219442641792</v>
      </c>
      <c r="BP64">
        <v>24.357274217139</v>
      </c>
      <c r="BQ64">
        <v>24.494134479111999</v>
      </c>
      <c r="BR64">
        <v>24.630019668003499</v>
      </c>
      <c r="BS64">
        <v>24.7649265620576</v>
      </c>
      <c r="BT64">
        <v>24.898852464445799</v>
      </c>
      <c r="BU64">
        <v>25.031795190134002</v>
      </c>
      <c r="BV64">
        <v>25.163753052665001</v>
      </c>
      <c r="BW64">
        <v>25.2947248508816</v>
      </c>
      <c r="BX64">
        <v>25.424709855613699</v>
      </c>
      <c r="BY64">
        <v>25.5537077963508</v>
      </c>
      <c r="BZ64">
        <v>25.681718847920099</v>
      </c>
      <c r="CA64">
        <v>25.808743617191201</v>
      </c>
      <c r="CB64">
        <v>25.934783129825099</v>
      </c>
      <c r="CC64">
        <v>26.059838817084401</v>
      </c>
      <c r="CD64">
        <v>26.183912502721601</v>
      </c>
      <c r="CE64">
        <v>26.307006389961099</v>
      </c>
      <c r="CF64">
        <v>26.429123048588401</v>
      </c>
      <c r="CG64">
        <v>26.550265402159901</v>
      </c>
      <c r="CH64">
        <v>26.670436715345801</v>
      </c>
      <c r="CI64">
        <v>26.7896405814178</v>
      </c>
      <c r="CJ64">
        <v>26.907880909890999</v>
      </c>
      <c r="CK64">
        <v>27.0251619143312</v>
      </c>
      <c r="CL64">
        <v>27.141488100334701</v>
      </c>
      <c r="CM64">
        <v>27.2568642536901</v>
      </c>
      <c r="CN64">
        <v>27.3712954287281</v>
      </c>
      <c r="CO64">
        <v>27.484786936867099</v>
      </c>
      <c r="CP64">
        <v>27.597344335358901</v>
      </c>
      <c r="CQ64">
        <v>27.708973416241101</v>
      </c>
      <c r="CR64">
        <v>27.8196801954997</v>
      </c>
      <c r="CS64">
        <v>27.929470902446599</v>
      </c>
      <c r="CT64">
        <v>28.038351969313901</v>
      </c>
      <c r="CU64">
        <v>28.146330021070099</v>
      </c>
      <c r="CV64">
        <v>28.2534118654583</v>
      </c>
      <c r="CW64">
        <v>28.359604483259002</v>
      </c>
      <c r="CX64">
        <v>28.464915018778999</v>
      </c>
      <c r="CY64">
        <v>28.569350638953001</v>
      </c>
      <c r="CZ64">
        <v>28.6729184077018</v>
      </c>
      <c r="DA64">
        <v>28.775625251272999</v>
      </c>
      <c r="DB64">
        <v>28.877477804011701</v>
      </c>
      <c r="DC64">
        <v>28.9784821904971</v>
      </c>
      <c r="DD64">
        <v>29.078643722529701</v>
      </c>
      <c r="DE64">
        <v>29.1779664852391</v>
      </c>
      <c r="DF64">
        <v>29.276452782784801</v>
      </c>
      <c r="DG64">
        <v>29.374102411364301</v>
      </c>
      <c r="DH64">
        <v>29.470911726186401</v>
      </c>
      <c r="DI64">
        <v>29.566872470498801</v>
      </c>
      <c r="DJ64">
        <v>29.6619703393287</v>
      </c>
      <c r="DK64">
        <v>29.756183258869601</v>
      </c>
      <c r="DL64">
        <v>29.8494793746573</v>
      </c>
      <c r="DM64">
        <v>29.9418147577253</v>
      </c>
      <c r="DN64">
        <v>30.033130857227501</v>
      </c>
      <c r="DO64">
        <v>30.123351749557301</v>
      </c>
      <c r="DP64">
        <v>30.21238125632</v>
      </c>
      <c r="DQ64">
        <v>30.300106382505501</v>
      </c>
      <c r="DR64">
        <v>30.386380008672202</v>
      </c>
      <c r="DS64">
        <v>30.4710248478255</v>
      </c>
      <c r="DT64">
        <v>30.5538400458742</v>
      </c>
    </row>
    <row r="65" spans="1:124" ht="15" customHeight="1" x14ac:dyDescent="0.25">
      <c r="A65">
        <v>63</v>
      </c>
      <c r="B65">
        <v>14.4083693641366</v>
      </c>
      <c r="C65">
        <v>14.5008347591518</v>
      </c>
      <c r="D65">
        <v>14.644843335027799</v>
      </c>
      <c r="E65">
        <v>14.7827304702429</v>
      </c>
      <c r="F65">
        <v>14.8850536160167</v>
      </c>
      <c r="G65">
        <v>15.0709267065458</v>
      </c>
      <c r="H65">
        <v>15.144924552750901</v>
      </c>
      <c r="I65">
        <v>15.3486911548259</v>
      </c>
      <c r="J65">
        <v>15.4771507133017</v>
      </c>
      <c r="K65">
        <v>15.701837554280401</v>
      </c>
      <c r="L65">
        <v>15.909355115406701</v>
      </c>
      <c r="M65">
        <v>16.1389503593984</v>
      </c>
      <c r="N65">
        <v>16.294677699702302</v>
      </c>
      <c r="O65">
        <v>16.517264374357602</v>
      </c>
      <c r="P65">
        <v>16.677460725242501</v>
      </c>
      <c r="Q65">
        <v>16.707268312946301</v>
      </c>
      <c r="R65">
        <v>16.916256259712</v>
      </c>
      <c r="S65">
        <v>17.092029576910299</v>
      </c>
      <c r="T65">
        <v>17.188349475091599</v>
      </c>
      <c r="U65">
        <v>17.4850498735649</v>
      </c>
      <c r="V65">
        <v>17.565779022057701</v>
      </c>
      <c r="W65">
        <v>17.797573352333899</v>
      </c>
      <c r="X65">
        <v>17.880827780267101</v>
      </c>
      <c r="Y65">
        <v>17.997468176023499</v>
      </c>
      <c r="Z65">
        <v>18.167912735040399</v>
      </c>
      <c r="AA65">
        <v>18.302353197898601</v>
      </c>
      <c r="AB65">
        <v>18.388705191274699</v>
      </c>
      <c r="AC65">
        <v>18.569152258700601</v>
      </c>
      <c r="AD65">
        <v>18.694311696774299</v>
      </c>
      <c r="AE65">
        <v>18.923943337905001</v>
      </c>
      <c r="AF65">
        <v>19.1373948743976</v>
      </c>
      <c r="AG65">
        <v>19.3321720683747</v>
      </c>
      <c r="AH65">
        <v>19.561809342066699</v>
      </c>
      <c r="AI65">
        <v>19.731607991403699</v>
      </c>
      <c r="AJ65">
        <v>19.987485402899299</v>
      </c>
      <c r="AK65">
        <v>20.176136332959899</v>
      </c>
      <c r="AL65">
        <v>20.467261406975599</v>
      </c>
      <c r="AM65">
        <v>20.5708451178802</v>
      </c>
      <c r="AN65">
        <v>20.748188913738801</v>
      </c>
      <c r="AO65">
        <v>20.894161419042099</v>
      </c>
      <c r="AP65">
        <v>21.045913209477298</v>
      </c>
      <c r="AQ65">
        <v>21.156075708169102</v>
      </c>
      <c r="AR65">
        <v>21.233169470774001</v>
      </c>
      <c r="AS65">
        <v>21.2901417155439</v>
      </c>
      <c r="AT65">
        <v>21.337895879470199</v>
      </c>
      <c r="AU65">
        <v>21.397502014106198</v>
      </c>
      <c r="AV65">
        <v>21.5101851590575</v>
      </c>
      <c r="AW65">
        <v>21.565268679240901</v>
      </c>
      <c r="AX65">
        <v>21.623857822680399</v>
      </c>
      <c r="AY65">
        <v>21.637299454744099</v>
      </c>
      <c r="AZ65">
        <v>21.713591613047001</v>
      </c>
      <c r="BA65">
        <v>21.7533481521432</v>
      </c>
      <c r="BB65">
        <v>21.811235921688102</v>
      </c>
      <c r="BC65">
        <v>21.8585886250338</v>
      </c>
      <c r="BD65">
        <v>21.914535899514298</v>
      </c>
      <c r="BE65">
        <v>21.989634332646201</v>
      </c>
      <c r="BF65">
        <v>22.155376221702198</v>
      </c>
      <c r="BG65">
        <v>22.2927552909245</v>
      </c>
      <c r="BH65">
        <v>22.459038562910798</v>
      </c>
      <c r="BI65">
        <v>22.6078891055413</v>
      </c>
      <c r="BJ65">
        <v>22.748052494030301</v>
      </c>
      <c r="BK65">
        <v>22.887310599565399</v>
      </c>
      <c r="BL65">
        <v>23.0256564024669</v>
      </c>
      <c r="BM65">
        <v>23.163083477530702</v>
      </c>
      <c r="BN65">
        <v>23.2995859824352</v>
      </c>
      <c r="BO65">
        <v>23.4351586458802</v>
      </c>
      <c r="BP65">
        <v>23.569796755491101</v>
      </c>
      <c r="BQ65">
        <v>23.703496145517299</v>
      </c>
      <c r="BR65">
        <v>23.836253184354501</v>
      </c>
      <c r="BS65">
        <v>23.968064761918999</v>
      </c>
      <c r="BT65">
        <v>24.098928276901098</v>
      </c>
      <c r="BU65">
        <v>24.228841623921699</v>
      </c>
      <c r="BV65">
        <v>24.3578031806185</v>
      </c>
      <c r="BW65">
        <v>24.4858117946834</v>
      </c>
      <c r="BX65">
        <v>24.612866770873499</v>
      </c>
      <c r="BY65">
        <v>24.7389678580167</v>
      </c>
      <c r="BZ65">
        <v>24.864115236032202</v>
      </c>
      <c r="CA65">
        <v>24.9883095029823</v>
      </c>
      <c r="CB65">
        <v>25.111551662176499</v>
      </c>
      <c r="CC65">
        <v>25.2338431093407</v>
      </c>
      <c r="CD65">
        <v>25.355185619869498</v>
      </c>
      <c r="CE65">
        <v>25.4755813361752</v>
      </c>
      <c r="CF65">
        <v>25.595032755145699</v>
      </c>
      <c r="CG65">
        <v>25.7135427157267</v>
      </c>
      <c r="CH65">
        <v>25.8311143866365</v>
      </c>
      <c r="CI65">
        <v>25.947751254226201</v>
      </c>
      <c r="CJ65">
        <v>26.0634571104946</v>
      </c>
      <c r="CK65">
        <v>26.178236041266398</v>
      </c>
      <c r="CL65">
        <v>26.292092414542701</v>
      </c>
      <c r="CM65">
        <v>26.405030869030401</v>
      </c>
      <c r="CN65">
        <v>26.5170563028577</v>
      </c>
      <c r="CO65">
        <v>26.628173862481901</v>
      </c>
      <c r="CP65">
        <v>26.738388931795001</v>
      </c>
      <c r="CQ65">
        <v>26.847707121429899</v>
      </c>
      <c r="CR65">
        <v>26.956134258275299</v>
      </c>
      <c r="CS65">
        <v>27.063676375198799</v>
      </c>
      <c r="CT65">
        <v>27.170339700982801</v>
      </c>
      <c r="CU65">
        <v>27.276130650477398</v>
      </c>
      <c r="CV65">
        <v>27.381055814968601</v>
      </c>
      <c r="CW65">
        <v>27.485121952766999</v>
      </c>
      <c r="CX65">
        <v>27.588335980015501</v>
      </c>
      <c r="CY65">
        <v>27.690704829534901</v>
      </c>
      <c r="CZ65">
        <v>27.792235325053799</v>
      </c>
      <c r="DA65">
        <v>27.8929341468465</v>
      </c>
      <c r="DB65">
        <v>27.9928076773157</v>
      </c>
      <c r="DC65">
        <v>28.091861782744498</v>
      </c>
      <c r="DD65">
        <v>28.1901015096526</v>
      </c>
      <c r="DE65">
        <v>28.2875306699653</v>
      </c>
      <c r="DF65">
        <v>28.384151285413601</v>
      </c>
      <c r="DG65">
        <v>28.4799628588178</v>
      </c>
      <c r="DH65">
        <v>28.574961438873</v>
      </c>
      <c r="DI65">
        <v>28.6691384464919</v>
      </c>
      <c r="DJ65">
        <v>28.762479235367699</v>
      </c>
      <c r="DK65">
        <v>28.8549613677209</v>
      </c>
      <c r="DL65">
        <v>28.946552598450999</v>
      </c>
      <c r="DM65">
        <v>29.037208577004002</v>
      </c>
      <c r="DN65">
        <v>29.126870295616001</v>
      </c>
      <c r="DO65">
        <v>29.215461334175899</v>
      </c>
      <c r="DP65">
        <v>29.302884974314701</v>
      </c>
      <c r="DQ65">
        <v>29.3890276533152</v>
      </c>
      <c r="DR65">
        <v>29.473741609783499</v>
      </c>
      <c r="DS65">
        <v>29.556848860820899</v>
      </c>
      <c r="DT65">
        <v>29.638147828233102</v>
      </c>
    </row>
    <row r="66" spans="1:124" ht="15" customHeight="1" x14ac:dyDescent="0.25">
      <c r="A66">
        <v>64</v>
      </c>
      <c r="B66">
        <v>13.802841739306601</v>
      </c>
      <c r="C66">
        <v>13.913611773110199</v>
      </c>
      <c r="D66">
        <v>14.054733746805301</v>
      </c>
      <c r="E66">
        <v>14.1880471308178</v>
      </c>
      <c r="F66">
        <v>14.3071461234107</v>
      </c>
      <c r="G66">
        <v>14.4824804623665</v>
      </c>
      <c r="H66">
        <v>14.580634237130001</v>
      </c>
      <c r="I66">
        <v>14.748460031471</v>
      </c>
      <c r="J66">
        <v>14.884343517523501</v>
      </c>
      <c r="K66">
        <v>15.097787387102001</v>
      </c>
      <c r="L66">
        <v>15.293629925114599</v>
      </c>
      <c r="M66">
        <v>15.548080113820101</v>
      </c>
      <c r="N66">
        <v>15.693744647952499</v>
      </c>
      <c r="O66">
        <v>15.901430384224099</v>
      </c>
      <c r="P66">
        <v>16.0742409862488</v>
      </c>
      <c r="Q66">
        <v>16.097271518326899</v>
      </c>
      <c r="R66">
        <v>16.302551637878899</v>
      </c>
      <c r="S66">
        <v>16.479556470223301</v>
      </c>
      <c r="T66">
        <v>16.5664863451806</v>
      </c>
      <c r="U66">
        <v>16.8584180811376</v>
      </c>
      <c r="V66">
        <v>16.940697105048599</v>
      </c>
      <c r="W66">
        <v>17.178309575200998</v>
      </c>
      <c r="X66">
        <v>17.258344805308401</v>
      </c>
      <c r="Y66">
        <v>17.359347768847101</v>
      </c>
      <c r="Z66">
        <v>17.524146672554899</v>
      </c>
      <c r="AA66">
        <v>17.657942435269401</v>
      </c>
      <c r="AB66">
        <v>17.736811796460501</v>
      </c>
      <c r="AC66">
        <v>17.916057845545701</v>
      </c>
      <c r="AD66">
        <v>18.037798065020699</v>
      </c>
      <c r="AE66">
        <v>18.273087443715301</v>
      </c>
      <c r="AF66">
        <v>18.4762850659192</v>
      </c>
      <c r="AG66">
        <v>18.6738423036768</v>
      </c>
      <c r="AH66">
        <v>18.896184883790099</v>
      </c>
      <c r="AI66">
        <v>19.064524697498101</v>
      </c>
      <c r="AJ66">
        <v>19.312107445762599</v>
      </c>
      <c r="AK66">
        <v>19.498179515280398</v>
      </c>
      <c r="AL66">
        <v>19.771944159576599</v>
      </c>
      <c r="AM66">
        <v>19.8712674709836</v>
      </c>
      <c r="AN66">
        <v>20.041368285010702</v>
      </c>
      <c r="AO66">
        <v>20.183616354088201</v>
      </c>
      <c r="AP66">
        <v>20.32749311708</v>
      </c>
      <c r="AQ66">
        <v>20.4333342977272</v>
      </c>
      <c r="AR66">
        <v>20.5069757157118</v>
      </c>
      <c r="AS66">
        <v>20.561376115784402</v>
      </c>
      <c r="AT66">
        <v>20.610330491798699</v>
      </c>
      <c r="AU66">
        <v>20.6648226388259</v>
      </c>
      <c r="AV66">
        <v>20.771086366470499</v>
      </c>
      <c r="AW66">
        <v>20.825804596797798</v>
      </c>
      <c r="AX66">
        <v>20.8809964491704</v>
      </c>
      <c r="AY66">
        <v>20.9030225344085</v>
      </c>
      <c r="AZ66">
        <v>20.969576996323699</v>
      </c>
      <c r="BA66">
        <v>21.012150974100798</v>
      </c>
      <c r="BB66">
        <v>21.074142182729702</v>
      </c>
      <c r="BC66">
        <v>21.1230103835533</v>
      </c>
      <c r="BD66">
        <v>21.173903538069801</v>
      </c>
      <c r="BE66">
        <v>21.249509683412999</v>
      </c>
      <c r="BF66">
        <v>21.4124214404514</v>
      </c>
      <c r="BG66">
        <v>21.5624779392422</v>
      </c>
      <c r="BH66">
        <v>21.7122735389725</v>
      </c>
      <c r="BI66">
        <v>21.849837690498301</v>
      </c>
      <c r="BJ66">
        <v>21.986535769748802</v>
      </c>
      <c r="BK66">
        <v>22.122360421604</v>
      </c>
      <c r="BL66">
        <v>22.257304877981099</v>
      </c>
      <c r="BM66">
        <v>22.391362946698099</v>
      </c>
      <c r="BN66">
        <v>22.524529000059999</v>
      </c>
      <c r="BO66">
        <v>22.656797963200599</v>
      </c>
      <c r="BP66">
        <v>22.788165302208899</v>
      </c>
      <c r="BQ66">
        <v>22.918627012069201</v>
      </c>
      <c r="BR66">
        <v>23.0481796044436</v>
      </c>
      <c r="BS66">
        <v>23.176820095322899</v>
      </c>
      <c r="BT66">
        <v>23.3045459925705</v>
      </c>
      <c r="BU66">
        <v>23.431355283385901</v>
      </c>
      <c r="BV66">
        <v>23.557246421708101</v>
      </c>
      <c r="BW66">
        <v>23.6822183155831</v>
      </c>
      <c r="BX66">
        <v>23.8062703145151</v>
      </c>
      <c r="BY66">
        <v>23.929402196821801</v>
      </c>
      <c r="BZ66">
        <v>24.051614157011201</v>
      </c>
      <c r="CA66">
        <v>24.172906793199299</v>
      </c>
      <c r="CB66">
        <v>24.293281094584</v>
      </c>
      <c r="CC66">
        <v>24.412738428990401</v>
      </c>
      <c r="CD66">
        <v>24.5312805305031</v>
      </c>
      <c r="CE66">
        <v>24.6489094871981</v>
      </c>
      <c r="CF66">
        <v>24.765627728987301</v>
      </c>
      <c r="CG66">
        <v>24.881438015587701</v>
      </c>
      <c r="CH66">
        <v>24.996343424624801</v>
      </c>
      <c r="CI66">
        <v>25.1103473398815</v>
      </c>
      <c r="CJ66">
        <v>25.223453439701402</v>
      </c>
      <c r="CK66">
        <v>25.3356656855544</v>
      </c>
      <c r="CL66">
        <v>25.446988310772301</v>
      </c>
      <c r="CM66">
        <v>25.557425809462</v>
      </c>
      <c r="CN66">
        <v>25.666982925601499</v>
      </c>
      <c r="CO66">
        <v>25.7756646423253</v>
      </c>
      <c r="CP66">
        <v>25.8834761714031</v>
      </c>
      <c r="CQ66">
        <v>25.990422942916599</v>
      </c>
      <c r="CR66">
        <v>26.0965105951386</v>
      </c>
      <c r="CS66">
        <v>26.201744964616999</v>
      </c>
      <c r="CT66">
        <v>26.306132076466</v>
      </c>
      <c r="CU66">
        <v>26.409678134867701</v>
      </c>
      <c r="CV66">
        <v>26.512389513785699</v>
      </c>
      <c r="CW66">
        <v>26.6142727478904</v>
      </c>
      <c r="CX66">
        <v>26.715334523699401</v>
      </c>
      <c r="CY66">
        <v>26.8155815381411</v>
      </c>
      <c r="CZ66">
        <v>26.9150203726388</v>
      </c>
      <c r="DA66">
        <v>27.0136574590591</v>
      </c>
      <c r="DB66">
        <v>27.111498925085101</v>
      </c>
      <c r="DC66">
        <v>27.208550375552399</v>
      </c>
      <c r="DD66">
        <v>27.3048165881236</v>
      </c>
      <c r="DE66">
        <v>27.4003010974522</v>
      </c>
      <c r="DF66">
        <v>27.495005638188299</v>
      </c>
      <c r="DG66">
        <v>27.588929414420502</v>
      </c>
      <c r="DH66">
        <v>27.6820681621234</v>
      </c>
      <c r="DI66">
        <v>27.774412972636998</v>
      </c>
      <c r="DJ66">
        <v>27.865948849839999</v>
      </c>
      <c r="DK66">
        <v>27.956652982017101</v>
      </c>
      <c r="DL66">
        <v>28.046492721721499</v>
      </c>
      <c r="DM66">
        <v>28.135423283076499</v>
      </c>
      <c r="DN66">
        <v>28.223385185356101</v>
      </c>
      <c r="DO66">
        <v>28.310301493316601</v>
      </c>
      <c r="DP66">
        <v>28.396074927155599</v>
      </c>
      <c r="DQ66">
        <v>28.480591333193299</v>
      </c>
      <c r="DR66">
        <v>28.563702279996001</v>
      </c>
      <c r="DS66">
        <v>28.645229057182</v>
      </c>
      <c r="DT66">
        <v>28.7249693290686</v>
      </c>
    </row>
    <row r="67" spans="1:124" ht="15" customHeight="1" x14ac:dyDescent="0.25">
      <c r="A67">
        <v>65</v>
      </c>
      <c r="B67">
        <v>13.229301296168201</v>
      </c>
      <c r="C67">
        <v>13.3338709383462</v>
      </c>
      <c r="D67">
        <v>13.478736791154599</v>
      </c>
      <c r="E67">
        <v>13.618404331655301</v>
      </c>
      <c r="F67">
        <v>13.7408218718749</v>
      </c>
      <c r="G67">
        <v>13.931815023111101</v>
      </c>
      <c r="H67">
        <v>14.000600632652899</v>
      </c>
      <c r="I67">
        <v>14.1687188258311</v>
      </c>
      <c r="J67">
        <v>14.300900048488201</v>
      </c>
      <c r="K67">
        <v>14.491755736090701</v>
      </c>
      <c r="L67">
        <v>14.7141177103945</v>
      </c>
      <c r="M67">
        <v>14.9573410830545</v>
      </c>
      <c r="N67">
        <v>15.100226197394599</v>
      </c>
      <c r="O67">
        <v>15.303764972763499</v>
      </c>
      <c r="P67">
        <v>15.4706431322226</v>
      </c>
      <c r="Q67">
        <v>15.4874344212941</v>
      </c>
      <c r="R67">
        <v>15.678468177333</v>
      </c>
      <c r="S67">
        <v>15.8626595431999</v>
      </c>
      <c r="T67">
        <v>15.9525108961599</v>
      </c>
      <c r="U67">
        <v>16.245334300540598</v>
      </c>
      <c r="V67">
        <v>16.326000827512601</v>
      </c>
      <c r="W67">
        <v>16.551588871868699</v>
      </c>
      <c r="X67">
        <v>16.630700842474599</v>
      </c>
      <c r="Y67">
        <v>16.726462255331199</v>
      </c>
      <c r="Z67">
        <v>16.883222484303101</v>
      </c>
      <c r="AA67">
        <v>17.0171175097794</v>
      </c>
      <c r="AB67">
        <v>17.095838457892398</v>
      </c>
      <c r="AC67">
        <v>17.267849396612501</v>
      </c>
      <c r="AD67">
        <v>17.387492872935301</v>
      </c>
      <c r="AE67">
        <v>17.626108499266099</v>
      </c>
      <c r="AF67">
        <v>17.829115041045601</v>
      </c>
      <c r="AG67">
        <v>18.023095063418701</v>
      </c>
      <c r="AH67">
        <v>18.236177307427099</v>
      </c>
      <c r="AI67">
        <v>18.4001552138159</v>
      </c>
      <c r="AJ67">
        <v>18.636175179220299</v>
      </c>
      <c r="AK67">
        <v>18.8195018399513</v>
      </c>
      <c r="AL67">
        <v>19.081859197467001</v>
      </c>
      <c r="AM67">
        <v>19.172126163861702</v>
      </c>
      <c r="AN67">
        <v>19.3454432019787</v>
      </c>
      <c r="AO67">
        <v>19.4763109202135</v>
      </c>
      <c r="AP67">
        <v>19.614554039814799</v>
      </c>
      <c r="AQ67">
        <v>19.7094231092623</v>
      </c>
      <c r="AR67">
        <v>19.785750971934299</v>
      </c>
      <c r="AS67">
        <v>19.836595720550999</v>
      </c>
      <c r="AT67">
        <v>19.883310739300899</v>
      </c>
      <c r="AU67">
        <v>19.938474441722999</v>
      </c>
      <c r="AV67">
        <v>20.035059932236301</v>
      </c>
      <c r="AW67">
        <v>20.084917880060001</v>
      </c>
      <c r="AX67">
        <v>20.1451138999976</v>
      </c>
      <c r="AY67">
        <v>20.1663835495558</v>
      </c>
      <c r="AZ67">
        <v>20.228849070005801</v>
      </c>
      <c r="BA67">
        <v>20.2753737196904</v>
      </c>
      <c r="BB67">
        <v>20.337958660332099</v>
      </c>
      <c r="BC67">
        <v>20.387590171293201</v>
      </c>
      <c r="BD67">
        <v>20.4357718515969</v>
      </c>
      <c r="BE67">
        <v>20.5133720808962</v>
      </c>
      <c r="BF67">
        <v>20.679094332739599</v>
      </c>
      <c r="BG67">
        <v>20.824101664204299</v>
      </c>
      <c r="BH67">
        <v>20.958990761030599</v>
      </c>
      <c r="BI67">
        <v>21.093052685358501</v>
      </c>
      <c r="BJ67">
        <v>21.226279790126402</v>
      </c>
      <c r="BK67">
        <v>21.358665006770501</v>
      </c>
      <c r="BL67">
        <v>21.490201834536599</v>
      </c>
      <c r="BM67">
        <v>21.620884329508598</v>
      </c>
      <c r="BN67">
        <v>21.750707093383699</v>
      </c>
      <c r="BO67">
        <v>21.879665262025998</v>
      </c>
      <c r="BP67">
        <v>22.007754493823899</v>
      </c>
      <c r="BQ67">
        <v>22.134970957882899</v>
      </c>
      <c r="BR67">
        <v>22.2613113220768</v>
      </c>
      <c r="BS67">
        <v>22.386772740984998</v>
      </c>
      <c r="BT67">
        <v>22.511352843738401</v>
      </c>
      <c r="BU67">
        <v>22.6350497217975</v>
      </c>
      <c r="BV67">
        <v>22.7578619166847</v>
      </c>
      <c r="BW67">
        <v>22.879788407691201</v>
      </c>
      <c r="BX67">
        <v>23.000828599578199</v>
      </c>
      <c r="BY67">
        <v>23.1209823102912</v>
      </c>
      <c r="BZ67">
        <v>23.2402497587046</v>
      </c>
      <c r="CA67">
        <v>23.358631552413101</v>
      </c>
      <c r="CB67">
        <v>23.476128675585901</v>
      </c>
      <c r="CC67">
        <v>23.5927424768973</v>
      </c>
      <c r="CD67">
        <v>23.708474657548599</v>
      </c>
      <c r="CE67">
        <v>23.823327259391998</v>
      </c>
      <c r="CF67">
        <v>23.937302653170399</v>
      </c>
      <c r="CG67">
        <v>24.050403526882501</v>
      </c>
      <c r="CH67">
        <v>24.1626328742841</v>
      </c>
      <c r="CI67">
        <v>24.273993983533899</v>
      </c>
      <c r="CJ67">
        <v>24.384490425993299</v>
      </c>
      <c r="CK67">
        <v>24.494126045187802</v>
      </c>
      <c r="CL67">
        <v>24.602904945936199</v>
      </c>
      <c r="CM67">
        <v>24.7108314836549</v>
      </c>
      <c r="CN67">
        <v>24.817910253842001</v>
      </c>
      <c r="CO67">
        <v>24.924146081747999</v>
      </c>
      <c r="CP67">
        <v>25.029544012235299</v>
      </c>
      <c r="CQ67">
        <v>25.134109299831799</v>
      </c>
      <c r="CR67">
        <v>25.2378473989823</v>
      </c>
      <c r="CS67">
        <v>25.340763954499199</v>
      </c>
      <c r="CT67">
        <v>25.442864792215602</v>
      </c>
      <c r="CU67">
        <v>25.544155909843202</v>
      </c>
      <c r="CV67">
        <v>25.6446434680356</v>
      </c>
      <c r="CW67">
        <v>25.744333781658501</v>
      </c>
      <c r="CX67">
        <v>25.843233311266701</v>
      </c>
      <c r="CY67">
        <v>25.941348521365001</v>
      </c>
      <c r="CZ67">
        <v>26.038685754331301</v>
      </c>
      <c r="DA67">
        <v>26.135251196680599</v>
      </c>
      <c r="DB67">
        <v>26.231050724212299</v>
      </c>
      <c r="DC67">
        <v>26.326089682902801</v>
      </c>
      <c r="DD67">
        <v>26.420372583861202</v>
      </c>
      <c r="DE67">
        <v>26.513902686436602</v>
      </c>
      <c r="DF67">
        <v>26.6066814397606</v>
      </c>
      <c r="DG67">
        <v>26.6987077502605</v>
      </c>
      <c r="DH67">
        <v>26.789977041660801</v>
      </c>
      <c r="DI67">
        <v>26.8804800754687</v>
      </c>
      <c r="DJ67">
        <v>26.970201504605701</v>
      </c>
      <c r="DK67">
        <v>27.059118141222498</v>
      </c>
      <c r="DL67">
        <v>27.147196932084999</v>
      </c>
      <c r="DM67">
        <v>27.234392651110301</v>
      </c>
      <c r="DN67">
        <v>27.320645338081999</v>
      </c>
      <c r="DO67">
        <v>27.405877534258501</v>
      </c>
      <c r="DP67">
        <v>27.489991388025199</v>
      </c>
      <c r="DQ67">
        <v>27.572872143091999</v>
      </c>
      <c r="DR67">
        <v>27.6543706828996</v>
      </c>
      <c r="DS67">
        <v>27.734307552023399</v>
      </c>
      <c r="DT67">
        <v>27.812479638465401</v>
      </c>
    </row>
    <row r="68" spans="1:124" ht="15" customHeight="1" x14ac:dyDescent="0.25">
      <c r="A68">
        <v>66</v>
      </c>
      <c r="B68">
        <v>12.6637307379831</v>
      </c>
      <c r="C68">
        <v>12.7764823054451</v>
      </c>
      <c r="D68">
        <v>12.9278722625938</v>
      </c>
      <c r="E68">
        <v>13.0547171210653</v>
      </c>
      <c r="F68">
        <v>13.196504579225699</v>
      </c>
      <c r="G68">
        <v>13.3592909945469</v>
      </c>
      <c r="H68">
        <v>13.440665624418999</v>
      </c>
      <c r="I68">
        <v>13.6205772994123</v>
      </c>
      <c r="J68">
        <v>13.7188049446154</v>
      </c>
      <c r="K68">
        <v>13.9233603718582</v>
      </c>
      <c r="L68">
        <v>14.1595260699681</v>
      </c>
      <c r="M68">
        <v>14.367189759639</v>
      </c>
      <c r="N68">
        <v>14.5248057202457</v>
      </c>
      <c r="O68">
        <v>14.7148942638602</v>
      </c>
      <c r="P68">
        <v>14.8733024914435</v>
      </c>
      <c r="Q68">
        <v>14.8906832087177</v>
      </c>
      <c r="R68">
        <v>15.0701116763722</v>
      </c>
      <c r="S68">
        <v>15.260614803663801</v>
      </c>
      <c r="T68">
        <v>15.3624653200075</v>
      </c>
      <c r="U68">
        <v>15.646342264754001</v>
      </c>
      <c r="V68">
        <v>15.7145801883199</v>
      </c>
      <c r="W68">
        <v>15.931967476361599</v>
      </c>
      <c r="X68">
        <v>16.012160625757101</v>
      </c>
      <c r="Y68">
        <v>16.094577045902799</v>
      </c>
      <c r="Z68">
        <v>16.248025146073701</v>
      </c>
      <c r="AA68">
        <v>16.370842213420801</v>
      </c>
      <c r="AB68">
        <v>16.459422655388</v>
      </c>
      <c r="AC68">
        <v>16.6243121250236</v>
      </c>
      <c r="AD68">
        <v>16.744211305073701</v>
      </c>
      <c r="AE68">
        <v>16.9811288907174</v>
      </c>
      <c r="AF68">
        <v>17.194672558015601</v>
      </c>
      <c r="AG68">
        <v>17.373200489670001</v>
      </c>
      <c r="AH68">
        <v>17.5802355788596</v>
      </c>
      <c r="AI68">
        <v>17.740055527952698</v>
      </c>
      <c r="AJ68">
        <v>17.970520885287101</v>
      </c>
      <c r="AK68">
        <v>18.1454596420879</v>
      </c>
      <c r="AL68">
        <v>18.398368407021199</v>
      </c>
      <c r="AM68">
        <v>18.481652852202799</v>
      </c>
      <c r="AN68">
        <v>18.649586449527501</v>
      </c>
      <c r="AO68">
        <v>18.772294058104901</v>
      </c>
      <c r="AP68">
        <v>18.903382240311601</v>
      </c>
      <c r="AQ68">
        <v>18.995822379892399</v>
      </c>
      <c r="AR68">
        <v>19.0695504896274</v>
      </c>
      <c r="AS68">
        <v>19.1259413356902</v>
      </c>
      <c r="AT68">
        <v>19.166193650932001</v>
      </c>
      <c r="AU68">
        <v>19.217435143507402</v>
      </c>
      <c r="AV68">
        <v>19.305059797020999</v>
      </c>
      <c r="AW68">
        <v>19.356122364790401</v>
      </c>
      <c r="AX68">
        <v>19.413136420662799</v>
      </c>
      <c r="AY68">
        <v>19.437795548398899</v>
      </c>
      <c r="AZ68">
        <v>19.4979447356429</v>
      </c>
      <c r="BA68">
        <v>19.548256971821399</v>
      </c>
      <c r="BB68">
        <v>19.604813075996098</v>
      </c>
      <c r="BC68">
        <v>19.658865054103199</v>
      </c>
      <c r="BD68">
        <v>19.7132117700388</v>
      </c>
      <c r="BE68">
        <v>19.798289072830102</v>
      </c>
      <c r="BF68">
        <v>19.947129783756498</v>
      </c>
      <c r="BG68">
        <v>20.079219125464299</v>
      </c>
      <c r="BH68">
        <v>20.210520191044399</v>
      </c>
      <c r="BI68">
        <v>20.341025093196201</v>
      </c>
      <c r="BJ68">
        <v>20.470726513157</v>
      </c>
      <c r="BK68">
        <v>20.599617690455201</v>
      </c>
      <c r="BL68">
        <v>20.7276924123749</v>
      </c>
      <c r="BM68">
        <v>20.854945003163099</v>
      </c>
      <c r="BN68">
        <v>20.981370313008199</v>
      </c>
      <c r="BO68">
        <v>21.106963706818402</v>
      </c>
      <c r="BP68">
        <v>21.2317210528273</v>
      </c>
      <c r="BQ68">
        <v>21.355638711053</v>
      </c>
      <c r="BR68">
        <v>21.478713521634599</v>
      </c>
      <c r="BS68">
        <v>21.6009427930714</v>
      </c>
      <c r="BT68">
        <v>21.7223242903864</v>
      </c>
      <c r="BU68">
        <v>21.842856223236399</v>
      </c>
      <c r="BV68">
        <v>21.962537233988702</v>
      </c>
      <c r="BW68">
        <v>22.081366385784101</v>
      </c>
      <c r="BX68">
        <v>22.199343150604701</v>
      </c>
      <c r="BY68">
        <v>22.316467397363802</v>
      </c>
      <c r="BZ68">
        <v>22.432739380034199</v>
      </c>
      <c r="CA68">
        <v>22.5481597258302</v>
      </c>
      <c r="CB68">
        <v>22.662729423458799</v>
      </c>
      <c r="CC68">
        <v>22.776449811451101</v>
      </c>
      <c r="CD68">
        <v>22.8893225665899</v>
      </c>
      <c r="CE68">
        <v>23.0013496924423</v>
      </c>
      <c r="CF68">
        <v>23.1125335080098</v>
      </c>
      <c r="CG68">
        <v>23.2228766365056</v>
      </c>
      <c r="CH68">
        <v>23.3323819942683</v>
      </c>
      <c r="CI68">
        <v>23.441052779820598</v>
      </c>
      <c r="CJ68">
        <v>23.5488924630802</v>
      </c>
      <c r="CK68">
        <v>23.655904774731901</v>
      </c>
      <c r="CL68">
        <v>23.7620936957642</v>
      </c>
      <c r="CM68">
        <v>23.867463447179599</v>
      </c>
      <c r="CN68">
        <v>23.9720184798812</v>
      </c>
      <c r="CO68">
        <v>24.075763464740799</v>
      </c>
      <c r="CP68">
        <v>24.178703282854201</v>
      </c>
      <c r="CQ68">
        <v>24.280843015983901</v>
      </c>
      <c r="CR68">
        <v>24.3821879371954</v>
      </c>
      <c r="CS68">
        <v>24.482743501687899</v>
      </c>
      <c r="CT68">
        <v>24.582515337821299</v>
      </c>
      <c r="CU68">
        <v>24.681509238342201</v>
      </c>
      <c r="CV68">
        <v>24.779731151809099</v>
      </c>
      <c r="CW68">
        <v>24.8771871742176</v>
      </c>
      <c r="CX68">
        <v>24.973883540827298</v>
      </c>
      <c r="CY68">
        <v>25.069826484089599</v>
      </c>
      <c r="CZ68">
        <v>25.165022107391799</v>
      </c>
      <c r="DA68">
        <v>25.259476351647798</v>
      </c>
      <c r="DB68">
        <v>25.353194840196299</v>
      </c>
      <c r="DC68">
        <v>25.446182659215101</v>
      </c>
      <c r="DD68">
        <v>25.538444051907</v>
      </c>
      <c r="DE68">
        <v>25.629982000477799</v>
      </c>
      <c r="DF68">
        <v>25.720797666121101</v>
      </c>
      <c r="DG68">
        <v>25.810889654480398</v>
      </c>
      <c r="DH68">
        <v>25.900253073050401</v>
      </c>
      <c r="DI68">
        <v>25.988878348485201</v>
      </c>
      <c r="DJ68">
        <v>26.076749776470599</v>
      </c>
      <c r="DK68">
        <v>26.1638437852422</v>
      </c>
      <c r="DL68">
        <v>26.250126906225098</v>
      </c>
      <c r="DM68">
        <v>26.335553461518899</v>
      </c>
      <c r="DN68">
        <v>26.4200629974615</v>
      </c>
      <c r="DO68">
        <v>26.503577515233001</v>
      </c>
      <c r="DP68">
        <v>26.585998571951599</v>
      </c>
      <c r="DQ68">
        <v>26.667210787447399</v>
      </c>
      <c r="DR68">
        <v>26.747064333849998</v>
      </c>
      <c r="DS68">
        <v>26.825378980965599</v>
      </c>
      <c r="DT68">
        <v>26.901950808938</v>
      </c>
    </row>
    <row r="69" spans="1:124" ht="15" customHeight="1" x14ac:dyDescent="0.25">
      <c r="A69">
        <v>67</v>
      </c>
      <c r="B69">
        <v>12.115085896265599</v>
      </c>
      <c r="C69">
        <v>12.244339762465</v>
      </c>
      <c r="D69">
        <v>12.384191679299599</v>
      </c>
      <c r="E69">
        <v>12.5378746809935</v>
      </c>
      <c r="F69">
        <v>12.6391629800227</v>
      </c>
      <c r="G69">
        <v>12.808272172842001</v>
      </c>
      <c r="H69">
        <v>12.8877356693616</v>
      </c>
      <c r="I69">
        <v>13.048199107853399</v>
      </c>
      <c r="J69">
        <v>13.179276758872501</v>
      </c>
      <c r="K69">
        <v>13.3738868054019</v>
      </c>
      <c r="L69">
        <v>13.5862832850851</v>
      </c>
      <c r="M69">
        <v>13.7864024298516</v>
      </c>
      <c r="N69">
        <v>13.9433617982809</v>
      </c>
      <c r="O69">
        <v>14.130203558409301</v>
      </c>
      <c r="P69">
        <v>14.2867472616425</v>
      </c>
      <c r="Q69">
        <v>14.3030073813466</v>
      </c>
      <c r="R69">
        <v>14.4865779574436</v>
      </c>
      <c r="S69">
        <v>14.6639898915067</v>
      </c>
      <c r="T69">
        <v>14.759958939671399</v>
      </c>
      <c r="U69">
        <v>15.055009357784099</v>
      </c>
      <c r="V69">
        <v>15.106598361502201</v>
      </c>
      <c r="W69">
        <v>15.315337668659</v>
      </c>
      <c r="X69">
        <v>15.3904518661927</v>
      </c>
      <c r="Y69">
        <v>15.4709493105274</v>
      </c>
      <c r="Z69">
        <v>15.6197130734277</v>
      </c>
      <c r="AA69">
        <v>15.730706751593701</v>
      </c>
      <c r="AB69">
        <v>15.8284955106129</v>
      </c>
      <c r="AC69">
        <v>15.984038560468701</v>
      </c>
      <c r="AD69">
        <v>16.107257862292101</v>
      </c>
      <c r="AE69">
        <v>16.346181308160499</v>
      </c>
      <c r="AF69">
        <v>16.5646345894997</v>
      </c>
      <c r="AG69">
        <v>16.7282343479805</v>
      </c>
      <c r="AH69">
        <v>16.930395280454601</v>
      </c>
      <c r="AI69">
        <v>17.087555745262701</v>
      </c>
      <c r="AJ69">
        <v>17.311025464079101</v>
      </c>
      <c r="AK69">
        <v>17.4831726944035</v>
      </c>
      <c r="AL69">
        <v>17.721444622073001</v>
      </c>
      <c r="AM69">
        <v>17.7962643128823</v>
      </c>
      <c r="AN69">
        <v>17.958553649761001</v>
      </c>
      <c r="AO69">
        <v>18.0676812312268</v>
      </c>
      <c r="AP69">
        <v>18.197076734734701</v>
      </c>
      <c r="AQ69">
        <v>18.282959310769701</v>
      </c>
      <c r="AR69">
        <v>18.353920357547899</v>
      </c>
      <c r="AS69">
        <v>18.414702427438201</v>
      </c>
      <c r="AT69">
        <v>18.446046444985001</v>
      </c>
      <c r="AU69">
        <v>18.4897795274053</v>
      </c>
      <c r="AV69">
        <v>18.580091324016902</v>
      </c>
      <c r="AW69">
        <v>18.628385835802099</v>
      </c>
      <c r="AX69">
        <v>18.683897056958202</v>
      </c>
      <c r="AY69">
        <v>18.717761610176002</v>
      </c>
      <c r="AZ69">
        <v>18.773753732534299</v>
      </c>
      <c r="BA69">
        <v>18.8281034992416</v>
      </c>
      <c r="BB69">
        <v>18.8785731764447</v>
      </c>
      <c r="BC69">
        <v>18.943896426870399</v>
      </c>
      <c r="BD69">
        <v>19.013907910319901</v>
      </c>
      <c r="BE69">
        <v>19.084762258144</v>
      </c>
      <c r="BF69">
        <v>19.2138843609887</v>
      </c>
      <c r="BG69">
        <v>19.342257308155698</v>
      </c>
      <c r="BH69">
        <v>19.469873032132099</v>
      </c>
      <c r="BI69">
        <v>19.596724022283201</v>
      </c>
      <c r="BJ69">
        <v>19.722803315037499</v>
      </c>
      <c r="BK69">
        <v>19.848104483781601</v>
      </c>
      <c r="BL69">
        <v>19.9726216284954</v>
      </c>
      <c r="BM69">
        <v>20.0963493651556</v>
      </c>
      <c r="BN69">
        <v>20.2192828149363</v>
      </c>
      <c r="BO69">
        <v>20.341417593233398</v>
      </c>
      <c r="BP69">
        <v>20.462749798537001</v>
      </c>
      <c r="BQ69">
        <v>20.583276001178099</v>
      </c>
      <c r="BR69">
        <v>20.702993231971799</v>
      </c>
      <c r="BS69">
        <v>20.8218989707803</v>
      </c>
      <c r="BT69">
        <v>20.939991135015401</v>
      </c>
      <c r="BU69">
        <v>21.057268068102399</v>
      </c>
      <c r="BV69">
        <v>21.173728527924201</v>
      </c>
      <c r="BW69">
        <v>21.289371675262199</v>
      </c>
      <c r="BX69">
        <v>21.404197062253701</v>
      </c>
      <c r="BY69">
        <v>21.518204620879299</v>
      </c>
      <c r="BZ69">
        <v>21.631394651497899</v>
      </c>
      <c r="CA69">
        <v>21.743767811442002</v>
      </c>
      <c r="CB69">
        <v>21.855325103686599</v>
      </c>
      <c r="CC69">
        <v>21.966067865605901</v>
      </c>
      <c r="CD69">
        <v>22.075997757827199</v>
      </c>
      <c r="CE69">
        <v>22.185116753194301</v>
      </c>
      <c r="CF69">
        <v>22.293427125849899</v>
      </c>
      <c r="CG69">
        <v>22.4009314404462</v>
      </c>
      <c r="CH69">
        <v>22.507632541492502</v>
      </c>
      <c r="CI69">
        <v>22.613533542847001</v>
      </c>
      <c r="CJ69">
        <v>22.718637817360499</v>
      </c>
      <c r="CK69">
        <v>22.822948986678199</v>
      </c>
      <c r="CL69">
        <v>22.926470911205001</v>
      </c>
      <c r="CM69">
        <v>23.029207680240599</v>
      </c>
      <c r="CN69">
        <v>23.131163602287199</v>
      </c>
      <c r="CO69">
        <v>23.2323431955361</v>
      </c>
      <c r="CP69">
        <v>23.3327511785347</v>
      </c>
      <c r="CQ69">
        <v>23.432392461038599</v>
      </c>
      <c r="CR69">
        <v>23.531272135049601</v>
      </c>
      <c r="CS69">
        <v>23.6293954660438</v>
      </c>
      <c r="CT69">
        <v>23.726767884390199</v>
      </c>
      <c r="CU69">
        <v>23.823394976960401</v>
      </c>
      <c r="CV69">
        <v>23.919282478932701</v>
      </c>
      <c r="CW69">
        <v>24.014436265788401</v>
      </c>
      <c r="CX69">
        <v>24.108862345502999</v>
      </c>
      <c r="CY69">
        <v>24.202566716106801</v>
      </c>
      <c r="CZ69">
        <v>24.295555239225202</v>
      </c>
      <c r="DA69">
        <v>24.387833607011299</v>
      </c>
      <c r="DB69">
        <v>24.4794071867673</v>
      </c>
      <c r="DC69">
        <v>24.570280800835199</v>
      </c>
      <c r="DD69">
        <v>24.660458419947599</v>
      </c>
      <c r="DE69">
        <v>24.749942743984001</v>
      </c>
      <c r="DF69">
        <v>24.838734640275799</v>
      </c>
      <c r="DG69">
        <v>24.926832406857802</v>
      </c>
      <c r="DH69">
        <v>25.0142308270729</v>
      </c>
      <c r="DI69">
        <v>25.100919983462799</v>
      </c>
      <c r="DJ69">
        <v>25.186883803602001</v>
      </c>
      <c r="DK69">
        <v>25.272098319000499</v>
      </c>
      <c r="DL69">
        <v>25.356529630648001</v>
      </c>
      <c r="DM69">
        <v>25.440131591080501</v>
      </c>
      <c r="DN69">
        <v>25.522843232415202</v>
      </c>
      <c r="DO69">
        <v>25.6045859915919</v>
      </c>
      <c r="DP69">
        <v>25.6852608065848</v>
      </c>
      <c r="DQ69">
        <v>25.7647516431262</v>
      </c>
      <c r="DR69">
        <v>25.842907925456402</v>
      </c>
      <c r="DS69">
        <v>25.919548607452601</v>
      </c>
      <c r="DT69">
        <v>25.9944689178955</v>
      </c>
    </row>
    <row r="70" spans="1:124" ht="15" customHeight="1" x14ac:dyDescent="0.25">
      <c r="A70">
        <v>68</v>
      </c>
      <c r="B70">
        <v>11.5935553189027</v>
      </c>
      <c r="C70">
        <v>11.7203975702101</v>
      </c>
      <c r="D70">
        <v>11.8870049856782</v>
      </c>
      <c r="E70">
        <v>11.9989483880815</v>
      </c>
      <c r="F70">
        <v>12.1096413068215</v>
      </c>
      <c r="G70">
        <v>12.2744104086538</v>
      </c>
      <c r="H70">
        <v>12.3346643514063</v>
      </c>
      <c r="I70">
        <v>12.5197888809088</v>
      </c>
      <c r="J70">
        <v>12.6409772738704</v>
      </c>
      <c r="K70">
        <v>12.821129710130601</v>
      </c>
      <c r="L70">
        <v>13.021874023833901</v>
      </c>
      <c r="M70">
        <v>13.232828589165599</v>
      </c>
      <c r="N70">
        <v>13.3753796553535</v>
      </c>
      <c r="O70">
        <v>13.5539116305767</v>
      </c>
      <c r="P70">
        <v>13.7082358840661</v>
      </c>
      <c r="Q70">
        <v>13.7154616098871</v>
      </c>
      <c r="R70">
        <v>13.903186316546901</v>
      </c>
      <c r="S70">
        <v>14.079590999432</v>
      </c>
      <c r="T70">
        <v>14.166916757018701</v>
      </c>
      <c r="U70">
        <v>14.452559624746399</v>
      </c>
      <c r="V70">
        <v>14.505059702533799</v>
      </c>
      <c r="W70">
        <v>14.701260365426799</v>
      </c>
      <c r="X70">
        <v>14.777142034380899</v>
      </c>
      <c r="Y70">
        <v>14.8546011774266</v>
      </c>
      <c r="Z70">
        <v>15.0038975166571</v>
      </c>
      <c r="AA70">
        <v>15.1082984319153</v>
      </c>
      <c r="AB70">
        <v>15.2020397097629</v>
      </c>
      <c r="AC70">
        <v>15.3621965403826</v>
      </c>
      <c r="AD70">
        <v>15.4890779228827</v>
      </c>
      <c r="AE70">
        <v>15.718452980058601</v>
      </c>
      <c r="AF70">
        <v>15.9400532064933</v>
      </c>
      <c r="AG70">
        <v>16.0996937025492</v>
      </c>
      <c r="AH70">
        <v>16.2904306170044</v>
      </c>
      <c r="AI70">
        <v>16.4367236428835</v>
      </c>
      <c r="AJ70">
        <v>16.657157281293198</v>
      </c>
      <c r="AK70">
        <v>16.820894920706699</v>
      </c>
      <c r="AL70">
        <v>17.038353717159701</v>
      </c>
      <c r="AM70">
        <v>17.108222136511898</v>
      </c>
      <c r="AN70">
        <v>17.268937828840301</v>
      </c>
      <c r="AO70">
        <v>17.372440238589299</v>
      </c>
      <c r="AP70">
        <v>17.488163315486698</v>
      </c>
      <c r="AQ70">
        <v>17.571485655391701</v>
      </c>
      <c r="AR70">
        <v>17.641910580397901</v>
      </c>
      <c r="AS70">
        <v>17.707696277343199</v>
      </c>
      <c r="AT70">
        <v>17.733169076164501</v>
      </c>
      <c r="AU70">
        <v>17.773705636717001</v>
      </c>
      <c r="AV70">
        <v>17.858681933592401</v>
      </c>
      <c r="AW70">
        <v>17.905806485445702</v>
      </c>
      <c r="AX70">
        <v>17.957407683324899</v>
      </c>
      <c r="AY70">
        <v>17.9991996535088</v>
      </c>
      <c r="AZ70">
        <v>18.053760019669099</v>
      </c>
      <c r="BA70">
        <v>18.105909713456501</v>
      </c>
      <c r="BB70">
        <v>18.167004873333202</v>
      </c>
      <c r="BC70">
        <v>18.241916295377901</v>
      </c>
      <c r="BD70">
        <v>18.307493396129502</v>
      </c>
      <c r="BE70">
        <v>18.359337807335699</v>
      </c>
      <c r="BF70">
        <v>18.484669655649501</v>
      </c>
      <c r="BG70">
        <v>18.609282974394301</v>
      </c>
      <c r="BH70">
        <v>18.7331701155308</v>
      </c>
      <c r="BI70">
        <v>18.8563239654918</v>
      </c>
      <c r="BJ70">
        <v>18.978737935494799</v>
      </c>
      <c r="BK70">
        <v>19.100405951594599</v>
      </c>
      <c r="BL70">
        <v>19.2213224445055</v>
      </c>
      <c r="BM70">
        <v>19.3414823392188</v>
      </c>
      <c r="BN70">
        <v>19.460881044443099</v>
      </c>
      <c r="BO70">
        <v>19.579514441891</v>
      </c>
      <c r="BP70">
        <v>19.697378875437</v>
      </c>
      <c r="BQ70">
        <v>19.814471140169601</v>
      </c>
      <c r="BR70">
        <v>19.930788471358699</v>
      </c>
      <c r="BS70">
        <v>20.0463285333595</v>
      </c>
      <c r="BT70">
        <v>20.1610894084729</v>
      </c>
      <c r="BU70">
        <v>20.275069585781001</v>
      </c>
      <c r="BV70">
        <v>20.388267949974399</v>
      </c>
      <c r="BW70">
        <v>20.500683770190498</v>
      </c>
      <c r="BX70">
        <v>20.612316688876302</v>
      </c>
      <c r="BY70">
        <v>20.7231667106911</v>
      </c>
      <c r="BZ70">
        <v>20.8332341914649</v>
      </c>
      <c r="CA70">
        <v>20.942519827222501</v>
      </c>
      <c r="CB70">
        <v>21.051024643288699</v>
      </c>
      <c r="CC70">
        <v>21.158749983484</v>
      </c>
      <c r="CD70">
        <v>21.265697499421901</v>
      </c>
      <c r="CE70">
        <v>21.371869139918001</v>
      </c>
      <c r="CF70">
        <v>21.477267140520201</v>
      </c>
      <c r="CG70">
        <v>21.581894013167201</v>
      </c>
      <c r="CH70">
        <v>21.6857525359848</v>
      </c>
      <c r="CI70">
        <v>21.788845743224702</v>
      </c>
      <c r="CJ70">
        <v>21.891176915354901</v>
      </c>
      <c r="CK70">
        <v>21.992749569305001</v>
      </c>
      <c r="CL70">
        <v>22.093567448873198</v>
      </c>
      <c r="CM70">
        <v>22.1936345152989</v>
      </c>
      <c r="CN70">
        <v>22.292954938004801</v>
      </c>
      <c r="CO70">
        <v>22.391533085513</v>
      </c>
      <c r="CP70">
        <v>22.489373516537199</v>
      </c>
      <c r="CQ70">
        <v>22.586480971253799</v>
      </c>
      <c r="CR70">
        <v>22.682860362754599</v>
      </c>
      <c r="CS70">
        <v>22.778516768682501</v>
      </c>
      <c r="CT70">
        <v>22.873455423051499</v>
      </c>
      <c r="CU70">
        <v>22.9676817082523</v>
      </c>
      <c r="CV70">
        <v>23.061201147243501</v>
      </c>
      <c r="CW70">
        <v>23.154019395929701</v>
      </c>
      <c r="CX70">
        <v>23.246142235725799</v>
      </c>
      <c r="CY70">
        <v>23.337575430716299</v>
      </c>
      <c r="CZ70">
        <v>23.4283246009682</v>
      </c>
      <c r="DA70">
        <v>23.5183951898142</v>
      </c>
      <c r="DB70">
        <v>23.607792308170399</v>
      </c>
      <c r="DC70">
        <v>23.6965205138615</v>
      </c>
      <c r="DD70">
        <v>23.7845835040767</v>
      </c>
      <c r="DE70">
        <v>23.871983694823999</v>
      </c>
      <c r="DF70">
        <v>23.958721657446901</v>
      </c>
      <c r="DG70">
        <v>24.044795379528299</v>
      </c>
      <c r="DH70">
        <v>24.1301993165285</v>
      </c>
      <c r="DI70">
        <v>24.2149232020525</v>
      </c>
      <c r="DJ70">
        <v>24.298950589407202</v>
      </c>
      <c r="DK70">
        <v>24.382257105616699</v>
      </c>
      <c r="DL70">
        <v>24.464808411575099</v>
      </c>
      <c r="DM70">
        <v>24.5465578783807</v>
      </c>
      <c r="DN70">
        <v>24.627444009527299</v>
      </c>
      <c r="DO70">
        <v>24.7073876604756</v>
      </c>
      <c r="DP70">
        <v>24.786289129708202</v>
      </c>
      <c r="DQ70">
        <v>24.864031706573499</v>
      </c>
      <c r="DR70">
        <v>24.940464039784501</v>
      </c>
      <c r="DS70">
        <v>25.015404235817499</v>
      </c>
      <c r="DT70">
        <v>25.088646638685301</v>
      </c>
    </row>
    <row r="71" spans="1:124" ht="15" customHeight="1" x14ac:dyDescent="0.25">
      <c r="A71">
        <v>69</v>
      </c>
      <c r="B71">
        <v>11.081725028869499</v>
      </c>
      <c r="C71">
        <v>11.245503808999</v>
      </c>
      <c r="D71">
        <v>11.360623399257401</v>
      </c>
      <c r="E71">
        <v>11.475376777809901</v>
      </c>
      <c r="F71">
        <v>11.5887801063362</v>
      </c>
      <c r="G71">
        <v>11.743419062688201</v>
      </c>
      <c r="H71">
        <v>11.812115893646</v>
      </c>
      <c r="I71">
        <v>12.001472362405901</v>
      </c>
      <c r="J71">
        <v>12.107555316723399</v>
      </c>
      <c r="K71">
        <v>12.2740639566144</v>
      </c>
      <c r="L71">
        <v>12.481576960799201</v>
      </c>
      <c r="M71">
        <v>12.6713946314383</v>
      </c>
      <c r="N71">
        <v>12.818659961352999</v>
      </c>
      <c r="O71">
        <v>12.987511253588099</v>
      </c>
      <c r="P71">
        <v>13.1369947270433</v>
      </c>
      <c r="Q71">
        <v>13.1510535709821</v>
      </c>
      <c r="R71">
        <v>13.3352300746054</v>
      </c>
      <c r="S71">
        <v>13.5106770924414</v>
      </c>
      <c r="T71">
        <v>13.5855336536248</v>
      </c>
      <c r="U71">
        <v>13.837118367627999</v>
      </c>
      <c r="V71">
        <v>13.9071751514418</v>
      </c>
      <c r="W71">
        <v>14.0930461793068</v>
      </c>
      <c r="X71">
        <v>14.1700034821756</v>
      </c>
      <c r="Y71">
        <v>14.249681899141899</v>
      </c>
      <c r="Z71">
        <v>14.396280031451999</v>
      </c>
      <c r="AA71">
        <v>14.4961526058836</v>
      </c>
      <c r="AB71">
        <v>14.5870929904493</v>
      </c>
      <c r="AC71">
        <v>14.7532530160604</v>
      </c>
      <c r="AD71">
        <v>14.8790666468329</v>
      </c>
      <c r="AE71">
        <v>15.095800122690999</v>
      </c>
      <c r="AF71">
        <v>15.314838474954399</v>
      </c>
      <c r="AG71">
        <v>15.4806156764511</v>
      </c>
      <c r="AH71">
        <v>15.6583085202699</v>
      </c>
      <c r="AI71">
        <v>15.7910786739383</v>
      </c>
      <c r="AJ71">
        <v>16.018687269351801</v>
      </c>
      <c r="AK71">
        <v>16.157211114652199</v>
      </c>
      <c r="AL71">
        <v>16.361425512332801</v>
      </c>
      <c r="AM71">
        <v>16.431843852208502</v>
      </c>
      <c r="AN71">
        <v>16.585424172654601</v>
      </c>
      <c r="AO71">
        <v>16.686950015362999</v>
      </c>
      <c r="AP71">
        <v>16.788569875533401</v>
      </c>
      <c r="AQ71">
        <v>16.872457411573802</v>
      </c>
      <c r="AR71">
        <v>16.9303485221774</v>
      </c>
      <c r="AS71">
        <v>16.9985324668685</v>
      </c>
      <c r="AT71">
        <v>17.031199482238801</v>
      </c>
      <c r="AU71">
        <v>17.064788062927999</v>
      </c>
      <c r="AV71">
        <v>17.142208722595399</v>
      </c>
      <c r="AW71">
        <v>17.193320221942901</v>
      </c>
      <c r="AX71">
        <v>17.240549259663801</v>
      </c>
      <c r="AY71">
        <v>17.288978728762402</v>
      </c>
      <c r="AZ71">
        <v>17.341730853900799</v>
      </c>
      <c r="BA71">
        <v>17.402797097725099</v>
      </c>
      <c r="BB71">
        <v>17.476930380778501</v>
      </c>
      <c r="BC71">
        <v>17.5403247598157</v>
      </c>
      <c r="BD71">
        <v>17.590976549237801</v>
      </c>
      <c r="BE71">
        <v>17.641665745843</v>
      </c>
      <c r="BF71">
        <v>17.763114446337401</v>
      </c>
      <c r="BG71">
        <v>17.8838755839684</v>
      </c>
      <c r="BH71">
        <v>18.003941958717899</v>
      </c>
      <c r="BI71">
        <v>18.123306881424</v>
      </c>
      <c r="BJ71">
        <v>18.2419641642431</v>
      </c>
      <c r="BK71">
        <v>18.359908110883499</v>
      </c>
      <c r="BL71">
        <v>18.477133506637799</v>
      </c>
      <c r="BM71">
        <v>18.593635608238198</v>
      </c>
      <c r="BN71">
        <v>18.709410133560802</v>
      </c>
      <c r="BO71">
        <v>18.824453251199898</v>
      </c>
      <c r="BP71">
        <v>18.938761569936101</v>
      </c>
      <c r="BQ71">
        <v>19.052332128119101</v>
      </c>
      <c r="BR71">
        <v>19.165162382984299</v>
      </c>
      <c r="BS71">
        <v>19.277250199924101</v>
      </c>
      <c r="BT71">
        <v>19.3885938417306</v>
      </c>
      <c r="BU71">
        <v>19.499191957828099</v>
      </c>
      <c r="BV71">
        <v>19.609043573510501</v>
      </c>
      <c r="BW71">
        <v>19.718148079200699</v>
      </c>
      <c r="BX71">
        <v>19.826505219744199</v>
      </c>
      <c r="BY71">
        <v>19.934115083752701</v>
      </c>
      <c r="BZ71">
        <v>20.0409780930095</v>
      </c>
      <c r="CA71">
        <v>20.147094991947998</v>
      </c>
      <c r="CB71">
        <v>20.252466837216399</v>
      </c>
      <c r="CC71">
        <v>20.3570949873363</v>
      </c>
      <c r="CD71">
        <v>20.4609810924672</v>
      </c>
      <c r="CE71">
        <v>20.5641270842845</v>
      </c>
      <c r="CF71">
        <v>20.666535165979202</v>
      </c>
      <c r="CG71">
        <v>20.768207802388101</v>
      </c>
      <c r="CH71">
        <v>20.869147710259099</v>
      </c>
      <c r="CI71">
        <v>20.969357848660199</v>
      </c>
      <c r="CJ71">
        <v>21.068841409536301</v>
      </c>
      <c r="CK71">
        <v>21.167601808419199</v>
      </c>
      <c r="CL71">
        <v>21.265642675296601</v>
      </c>
      <c r="CM71">
        <v>21.362967845641599</v>
      </c>
      <c r="CN71">
        <v>21.4595813516089</v>
      </c>
      <c r="CO71">
        <v>21.555487413399099</v>
      </c>
      <c r="CP71">
        <v>21.650690430793802</v>
      </c>
      <c r="CQ71">
        <v>21.745194974865299</v>
      </c>
      <c r="CR71">
        <v>21.8390057798598</v>
      </c>
      <c r="CS71">
        <v>21.9321277352587</v>
      </c>
      <c r="CT71">
        <v>22.024565878016698</v>
      </c>
      <c r="CU71">
        <v>22.1163253849783</v>
      </c>
      <c r="CV71">
        <v>22.2074115654734</v>
      </c>
      <c r="CW71">
        <v>22.297829854091301</v>
      </c>
      <c r="CX71">
        <v>22.387585803633801</v>
      </c>
      <c r="CY71">
        <v>22.4766849418289</v>
      </c>
      <c r="CZ71">
        <v>22.5651326443869</v>
      </c>
      <c r="DA71">
        <v>22.652934102649301</v>
      </c>
      <c r="DB71">
        <v>22.740094167567001</v>
      </c>
      <c r="DC71">
        <v>22.826617128407602</v>
      </c>
      <c r="DD71">
        <v>22.912506404238599</v>
      </c>
      <c r="DE71">
        <v>22.997764121972398</v>
      </c>
      <c r="DF71">
        <v>23.082390550953299</v>
      </c>
      <c r="DG71">
        <v>23.166383361331501</v>
      </c>
      <c r="DH71">
        <v>23.249736672507701</v>
      </c>
      <c r="DI71">
        <v>23.3324398595052</v>
      </c>
      <c r="DJ71">
        <v>23.414476089928598</v>
      </c>
      <c r="DK71">
        <v>23.495820572732299</v>
      </c>
      <c r="DL71">
        <v>23.576438512584101</v>
      </c>
      <c r="DM71">
        <v>23.6562827800491</v>
      </c>
      <c r="DN71">
        <v>23.735291327512002</v>
      </c>
      <c r="DO71">
        <v>23.8133844026727</v>
      </c>
      <c r="DP71">
        <v>23.890461634073599</v>
      </c>
      <c r="DQ71">
        <v>23.966405601629599</v>
      </c>
      <c r="DR71">
        <v>24.041064138309199</v>
      </c>
      <c r="DS71">
        <v>24.114254457831201</v>
      </c>
      <c r="DT71">
        <v>24.185769971486302</v>
      </c>
    </row>
    <row r="72" spans="1:124" ht="15" customHeight="1" x14ac:dyDescent="0.25">
      <c r="A72">
        <v>70</v>
      </c>
      <c r="B72">
        <v>10.6156777240206</v>
      </c>
      <c r="C72">
        <v>10.738996924977901</v>
      </c>
      <c r="D72">
        <v>10.8570633525229</v>
      </c>
      <c r="E72">
        <v>10.9678522237046</v>
      </c>
      <c r="F72">
        <v>11.058867696693</v>
      </c>
      <c r="G72">
        <v>11.236994909622601</v>
      </c>
      <c r="H72">
        <v>11.2976736370171</v>
      </c>
      <c r="I72">
        <v>11.4723420757716</v>
      </c>
      <c r="J72">
        <v>11.5833390977413</v>
      </c>
      <c r="K72">
        <v>11.7309461425398</v>
      </c>
      <c r="L72">
        <v>11.9459579333832</v>
      </c>
      <c r="M72">
        <v>12.134461528382699</v>
      </c>
      <c r="N72">
        <v>12.272575160151</v>
      </c>
      <c r="O72">
        <v>12.4354167676352</v>
      </c>
      <c r="P72">
        <v>12.5857619542814</v>
      </c>
      <c r="Q72">
        <v>12.590317009702501</v>
      </c>
      <c r="R72">
        <v>12.7897269259238</v>
      </c>
      <c r="S72">
        <v>12.9338801832379</v>
      </c>
      <c r="T72">
        <v>12.991955603476701</v>
      </c>
      <c r="U72">
        <v>13.2531897151921</v>
      </c>
      <c r="V72">
        <v>13.3102731280805</v>
      </c>
      <c r="W72">
        <v>13.486944774546</v>
      </c>
      <c r="X72">
        <v>13.565203293508601</v>
      </c>
      <c r="Y72">
        <v>13.6508527783806</v>
      </c>
      <c r="Z72">
        <v>13.7979190863225</v>
      </c>
      <c r="AA72">
        <v>13.8938894724653</v>
      </c>
      <c r="AB72">
        <v>13.9910268601162</v>
      </c>
      <c r="AC72">
        <v>14.1551312901597</v>
      </c>
      <c r="AD72">
        <v>14.2789131876021</v>
      </c>
      <c r="AE72">
        <v>14.484688417983101</v>
      </c>
      <c r="AF72">
        <v>14.7017954365087</v>
      </c>
      <c r="AG72">
        <v>14.858526662276599</v>
      </c>
      <c r="AH72">
        <v>15.0321979867152</v>
      </c>
      <c r="AI72">
        <v>15.153779959649</v>
      </c>
      <c r="AJ72">
        <v>15.373718538075201</v>
      </c>
      <c r="AK72">
        <v>15.494296698303501</v>
      </c>
      <c r="AL72">
        <v>15.693452426159601</v>
      </c>
      <c r="AM72">
        <v>15.7593635695612</v>
      </c>
      <c r="AN72">
        <v>15.9021465426236</v>
      </c>
      <c r="AO72">
        <v>15.9967401819901</v>
      </c>
      <c r="AP72">
        <v>16.090554773348501</v>
      </c>
      <c r="AQ72">
        <v>16.175856264678501</v>
      </c>
      <c r="AR72">
        <v>16.221165585859101</v>
      </c>
      <c r="AS72">
        <v>16.303256118599698</v>
      </c>
      <c r="AT72">
        <v>16.327849739435099</v>
      </c>
      <c r="AU72">
        <v>16.361233536253899</v>
      </c>
      <c r="AV72">
        <v>16.439753307800501</v>
      </c>
      <c r="AW72">
        <v>16.4876504514977</v>
      </c>
      <c r="AX72">
        <v>16.531017490555602</v>
      </c>
      <c r="AY72">
        <v>16.586810410545599</v>
      </c>
      <c r="AZ72">
        <v>16.6444710879898</v>
      </c>
      <c r="BA72">
        <v>16.719293012762201</v>
      </c>
      <c r="BB72">
        <v>16.781647511308101</v>
      </c>
      <c r="BC72">
        <v>16.831089292803</v>
      </c>
      <c r="BD72">
        <v>16.880571628155501</v>
      </c>
      <c r="BE72">
        <v>16.930094401671401</v>
      </c>
      <c r="BF72">
        <v>17.0475893525076</v>
      </c>
      <c r="BG72">
        <v>17.1644279009565</v>
      </c>
      <c r="BH72">
        <v>17.280603320149002</v>
      </c>
      <c r="BI72">
        <v>17.396109369351201</v>
      </c>
      <c r="BJ72">
        <v>17.510940284601499</v>
      </c>
      <c r="BK72">
        <v>17.6250907691504</v>
      </c>
      <c r="BL72">
        <v>17.738555983730102</v>
      </c>
      <c r="BM72">
        <v>17.8513315366732</v>
      </c>
      <c r="BN72">
        <v>17.963413473907099</v>
      </c>
      <c r="BO72">
        <v>18.074798268842901</v>
      </c>
      <c r="BP72">
        <v>18.185482812179298</v>
      </c>
      <c r="BQ72">
        <v>18.2954644016421</v>
      </c>
      <c r="BR72">
        <v>18.404740731676799</v>
      </c>
      <c r="BS72">
        <v>18.513309883112601</v>
      </c>
      <c r="BT72">
        <v>18.621170312813099</v>
      </c>
      <c r="BU72">
        <v>18.728320843331002</v>
      </c>
      <c r="BV72">
        <v>18.834760652580801</v>
      </c>
      <c r="BW72">
        <v>18.940489263543199</v>
      </c>
      <c r="BX72">
        <v>19.045506534015299</v>
      </c>
      <c r="BY72">
        <v>19.149812646417399</v>
      </c>
      <c r="BZ72">
        <v>19.253408097669801</v>
      </c>
      <c r="CA72">
        <v>19.356293689148401</v>
      </c>
      <c r="CB72">
        <v>19.4584705167312</v>
      </c>
      <c r="CC72">
        <v>19.559939960942899</v>
      </c>
      <c r="CD72">
        <v>19.660703677207099</v>
      </c>
      <c r="CE72">
        <v>19.760763586214701</v>
      </c>
      <c r="CF72">
        <v>19.860121864415099</v>
      </c>
      <c r="CG72">
        <v>19.958780934635801</v>
      </c>
      <c r="CH72">
        <v>20.056743456838898</v>
      </c>
      <c r="CI72">
        <v>20.1540123190175</v>
      </c>
      <c r="CJ72">
        <v>20.250590628238999</v>
      </c>
      <c r="CK72">
        <v>20.3464817018377</v>
      </c>
      <c r="CL72">
        <v>20.441689058762801</v>
      </c>
      <c r="CM72">
        <v>20.536216411083299</v>
      </c>
      <c r="CN72">
        <v>20.630067655653701</v>
      </c>
      <c r="CO72">
        <v>20.7232468659437</v>
      </c>
      <c r="CP72">
        <v>20.815758284032199</v>
      </c>
      <c r="CQ72">
        <v>20.907606312769701</v>
      </c>
      <c r="CR72">
        <v>20.998795508108199</v>
      </c>
      <c r="CS72">
        <v>21.089330571601899</v>
      </c>
      <c r="CT72">
        <v>21.179216343077002</v>
      </c>
      <c r="CU72">
        <v>21.2684577934739</v>
      </c>
      <c r="CV72">
        <v>21.3570600178587</v>
      </c>
      <c r="CW72">
        <v>21.4450282286072</v>
      </c>
      <c r="CX72">
        <v>21.5323677487578</v>
      </c>
      <c r="CY72">
        <v>21.6190838682347</v>
      </c>
      <c r="CZ72">
        <v>21.705181716614302</v>
      </c>
      <c r="DA72">
        <v>21.790666231152301</v>
      </c>
      <c r="DB72">
        <v>21.875542000385298</v>
      </c>
      <c r="DC72">
        <v>21.9598130421648</v>
      </c>
      <c r="DD72">
        <v>22.043482494088199</v>
      </c>
      <c r="DE72">
        <v>22.126552190025901</v>
      </c>
      <c r="DF72">
        <v>22.209022092635401</v>
      </c>
      <c r="DG72">
        <v>22.290889549022701</v>
      </c>
      <c r="DH72">
        <v>22.372148335765999</v>
      </c>
      <c r="DI72">
        <v>22.4527874611193</v>
      </c>
      <c r="DJ72">
        <v>22.532789697055701</v>
      </c>
      <c r="DK72">
        <v>22.612129822426699</v>
      </c>
      <c r="DL72">
        <v>22.6907725711438</v>
      </c>
      <c r="DM72">
        <v>22.7686702957953</v>
      </c>
      <c r="DN72">
        <v>22.845760376880499</v>
      </c>
      <c r="DO72">
        <v>22.921962429823001</v>
      </c>
      <c r="DP72">
        <v>22.997175384608202</v>
      </c>
      <c r="DQ72">
        <v>23.071281080558201</v>
      </c>
      <c r="DR72">
        <v>23.144126496653101</v>
      </c>
      <c r="DS72">
        <v>23.2155279105502</v>
      </c>
      <c r="DT72">
        <v>23.285277754983198</v>
      </c>
    </row>
    <row r="73" spans="1:124" ht="15" customHeight="1" x14ac:dyDescent="0.25">
      <c r="A73">
        <v>71</v>
      </c>
      <c r="B73">
        <v>10.116110559694</v>
      </c>
      <c r="C73">
        <v>10.2580739952486</v>
      </c>
      <c r="D73">
        <v>10.364227207000001</v>
      </c>
      <c r="E73">
        <v>10.459311592770799</v>
      </c>
      <c r="F73">
        <v>10.5725452142735</v>
      </c>
      <c r="G73">
        <v>10.749872237159799</v>
      </c>
      <c r="H73">
        <v>10.7977575484345</v>
      </c>
      <c r="I73">
        <v>10.9609304870831</v>
      </c>
      <c r="J73">
        <v>11.0731845156748</v>
      </c>
      <c r="K73">
        <v>11.2164178299527</v>
      </c>
      <c r="L73">
        <v>11.4274725644034</v>
      </c>
      <c r="M73">
        <v>11.5957036353467</v>
      </c>
      <c r="N73">
        <v>11.744321502134399</v>
      </c>
      <c r="O73">
        <v>11.8972011657004</v>
      </c>
      <c r="P73">
        <v>12.0438557859377</v>
      </c>
      <c r="Q73">
        <v>12.0457619421194</v>
      </c>
      <c r="R73">
        <v>12.252989477383201</v>
      </c>
      <c r="S73">
        <v>12.370335770200199</v>
      </c>
      <c r="T73">
        <v>12.4132761100241</v>
      </c>
      <c r="U73">
        <v>12.677840788457599</v>
      </c>
      <c r="V73">
        <v>12.720589981895699</v>
      </c>
      <c r="W73">
        <v>12.901100983593899</v>
      </c>
      <c r="X73">
        <v>12.9757528461126</v>
      </c>
      <c r="Y73">
        <v>13.0574759647528</v>
      </c>
      <c r="Z73">
        <v>13.2008317274411</v>
      </c>
      <c r="AA73">
        <v>13.3040638515903</v>
      </c>
      <c r="AB73">
        <v>13.400988706395299</v>
      </c>
      <c r="AC73">
        <v>13.565053005797701</v>
      </c>
      <c r="AD73">
        <v>13.6907011369162</v>
      </c>
      <c r="AE73">
        <v>13.875316178383599</v>
      </c>
      <c r="AF73">
        <v>14.0916739713188</v>
      </c>
      <c r="AG73">
        <v>14.237981202367299</v>
      </c>
      <c r="AH73">
        <v>14.409225265714101</v>
      </c>
      <c r="AI73">
        <v>14.5135847643293</v>
      </c>
      <c r="AJ73">
        <v>14.7200298173465</v>
      </c>
      <c r="AK73">
        <v>14.8364958420368</v>
      </c>
      <c r="AL73">
        <v>15.017644093669601</v>
      </c>
      <c r="AM73">
        <v>15.0866670068263</v>
      </c>
      <c r="AN73">
        <v>15.216144175103199</v>
      </c>
      <c r="AO73">
        <v>15.3154055233015</v>
      </c>
      <c r="AP73">
        <v>15.402108739253</v>
      </c>
      <c r="AQ73">
        <v>15.490795309793199</v>
      </c>
      <c r="AR73">
        <v>15.5316685071673</v>
      </c>
      <c r="AS73">
        <v>15.609498891114599</v>
      </c>
      <c r="AT73">
        <v>15.6309449882975</v>
      </c>
      <c r="AU73">
        <v>15.6660371898821</v>
      </c>
      <c r="AV73">
        <v>15.7438713888846</v>
      </c>
      <c r="AW73">
        <v>15.7853755143125</v>
      </c>
      <c r="AX73">
        <v>15.830076381829199</v>
      </c>
      <c r="AY73">
        <v>15.899093736168499</v>
      </c>
      <c r="AZ73">
        <v>15.968265958021499</v>
      </c>
      <c r="BA73">
        <v>16.032109123471201</v>
      </c>
      <c r="BB73">
        <v>16.080322415325501</v>
      </c>
      <c r="BC73">
        <v>16.128579347211801</v>
      </c>
      <c r="BD73">
        <v>16.176879807221098</v>
      </c>
      <c r="BE73">
        <v>16.225223687398099</v>
      </c>
      <c r="BF73">
        <v>16.338685426636101</v>
      </c>
      <c r="BG73">
        <v>16.451522228037</v>
      </c>
      <c r="BH73">
        <v>16.5637278628712</v>
      </c>
      <c r="BI73">
        <v>16.6752965626346</v>
      </c>
      <c r="BJ73">
        <v>16.786223009890001</v>
      </c>
      <c r="BK73">
        <v>16.896502328945299</v>
      </c>
      <c r="BL73">
        <v>17.0061300763894</v>
      </c>
      <c r="BM73">
        <v>17.1151022315067</v>
      </c>
      <c r="BN73">
        <v>17.223415186592</v>
      </c>
      <c r="BO73">
        <v>17.331065737183501</v>
      </c>
      <c r="BP73">
        <v>17.438051072234</v>
      </c>
      <c r="BQ73">
        <v>17.544368764237401</v>
      </c>
      <c r="BR73">
        <v>17.650016759326199</v>
      </c>
      <c r="BS73">
        <v>17.7549933673574</v>
      </c>
      <c r="BT73">
        <v>17.859297252001301</v>
      </c>
      <c r="BU73">
        <v>17.962927420846501</v>
      </c>
      <c r="BV73">
        <v>18.065883215534999</v>
      </c>
      <c r="BW73">
        <v>18.168164301941001</v>
      </c>
      <c r="BX73">
        <v>18.2697706604026</v>
      </c>
      <c r="BY73">
        <v>18.3707025760203</v>
      </c>
      <c r="BZ73">
        <v>18.470960629029801</v>
      </c>
      <c r="CA73">
        <v>18.5705456852609</v>
      </c>
      <c r="CB73">
        <v>18.669458886690101</v>
      </c>
      <c r="CC73">
        <v>18.7677016420953</v>
      </c>
      <c r="CD73">
        <v>18.86527561782</v>
      </c>
      <c r="CE73">
        <v>18.962182728654799</v>
      </c>
      <c r="CF73">
        <v>19.058425128841701</v>
      </c>
      <c r="CG73">
        <v>19.154005203206498</v>
      </c>
      <c r="CH73">
        <v>19.248925558426301</v>
      </c>
      <c r="CI73">
        <v>19.3431890144352</v>
      </c>
      <c r="CJ73">
        <v>19.4367985959728</v>
      </c>
      <c r="CK73">
        <v>19.529757524280001</v>
      </c>
      <c r="CL73">
        <v>19.6220692089442</v>
      </c>
      <c r="CM73">
        <v>19.713737239898201</v>
      </c>
      <c r="CN73">
        <v>19.804765379573301</v>
      </c>
      <c r="CO73">
        <v>19.895157555211</v>
      </c>
      <c r="CP73">
        <v>19.984917851333499</v>
      </c>
      <c r="CQ73">
        <v>20.074050502373801</v>
      </c>
      <c r="CR73">
        <v>20.162559885468902</v>
      </c>
      <c r="CS73">
        <v>20.250450513414101</v>
      </c>
      <c r="CT73">
        <v>20.3377270277802</v>
      </c>
      <c r="CU73">
        <v>20.4243941921941</v>
      </c>
      <c r="CV73">
        <v>20.510456885781299</v>
      </c>
      <c r="CW73">
        <v>20.595920096771302</v>
      </c>
      <c r="CX73">
        <v>20.680788916265101</v>
      </c>
      <c r="CY73">
        <v>20.765068393912699</v>
      </c>
      <c r="CZ73">
        <v>20.848763410354799</v>
      </c>
      <c r="DA73">
        <v>20.931878645639099</v>
      </c>
      <c r="DB73">
        <v>21.014418422404301</v>
      </c>
      <c r="DC73">
        <v>21.096386483176602</v>
      </c>
      <c r="DD73">
        <v>21.177785679658498</v>
      </c>
      <c r="DE73">
        <v>21.258617547615799</v>
      </c>
      <c r="DF73">
        <v>21.338881737157301</v>
      </c>
      <c r="DG73">
        <v>21.418575265477301</v>
      </c>
      <c r="DH73">
        <v>21.497691558203702</v>
      </c>
      <c r="DI73">
        <v>21.576219247127099</v>
      </c>
      <c r="DJ73">
        <v>21.654140696970501</v>
      </c>
      <c r="DK73">
        <v>21.731430242536199</v>
      </c>
      <c r="DL73">
        <v>21.808052130263601</v>
      </c>
      <c r="DM73">
        <v>21.883958174813301</v>
      </c>
      <c r="DN73">
        <v>21.9590851611426</v>
      </c>
      <c r="DO73">
        <v>22.0333520445852</v>
      </c>
      <c r="DP73">
        <v>22.1066570241913</v>
      </c>
      <c r="DQ73">
        <v>22.1788811634962</v>
      </c>
      <c r="DR73">
        <v>22.2498705443953</v>
      </c>
      <c r="DS73">
        <v>22.319440459754102</v>
      </c>
      <c r="DT73">
        <v>22.387382312221099</v>
      </c>
    </row>
    <row r="74" spans="1:124" ht="15" customHeight="1" x14ac:dyDescent="0.25">
      <c r="A74">
        <v>72</v>
      </c>
      <c r="B74">
        <v>9.6440687625074695</v>
      </c>
      <c r="C74">
        <v>9.7956945745420505</v>
      </c>
      <c r="D74">
        <v>9.8805232940775607</v>
      </c>
      <c r="E74">
        <v>9.9837065967397596</v>
      </c>
      <c r="F74">
        <v>10.0954015718296</v>
      </c>
      <c r="G74">
        <v>10.2591618100506</v>
      </c>
      <c r="H74">
        <v>10.3076508787117</v>
      </c>
      <c r="I74">
        <v>10.455128383963199</v>
      </c>
      <c r="J74">
        <v>10.5706446894799</v>
      </c>
      <c r="K74">
        <v>10.708827089390001</v>
      </c>
      <c r="L74">
        <v>10.915937898322699</v>
      </c>
      <c r="M74">
        <v>11.075440951218001</v>
      </c>
      <c r="N74">
        <v>11.2259620789458</v>
      </c>
      <c r="O74">
        <v>11.3653712971981</v>
      </c>
      <c r="P74">
        <v>11.518958426566099</v>
      </c>
      <c r="Q74">
        <v>11.4979289242302</v>
      </c>
      <c r="R74">
        <v>11.7028926780877</v>
      </c>
      <c r="S74">
        <v>11.813679857028299</v>
      </c>
      <c r="T74">
        <v>11.8528933550073</v>
      </c>
      <c r="U74">
        <v>12.1080564519351</v>
      </c>
      <c r="V74">
        <v>12.1397029731262</v>
      </c>
      <c r="W74">
        <v>12.3198297959621</v>
      </c>
      <c r="X74">
        <v>12.388656973450001</v>
      </c>
      <c r="Y74">
        <v>12.4660662204586</v>
      </c>
      <c r="Z74">
        <v>12.621808494406</v>
      </c>
      <c r="AA74">
        <v>12.7278971342652</v>
      </c>
      <c r="AB74">
        <v>12.8225783196484</v>
      </c>
      <c r="AC74">
        <v>12.9874795967162</v>
      </c>
      <c r="AD74">
        <v>13.1131992939568</v>
      </c>
      <c r="AE74">
        <v>13.276800698713201</v>
      </c>
      <c r="AF74">
        <v>13.489971988423401</v>
      </c>
      <c r="AG74">
        <v>13.634000508781099</v>
      </c>
      <c r="AH74">
        <v>13.785438681894799</v>
      </c>
      <c r="AI74">
        <v>13.883465943852601</v>
      </c>
      <c r="AJ74">
        <v>14.0830364037267</v>
      </c>
      <c r="AK74">
        <v>14.182736989743301</v>
      </c>
      <c r="AL74">
        <v>14.357968822089299</v>
      </c>
      <c r="AM74">
        <v>14.421782566334</v>
      </c>
      <c r="AN74">
        <v>14.5408960273378</v>
      </c>
      <c r="AO74">
        <v>14.6334163986427</v>
      </c>
      <c r="AP74">
        <v>14.7157708683376</v>
      </c>
      <c r="AQ74">
        <v>14.8018552751989</v>
      </c>
      <c r="AR74">
        <v>14.8408935945734</v>
      </c>
      <c r="AS74">
        <v>14.9213462337705</v>
      </c>
      <c r="AT74">
        <v>14.9378354747267</v>
      </c>
      <c r="AU74">
        <v>14.9755997249749</v>
      </c>
      <c r="AV74">
        <v>15.047911073071701</v>
      </c>
      <c r="AW74">
        <v>15.0874189399226</v>
      </c>
      <c r="AX74">
        <v>15.150301078180901</v>
      </c>
      <c r="AY74">
        <v>15.228669015090601</v>
      </c>
      <c r="AZ74">
        <v>15.289829645012601</v>
      </c>
      <c r="BA74">
        <v>15.3368053865169</v>
      </c>
      <c r="BB74">
        <v>15.3838277589981</v>
      </c>
      <c r="BC74">
        <v>15.4308966551966</v>
      </c>
      <c r="BD74">
        <v>15.4780119716748</v>
      </c>
      <c r="BE74">
        <v>15.525173608837299</v>
      </c>
      <c r="BF74">
        <v>15.6345485517613</v>
      </c>
      <c r="BG74">
        <v>15.7433301321395</v>
      </c>
      <c r="BH74">
        <v>15.851512641423801</v>
      </c>
      <c r="BI74">
        <v>15.959090804280599</v>
      </c>
      <c r="BJ74">
        <v>16.0660597696751</v>
      </c>
      <c r="BK74">
        <v>16.1724151018207</v>
      </c>
      <c r="BL74">
        <v>16.278152771017599</v>
      </c>
      <c r="BM74">
        <v>16.3832691443966</v>
      </c>
      <c r="BN74">
        <v>16.487760976588</v>
      </c>
      <c r="BO74">
        <v>16.591625400333001</v>
      </c>
      <c r="BP74">
        <v>16.6948599170539</v>
      </c>
      <c r="BQ74">
        <v>16.797462387398699</v>
      </c>
      <c r="BR74">
        <v>16.899431021776302</v>
      </c>
      <c r="BS74">
        <v>17.000764370894199</v>
      </c>
      <c r="BT74">
        <v>17.101461316314001</v>
      </c>
      <c r="BU74">
        <v>17.201521061036601</v>
      </c>
      <c r="BV74">
        <v>17.300943120128199</v>
      </c>
      <c r="BW74">
        <v>17.3997273113999</v>
      </c>
      <c r="BX74">
        <v>17.4978737461485</v>
      </c>
      <c r="BY74">
        <v>17.595382819971299</v>
      </c>
      <c r="BZ74">
        <v>17.692255203661201</v>
      </c>
      <c r="CA74">
        <v>17.788491834192499</v>
      </c>
      <c r="CB74">
        <v>17.884093905802999</v>
      </c>
      <c r="CC74">
        <v>17.979062861182001</v>
      </c>
      <c r="CD74">
        <v>18.073400382768298</v>
      </c>
      <c r="CE74">
        <v>18.167108384165701</v>
      </c>
      <c r="CF74">
        <v>18.260189001681098</v>
      </c>
      <c r="CG74">
        <v>18.352644585989701</v>
      </c>
      <c r="CH74">
        <v>18.444477693932601</v>
      </c>
      <c r="CI74">
        <v>18.535691080449201</v>
      </c>
      <c r="CJ74">
        <v>18.626287690650202</v>
      </c>
      <c r="CK74">
        <v>18.7162706520322</v>
      </c>
      <c r="CL74">
        <v>18.8056432668374</v>
      </c>
      <c r="CM74">
        <v>18.894409004561702</v>
      </c>
      <c r="CN74">
        <v>18.982571494610799</v>
      </c>
      <c r="CO74">
        <v>19.0701345191085</v>
      </c>
      <c r="CP74">
        <v>19.157102005856501</v>
      </c>
      <c r="CQ74">
        <v>19.2434780214478</v>
      </c>
      <c r="CR74">
        <v>19.329266764534101</v>
      </c>
      <c r="CS74">
        <v>19.414472559246999</v>
      </c>
      <c r="CT74">
        <v>19.499099848774399</v>
      </c>
      <c r="CU74">
        <v>19.583153189090599</v>
      </c>
      <c r="CV74">
        <v>19.666637242840899</v>
      </c>
      <c r="CW74">
        <v>19.749556773378998</v>
      </c>
      <c r="CX74">
        <v>19.831916638958301</v>
      </c>
      <c r="CY74">
        <v>19.91372164781</v>
      </c>
      <c r="CZ74">
        <v>19.994976430218099</v>
      </c>
      <c r="DA74">
        <v>20.075685407337801</v>
      </c>
      <c r="DB74">
        <v>20.155852633915501</v>
      </c>
      <c r="DC74">
        <v>20.235481574782899</v>
      </c>
      <c r="DD74">
        <v>20.314574792912801</v>
      </c>
      <c r="DE74">
        <v>20.393133522541</v>
      </c>
      <c r="DF74">
        <v>20.471157097049801</v>
      </c>
      <c r="DG74">
        <v>20.548642198585402</v>
      </c>
      <c r="DH74">
        <v>20.625581895476401</v>
      </c>
      <c r="DI74">
        <v>20.7019644351825</v>
      </c>
      <c r="DJ74">
        <v>20.777771765435901</v>
      </c>
      <c r="DK74">
        <v>20.8529777649754</v>
      </c>
      <c r="DL74">
        <v>20.927546178042</v>
      </c>
      <c r="DM74">
        <v>21.001428263470999</v>
      </c>
      <c r="DN74">
        <v>21.074560189143401</v>
      </c>
      <c r="DO74">
        <v>21.146860224686499</v>
      </c>
      <c r="DP74">
        <v>21.218225808116799</v>
      </c>
      <c r="DQ74">
        <v>21.2885371943397</v>
      </c>
      <c r="DR74">
        <v>21.357639527535799</v>
      </c>
      <c r="DS74">
        <v>21.4253470696192</v>
      </c>
      <c r="DT74">
        <v>21.491450144277501</v>
      </c>
    </row>
    <row r="75" spans="1:124" ht="15" customHeight="1" x14ac:dyDescent="0.25">
      <c r="A75">
        <v>73</v>
      </c>
      <c r="B75">
        <v>9.1902808215773195</v>
      </c>
      <c r="C75">
        <v>9.3201494775395197</v>
      </c>
      <c r="D75">
        <v>9.4225316636740892</v>
      </c>
      <c r="E75">
        <v>9.5204390728160906</v>
      </c>
      <c r="F75">
        <v>9.6233858814548299</v>
      </c>
      <c r="G75">
        <v>9.78967220189082</v>
      </c>
      <c r="H75">
        <v>9.8177116659408998</v>
      </c>
      <c r="I75">
        <v>9.9628228519913602</v>
      </c>
      <c r="J75">
        <v>10.093371480054399</v>
      </c>
      <c r="K75">
        <v>10.2091662153844</v>
      </c>
      <c r="L75">
        <v>10.4149798333815</v>
      </c>
      <c r="M75">
        <v>10.569475973427901</v>
      </c>
      <c r="N75">
        <v>10.719255542076001</v>
      </c>
      <c r="O75">
        <v>10.856849631972</v>
      </c>
      <c r="P75">
        <v>10.999889749354001</v>
      </c>
      <c r="Q75">
        <v>11.0011267291019</v>
      </c>
      <c r="R75">
        <v>11.1641952478105</v>
      </c>
      <c r="S75">
        <v>11.264756555916</v>
      </c>
      <c r="T75">
        <v>11.298857177223001</v>
      </c>
      <c r="U75">
        <v>11.555118291672599</v>
      </c>
      <c r="V75">
        <v>11.5707616448822</v>
      </c>
      <c r="W75">
        <v>11.7378813666715</v>
      </c>
      <c r="X75">
        <v>11.818355531231401</v>
      </c>
      <c r="Y75">
        <v>11.898899979190199</v>
      </c>
      <c r="Z75">
        <v>12.063648251116</v>
      </c>
      <c r="AA75">
        <v>12.162909409866</v>
      </c>
      <c r="AB75">
        <v>12.2582291896911</v>
      </c>
      <c r="AC75">
        <v>12.4159368965288</v>
      </c>
      <c r="AD75">
        <v>12.537258903180399</v>
      </c>
      <c r="AE75">
        <v>12.6930750422634</v>
      </c>
      <c r="AF75">
        <v>12.9007054132561</v>
      </c>
      <c r="AG75">
        <v>13.0311180536495</v>
      </c>
      <c r="AH75">
        <v>13.162946630478199</v>
      </c>
      <c r="AI75">
        <v>13.266252686843799</v>
      </c>
      <c r="AJ75">
        <v>13.4404792161908</v>
      </c>
      <c r="AK75">
        <v>13.5394540285386</v>
      </c>
      <c r="AL75">
        <v>13.7124841648511</v>
      </c>
      <c r="AM75">
        <v>13.7650181611505</v>
      </c>
      <c r="AN75">
        <v>13.8744434258145</v>
      </c>
      <c r="AO75">
        <v>13.961005585271201</v>
      </c>
      <c r="AP75">
        <v>14.0406093413816</v>
      </c>
      <c r="AQ75">
        <v>14.1172059471482</v>
      </c>
      <c r="AR75">
        <v>14.1549720609347</v>
      </c>
      <c r="AS75">
        <v>14.241846059572101</v>
      </c>
      <c r="AT75">
        <v>14.2505156192097</v>
      </c>
      <c r="AU75">
        <v>14.2940030073435</v>
      </c>
      <c r="AV75">
        <v>14.359107993468299</v>
      </c>
      <c r="AW75">
        <v>14.412381064881201</v>
      </c>
      <c r="AX75">
        <v>14.490359334694199</v>
      </c>
      <c r="AY75">
        <v>14.553265513889601</v>
      </c>
      <c r="AZ75">
        <v>14.5990027463976</v>
      </c>
      <c r="BA75">
        <v>14.644789473264201</v>
      </c>
      <c r="BB75">
        <v>14.690625592788701</v>
      </c>
      <c r="BC75">
        <v>14.736511006963299</v>
      </c>
      <c r="BD75">
        <v>14.7824456214933</v>
      </c>
      <c r="BE75">
        <v>14.828429345816399</v>
      </c>
      <c r="BF75">
        <v>14.933684710014001</v>
      </c>
      <c r="BG75">
        <v>15.0383782462947</v>
      </c>
      <c r="BH75">
        <v>15.1425047859631</v>
      </c>
      <c r="BI75">
        <v>15.246059565480801</v>
      </c>
      <c r="BJ75">
        <v>15.349038217833201</v>
      </c>
      <c r="BK75">
        <v>15.451436763792399</v>
      </c>
      <c r="BL75">
        <v>15.5532516030976</v>
      </c>
      <c r="BM75">
        <v>15.6544795055664</v>
      </c>
      <c r="BN75">
        <v>15.7551176021563</v>
      </c>
      <c r="BO75">
        <v>15.855163375990401</v>
      </c>
      <c r="BP75">
        <v>15.954614653362</v>
      </c>
      <c r="BQ75">
        <v>16.053469594733102</v>
      </c>
      <c r="BR75">
        <v>16.151726685738598</v>
      </c>
      <c r="BS75">
        <v>16.2493847282093</v>
      </c>
      <c r="BT75">
        <v>16.346442831225499</v>
      </c>
      <c r="BU75">
        <v>16.442900402211901</v>
      </c>
      <c r="BV75">
        <v>16.538757138083799</v>
      </c>
      <c r="BW75">
        <v>16.6340130164551</v>
      </c>
      <c r="BX75">
        <v>16.7286682869156</v>
      </c>
      <c r="BY75">
        <v>16.822723462388002</v>
      </c>
      <c r="BZ75">
        <v>16.916179310569898</v>
      </c>
      <c r="CA75">
        <v>17.009036845469801</v>
      </c>
      <c r="CB75">
        <v>17.101297319043201</v>
      </c>
      <c r="CC75">
        <v>17.192962212934301</v>
      </c>
      <c r="CD75">
        <v>17.284033230329101</v>
      </c>
      <c r="CE75">
        <v>17.374512287925899</v>
      </c>
      <c r="CF75">
        <v>17.4644015080255</v>
      </c>
      <c r="CG75">
        <v>17.553703210747901</v>
      </c>
      <c r="CH75">
        <v>17.642419906377299</v>
      </c>
      <c r="CI75">
        <v>17.730554287838899</v>
      </c>
      <c r="CJ75">
        <v>17.818109223310898</v>
      </c>
      <c r="CK75">
        <v>17.9050877489741</v>
      </c>
      <c r="CL75">
        <v>17.991493061900801</v>
      </c>
      <c r="CM75">
        <v>18.077328513085199</v>
      </c>
      <c r="CN75">
        <v>18.162597600615801</v>
      </c>
      <c r="CO75">
        <v>18.247303962993101</v>
      </c>
      <c r="CP75">
        <v>18.331451372590902</v>
      </c>
      <c r="CQ75">
        <v>18.415043729263399</v>
      </c>
      <c r="CR75">
        <v>18.4980850540978</v>
      </c>
      <c r="CS75">
        <v>18.580579483313599</v>
      </c>
      <c r="CT75">
        <v>18.6625312623061</v>
      </c>
      <c r="CU75">
        <v>18.743944739836699</v>
      </c>
      <c r="CV75">
        <v>18.824824362367199</v>
      </c>
      <c r="CW75">
        <v>18.905174668538798</v>
      </c>
      <c r="CX75">
        <v>18.985000283793401</v>
      </c>
      <c r="CY75">
        <v>19.0643057747941</v>
      </c>
      <c r="CZ75">
        <v>19.1430955210927</v>
      </c>
      <c r="DA75">
        <v>19.221373684356099</v>
      </c>
      <c r="DB75">
        <v>19.299144050576899</v>
      </c>
      <c r="DC75">
        <v>19.3764098056965</v>
      </c>
      <c r="DD75">
        <v>19.453173222332399</v>
      </c>
      <c r="DE75">
        <v>19.529435231009099</v>
      </c>
      <c r="DF75">
        <v>19.605194845478302</v>
      </c>
      <c r="DG75">
        <v>19.680448409002601</v>
      </c>
      <c r="DH75">
        <v>19.755188627585301</v>
      </c>
      <c r="DI75">
        <v>19.8294033578293</v>
      </c>
      <c r="DJ75">
        <v>19.903074122092601</v>
      </c>
      <c r="DK75">
        <v>19.976174332403001</v>
      </c>
      <c r="DL75">
        <v>20.048667217452099</v>
      </c>
      <c r="DM75">
        <v>20.120503463730699</v>
      </c>
      <c r="DN75">
        <v>20.191618601889498</v>
      </c>
      <c r="DO75">
        <v>20.2619301916132</v>
      </c>
      <c r="DP75">
        <v>20.331334881165901</v>
      </c>
      <c r="DQ75">
        <v>20.3997120853799</v>
      </c>
      <c r="DR75">
        <v>20.466905971464001</v>
      </c>
      <c r="DS75">
        <v>20.5327297255971</v>
      </c>
      <c r="DT75">
        <v>20.596972545038</v>
      </c>
    </row>
    <row r="76" spans="1:124" ht="15" customHeight="1" x14ac:dyDescent="0.25">
      <c r="A76">
        <v>74</v>
      </c>
      <c r="B76">
        <v>8.7380805202681806</v>
      </c>
      <c r="C76">
        <v>8.8910202047671003</v>
      </c>
      <c r="D76">
        <v>8.9740751506804202</v>
      </c>
      <c r="E76">
        <v>9.0599320308200504</v>
      </c>
      <c r="F76">
        <v>9.1732292362868701</v>
      </c>
      <c r="G76">
        <v>9.3196592917087102</v>
      </c>
      <c r="H76">
        <v>9.3535229872507504</v>
      </c>
      <c r="I76">
        <v>9.5053346683769497</v>
      </c>
      <c r="J76">
        <v>9.6130963512071705</v>
      </c>
      <c r="K76">
        <v>9.7333555259723301</v>
      </c>
      <c r="L76">
        <v>9.9251078676888191</v>
      </c>
      <c r="M76">
        <v>10.078726306832801</v>
      </c>
      <c r="N76">
        <v>10.231245832908</v>
      </c>
      <c r="O76">
        <v>10.3425260666178</v>
      </c>
      <c r="P76">
        <v>10.4878381626405</v>
      </c>
      <c r="Q76">
        <v>10.4688064996714</v>
      </c>
      <c r="R76">
        <v>10.637642682803399</v>
      </c>
      <c r="S76">
        <v>10.7250203729073</v>
      </c>
      <c r="T76">
        <v>10.751733003038</v>
      </c>
      <c r="U76">
        <v>11.010948713460699</v>
      </c>
      <c r="V76">
        <v>11.0127599658202</v>
      </c>
      <c r="W76">
        <v>11.1767951670136</v>
      </c>
      <c r="X76">
        <v>11.2607648457045</v>
      </c>
      <c r="Y76">
        <v>11.3455885440916</v>
      </c>
      <c r="Z76">
        <v>11.511483711451801</v>
      </c>
      <c r="AA76">
        <v>11.6058251660178</v>
      </c>
      <c r="AB76">
        <v>11.6933088938176</v>
      </c>
      <c r="AC76">
        <v>11.8400217653549</v>
      </c>
      <c r="AD76">
        <v>11.961582718049501</v>
      </c>
      <c r="AE76">
        <v>12.1119505446216</v>
      </c>
      <c r="AF76">
        <v>12.309527516729901</v>
      </c>
      <c r="AG76">
        <v>12.424405313989199</v>
      </c>
      <c r="AH76">
        <v>12.548010806730399</v>
      </c>
      <c r="AI76">
        <v>12.640571511176001</v>
      </c>
      <c r="AJ76">
        <v>12.8018238350706</v>
      </c>
      <c r="AK76">
        <v>12.9005270953755</v>
      </c>
      <c r="AL76">
        <v>13.0624014580675</v>
      </c>
      <c r="AM76">
        <v>13.110522086180399</v>
      </c>
      <c r="AN76">
        <v>13.211756364237299</v>
      </c>
      <c r="AO76">
        <v>13.3012206931215</v>
      </c>
      <c r="AP76">
        <v>13.372109740082299</v>
      </c>
      <c r="AQ76">
        <v>13.4467129101849</v>
      </c>
      <c r="AR76">
        <v>13.483068911977201</v>
      </c>
      <c r="AS76">
        <v>13.5667416646814</v>
      </c>
      <c r="AT76">
        <v>13.572693282619399</v>
      </c>
      <c r="AU76">
        <v>13.621866378801901</v>
      </c>
      <c r="AV76">
        <v>13.692514215655301</v>
      </c>
      <c r="AW76">
        <v>13.7645042134293</v>
      </c>
      <c r="AX76">
        <v>13.8287502994003</v>
      </c>
      <c r="AY76">
        <v>13.8732259370311</v>
      </c>
      <c r="AZ76">
        <v>13.917753844547899</v>
      </c>
      <c r="BA76">
        <v>13.962333926963799</v>
      </c>
      <c r="BB76">
        <v>14.0069660928557</v>
      </c>
      <c r="BC76">
        <v>14.0516502543852</v>
      </c>
      <c r="BD76">
        <v>14.0963863273179</v>
      </c>
      <c r="BE76">
        <v>14.1411742310422</v>
      </c>
      <c r="BF76">
        <v>14.242192136117801</v>
      </c>
      <c r="BG76">
        <v>14.342680423987201</v>
      </c>
      <c r="BH76">
        <v>14.4426344946725</v>
      </c>
      <c r="BI76">
        <v>14.542050123621401</v>
      </c>
      <c r="BJ76">
        <v>14.6409234534121</v>
      </c>
      <c r="BK76">
        <v>14.7392509853855</v>
      </c>
      <c r="BL76">
        <v>14.8370295712208</v>
      </c>
      <c r="BM76">
        <v>14.934256404468201</v>
      </c>
      <c r="BN76">
        <v>15.0309290120548</v>
      </c>
      <c r="BO76">
        <v>15.1270452457759</v>
      </c>
      <c r="BP76">
        <v>15.2226032737848</v>
      </c>
      <c r="BQ76">
        <v>15.317601572092601</v>
      </c>
      <c r="BR76">
        <v>15.412038916090999</v>
      </c>
      <c r="BS76">
        <v>15.505914372106201</v>
      </c>
      <c r="BT76">
        <v>15.5992272889965</v>
      </c>
      <c r="BU76">
        <v>15.691977289800599</v>
      </c>
      <c r="BV76">
        <v>15.784164263448099</v>
      </c>
      <c r="BW76">
        <v>15.8757883565368</v>
      </c>
      <c r="BX76">
        <v>15.966849965188199</v>
      </c>
      <c r="BY76">
        <v>16.057349726984899</v>
      </c>
      <c r="BZ76">
        <v>16.147288512998799</v>
      </c>
      <c r="CA76">
        <v>16.236667419914699</v>
      </c>
      <c r="CB76">
        <v>16.325487762255101</v>
      </c>
      <c r="CC76">
        <v>16.413751064711398</v>
      </c>
      <c r="CD76">
        <v>16.501459054586299</v>
      </c>
      <c r="CE76">
        <v>16.588613654349999</v>
      </c>
      <c r="CF76">
        <v>16.6752169743162</v>
      </c>
      <c r="CG76">
        <v>16.761271305439401</v>
      </c>
      <c r="CH76">
        <v>16.846779112237002</v>
      </c>
      <c r="CI76">
        <v>16.9317430258385</v>
      </c>
      <c r="CJ76">
        <v>17.016165837164799</v>
      </c>
      <c r="CK76">
        <v>17.100050490238601</v>
      </c>
      <c r="CL76">
        <v>17.183400075627301</v>
      </c>
      <c r="CM76">
        <v>17.266217824021101</v>
      </c>
      <c r="CN76">
        <v>17.348507099945401</v>
      </c>
      <c r="CO76">
        <v>17.430271395609701</v>
      </c>
      <c r="CP76">
        <v>17.511514324892499</v>
      </c>
      <c r="CQ76">
        <v>17.592239617463498</v>
      </c>
      <c r="CR76">
        <v>17.672451113042101</v>
      </c>
      <c r="CS76">
        <v>17.752152755792299</v>
      </c>
      <c r="CT76">
        <v>17.831348588854102</v>
      </c>
      <c r="CU76">
        <v>17.910042749011001</v>
      </c>
      <c r="CV76">
        <v>17.988239461490998</v>
      </c>
      <c r="CW76">
        <v>18.065943034903501</v>
      </c>
      <c r="CX76">
        <v>18.143157856307901</v>
      </c>
      <c r="CY76">
        <v>18.2198882448943</v>
      </c>
      <c r="CZ76">
        <v>18.2961383231867</v>
      </c>
      <c r="DA76">
        <v>18.3719119866943</v>
      </c>
      <c r="DB76">
        <v>18.447212745547599</v>
      </c>
      <c r="DC76">
        <v>18.522043499154901</v>
      </c>
      <c r="DD76">
        <v>18.596406221467198</v>
      </c>
      <c r="DE76">
        <v>18.6703015301363</v>
      </c>
      <c r="DF76">
        <v>18.743728109034301</v>
      </c>
      <c r="DG76">
        <v>18.816681950899</v>
      </c>
      <c r="DH76">
        <v>18.889155386001899</v>
      </c>
      <c r="DI76">
        <v>18.961135864468702</v>
      </c>
      <c r="DJ76">
        <v>19.032604464924798</v>
      </c>
      <c r="DK76">
        <v>19.103534111002599</v>
      </c>
      <c r="DL76">
        <v>19.1738874901888</v>
      </c>
      <c r="DM76">
        <v>19.2436146863256</v>
      </c>
      <c r="DN76">
        <v>19.312650557196999</v>
      </c>
      <c r="DO76">
        <v>19.380911910920101</v>
      </c>
      <c r="DP76">
        <v>19.448294557804299</v>
      </c>
      <c r="DQ76">
        <v>19.514677020393499</v>
      </c>
      <c r="DR76">
        <v>19.579902425260901</v>
      </c>
      <c r="DS76">
        <v>19.643782811068601</v>
      </c>
      <c r="DT76">
        <v>19.7061061728966</v>
      </c>
    </row>
    <row r="77" spans="1:124" ht="15" customHeight="1" x14ac:dyDescent="0.25">
      <c r="A77">
        <v>75</v>
      </c>
      <c r="B77">
        <v>8.3266409380150197</v>
      </c>
      <c r="C77">
        <v>8.4691930472486696</v>
      </c>
      <c r="D77">
        <v>8.5399849751142405</v>
      </c>
      <c r="E77">
        <v>8.6162406546413308</v>
      </c>
      <c r="F77">
        <v>8.7288438898054093</v>
      </c>
      <c r="G77">
        <v>8.8608118903211608</v>
      </c>
      <c r="H77">
        <v>8.9165324258447196</v>
      </c>
      <c r="I77">
        <v>9.0315717362540102</v>
      </c>
      <c r="J77">
        <v>9.1571804302827609</v>
      </c>
      <c r="K77">
        <v>9.2661096405846592</v>
      </c>
      <c r="L77">
        <v>9.4582883727097808</v>
      </c>
      <c r="M77">
        <v>9.6072246668234609</v>
      </c>
      <c r="N77">
        <v>9.7190836822161604</v>
      </c>
      <c r="O77">
        <v>9.8390092379625198</v>
      </c>
      <c r="P77">
        <v>9.9748726894076007</v>
      </c>
      <c r="Q77">
        <v>9.9426414680797599</v>
      </c>
      <c r="R77">
        <v>10.105246719044599</v>
      </c>
      <c r="S77">
        <v>10.1909797372985</v>
      </c>
      <c r="T77">
        <v>10.2185350259592</v>
      </c>
      <c r="U77">
        <v>10.4657894413519</v>
      </c>
      <c r="V77">
        <v>10.4722734152878</v>
      </c>
      <c r="W77">
        <v>10.6385051159392</v>
      </c>
      <c r="X77">
        <v>10.716070916658101</v>
      </c>
      <c r="Y77">
        <v>10.802433769527401</v>
      </c>
      <c r="Z77">
        <v>10.9624552961891</v>
      </c>
      <c r="AA77">
        <v>11.0611371451628</v>
      </c>
      <c r="AB77">
        <v>11.1381823165373</v>
      </c>
      <c r="AC77">
        <v>11.273030447318099</v>
      </c>
      <c r="AD77">
        <v>11.4033812759633</v>
      </c>
      <c r="AE77">
        <v>11.536256265845401</v>
      </c>
      <c r="AF77">
        <v>11.726952702936901</v>
      </c>
      <c r="AG77">
        <v>11.828730382239</v>
      </c>
      <c r="AH77">
        <v>11.933706861574599</v>
      </c>
      <c r="AI77">
        <v>12.0288556981236</v>
      </c>
      <c r="AJ77">
        <v>12.172090127273499</v>
      </c>
      <c r="AK77">
        <v>12.268008376344</v>
      </c>
      <c r="AL77">
        <v>12.4160079195478</v>
      </c>
      <c r="AM77">
        <v>12.462579143263399</v>
      </c>
      <c r="AN77">
        <v>12.555711595946301</v>
      </c>
      <c r="AO77">
        <v>12.640779138206801</v>
      </c>
      <c r="AP77">
        <v>12.7078490852219</v>
      </c>
      <c r="AQ77">
        <v>12.785332917188599</v>
      </c>
      <c r="AR77">
        <v>12.8210399706493</v>
      </c>
      <c r="AS77">
        <v>12.896244914843001</v>
      </c>
      <c r="AT77">
        <v>12.909908395502599</v>
      </c>
      <c r="AU77">
        <v>12.9746962282206</v>
      </c>
      <c r="AV77">
        <v>13.056368006258101</v>
      </c>
      <c r="AW77">
        <v>13.115632672191399</v>
      </c>
      <c r="AX77">
        <v>13.158828301463</v>
      </c>
      <c r="AY77">
        <v>13.2020788701829</v>
      </c>
      <c r="AZ77">
        <v>13.245384291192099</v>
      </c>
      <c r="BA77">
        <v>13.288744480768999</v>
      </c>
      <c r="BB77">
        <v>13.3321593586498</v>
      </c>
      <c r="BC77">
        <v>13.375628848048301</v>
      </c>
      <c r="BD77">
        <v>13.419152875674699</v>
      </c>
      <c r="BE77">
        <v>13.4627313717526</v>
      </c>
      <c r="BF77">
        <v>13.559399979232399</v>
      </c>
      <c r="BG77">
        <v>13.655571966974099</v>
      </c>
      <c r="BH77">
        <v>13.7512433259236</v>
      </c>
      <c r="BI77">
        <v>13.846410391131499</v>
      </c>
      <c r="BJ77">
        <v>13.941069833860899</v>
      </c>
      <c r="BK77">
        <v>14.0352186536514</v>
      </c>
      <c r="BL77">
        <v>14.128854170351</v>
      </c>
      <c r="BM77">
        <v>14.2219740161304</v>
      </c>
      <c r="BN77">
        <v>14.314576127490801</v>
      </c>
      <c r="BO77">
        <v>14.406658737277199</v>
      </c>
      <c r="BP77">
        <v>14.498220366707301</v>
      </c>
      <c r="BQ77">
        <v>14.589259817426999</v>
      </c>
      <c r="BR77">
        <v>14.679776163601399</v>
      </c>
      <c r="BS77">
        <v>14.769768744050101</v>
      </c>
      <c r="BT77">
        <v>14.859237154435901</v>
      </c>
      <c r="BU77">
        <v>14.948181239514099</v>
      </c>
      <c r="BV77">
        <v>15.036601085449499</v>
      </c>
      <c r="BW77">
        <v>15.124497012209</v>
      </c>
      <c r="BX77">
        <v>15.2118695660337</v>
      </c>
      <c r="BY77">
        <v>15.298719511999099</v>
      </c>
      <c r="BZ77">
        <v>15.385047826666399</v>
      </c>
      <c r="CA77">
        <v>15.4708556908309</v>
      </c>
      <c r="CB77">
        <v>15.5561444823713</v>
      </c>
      <c r="CC77">
        <v>15.6409157692042</v>
      </c>
      <c r="CD77">
        <v>15.725171302348</v>
      </c>
      <c r="CE77">
        <v>15.808913009097299</v>
      </c>
      <c r="CF77">
        <v>15.892142986313701</v>
      </c>
      <c r="CG77">
        <v>15.974863493832601</v>
      </c>
      <c r="CH77">
        <v>16.057076947990598</v>
      </c>
      <c r="CI77">
        <v>16.138785915273001</v>
      </c>
      <c r="CJ77">
        <v>16.219993106085902</v>
      </c>
      <c r="CK77">
        <v>16.3007013686506</v>
      </c>
      <c r="CL77">
        <v>16.380913683025302</v>
      </c>
      <c r="CM77">
        <v>16.4606331552515</v>
      </c>
      <c r="CN77">
        <v>16.539863011627801</v>
      </c>
      <c r="CO77">
        <v>16.6186065931104</v>
      </c>
      <c r="CP77">
        <v>16.6968673498409</v>
      </c>
      <c r="CQ77">
        <v>16.774648835801099</v>
      </c>
      <c r="CR77">
        <v>16.851954703595201</v>
      </c>
      <c r="CS77">
        <v>16.928788699357501</v>
      </c>
      <c r="CT77">
        <v>17.0051546577868</v>
      </c>
      <c r="CU77">
        <v>17.081056497306001</v>
      </c>
      <c r="CV77">
        <v>17.156498215345199</v>
      </c>
      <c r="CW77">
        <v>17.231483883749299</v>
      </c>
      <c r="CX77">
        <v>17.306017644306699</v>
      </c>
      <c r="CY77">
        <v>17.380103561599999</v>
      </c>
      <c r="CZ77">
        <v>17.453745493679001</v>
      </c>
      <c r="DA77">
        <v>17.526947062151098</v>
      </c>
      <c r="DB77">
        <v>17.599711493169501</v>
      </c>
      <c r="DC77">
        <v>17.672041391017402</v>
      </c>
      <c r="DD77">
        <v>17.743938421763598</v>
      </c>
      <c r="DE77">
        <v>17.815402880148699</v>
      </c>
      <c r="DF77">
        <v>17.886433109046099</v>
      </c>
      <c r="DG77">
        <v>17.957024738141701</v>
      </c>
      <c r="DH77">
        <v>18.027169707636499</v>
      </c>
      <c r="DI77">
        <v>18.096855044546398</v>
      </c>
      <c r="DJ77">
        <v>18.166061364276601</v>
      </c>
      <c r="DK77">
        <v>18.234761079088901</v>
      </c>
      <c r="DL77">
        <v>18.302916308113499</v>
      </c>
      <c r="DM77">
        <v>18.370476500491701</v>
      </c>
      <c r="DN77">
        <v>18.437375803457201</v>
      </c>
      <c r="DO77">
        <v>18.503530229545799</v>
      </c>
      <c r="DP77">
        <v>18.568834700142201</v>
      </c>
      <c r="DQ77">
        <v>18.633166790325799</v>
      </c>
      <c r="DR77">
        <v>18.696368518693198</v>
      </c>
      <c r="DS77">
        <v>18.758250700459101</v>
      </c>
      <c r="DT77">
        <v>18.818600048451</v>
      </c>
    </row>
    <row r="78" spans="1:124" ht="15" customHeight="1" x14ac:dyDescent="0.25">
      <c r="A78">
        <v>76</v>
      </c>
      <c r="B78">
        <v>7.9205062018807801</v>
      </c>
      <c r="C78">
        <v>8.0469950946296205</v>
      </c>
      <c r="D78">
        <v>8.1185075839684195</v>
      </c>
      <c r="E78">
        <v>8.1841128640245397</v>
      </c>
      <c r="F78">
        <v>8.2960333175994805</v>
      </c>
      <c r="G78">
        <v>8.4290624517982096</v>
      </c>
      <c r="H78">
        <v>8.4749923689926607</v>
      </c>
      <c r="I78">
        <v>8.5928725642662798</v>
      </c>
      <c r="J78">
        <v>8.7101933929201998</v>
      </c>
      <c r="K78">
        <v>8.8251389738073893</v>
      </c>
      <c r="L78">
        <v>9.0018751356979791</v>
      </c>
      <c r="M78">
        <v>9.1230741230485606</v>
      </c>
      <c r="N78">
        <v>9.2310801390156403</v>
      </c>
      <c r="O78">
        <v>9.3409664795910796</v>
      </c>
      <c r="P78">
        <v>9.4690398443056303</v>
      </c>
      <c r="Q78">
        <v>9.4305754760946101</v>
      </c>
      <c r="R78">
        <v>9.5827999933545698</v>
      </c>
      <c r="S78">
        <v>9.6697236266956299</v>
      </c>
      <c r="T78">
        <v>9.70100885708462</v>
      </c>
      <c r="U78">
        <v>9.93216215883219</v>
      </c>
      <c r="V78">
        <v>9.9526704158836701</v>
      </c>
      <c r="W78">
        <v>10.109320206413701</v>
      </c>
      <c r="X78">
        <v>10.191249728283299</v>
      </c>
      <c r="Y78">
        <v>10.267801833970699</v>
      </c>
      <c r="Z78">
        <v>10.4208620537744</v>
      </c>
      <c r="AA78">
        <v>10.519261982885</v>
      </c>
      <c r="AB78">
        <v>10.5874788337614</v>
      </c>
      <c r="AC78">
        <v>10.7268302559514</v>
      </c>
      <c r="AD78">
        <v>10.841306381484999</v>
      </c>
      <c r="AE78">
        <v>10.953193359280901</v>
      </c>
      <c r="AF78">
        <v>11.1498128765337</v>
      </c>
      <c r="AG78">
        <v>11.2279365834014</v>
      </c>
      <c r="AH78">
        <v>11.328669146597999</v>
      </c>
      <c r="AI78">
        <v>11.428158225904401</v>
      </c>
      <c r="AJ78">
        <v>11.553368464761499</v>
      </c>
      <c r="AK78">
        <v>11.6436292152072</v>
      </c>
      <c r="AL78">
        <v>11.7772335963871</v>
      </c>
      <c r="AM78">
        <v>11.8231429792206</v>
      </c>
      <c r="AN78">
        <v>11.903158106448499</v>
      </c>
      <c r="AO78">
        <v>11.9898590106372</v>
      </c>
      <c r="AP78">
        <v>12.0566779328203</v>
      </c>
      <c r="AQ78">
        <v>12.1327712273601</v>
      </c>
      <c r="AR78">
        <v>12.164417277473</v>
      </c>
      <c r="AS78">
        <v>12.2336848863714</v>
      </c>
      <c r="AT78">
        <v>12.270104412277901</v>
      </c>
      <c r="AU78">
        <v>12.3517980696052</v>
      </c>
      <c r="AV78">
        <v>12.414526714025</v>
      </c>
      <c r="AW78">
        <v>12.456424456297301</v>
      </c>
      <c r="AX78">
        <v>12.498379686761799</v>
      </c>
      <c r="AY78">
        <v>12.5403923272711</v>
      </c>
      <c r="AZ78">
        <v>12.5824623029911</v>
      </c>
      <c r="BA78">
        <v>12.624589542421599</v>
      </c>
      <c r="BB78">
        <v>12.6667739774156</v>
      </c>
      <c r="BC78">
        <v>12.7090155431983</v>
      </c>
      <c r="BD78">
        <v>12.751314178384099</v>
      </c>
      <c r="BE78">
        <v>12.793669824993</v>
      </c>
      <c r="BF78">
        <v>12.885866593112601</v>
      </c>
      <c r="BG78">
        <v>12.9776007662404</v>
      </c>
      <c r="BH78">
        <v>13.068868943888001</v>
      </c>
      <c r="BI78">
        <v>13.1596680367233</v>
      </c>
      <c r="BJ78">
        <v>13.2499952591573</v>
      </c>
      <c r="BK78">
        <v>13.339848121912199</v>
      </c>
      <c r="BL78">
        <v>13.4292244245819</v>
      </c>
      <c r="BM78">
        <v>13.5181222481954</v>
      </c>
      <c r="BN78">
        <v>13.6065399477932</v>
      </c>
      <c r="BO78">
        <v>13.694476145026799</v>
      </c>
      <c r="BP78">
        <v>13.781929720788201</v>
      </c>
      <c r="BQ78">
        <v>13.868899807879901</v>
      </c>
      <c r="BR78">
        <v>13.955385783732</v>
      </c>
      <c r="BS78">
        <v>14.041387263173601</v>
      </c>
      <c r="BT78">
        <v>14.1269040912654</v>
      </c>
      <c r="BU78">
        <v>14.2119363362002</v>
      </c>
      <c r="BV78">
        <v>14.2964842822765</v>
      </c>
      <c r="BW78">
        <v>14.380548422950399</v>
      </c>
      <c r="BX78">
        <v>14.4641294539719</v>
      </c>
      <c r="BY78">
        <v>14.5472282666083</v>
      </c>
      <c r="BZ78">
        <v>14.6298459409606</v>
      </c>
      <c r="CA78">
        <v>14.711983739375199</v>
      </c>
      <c r="CB78">
        <v>14.7936430999554</v>
      </c>
      <c r="CC78">
        <v>14.8748256301749</v>
      </c>
      <c r="CD78">
        <v>14.9555331005964</v>
      </c>
      <c r="CE78">
        <v>15.0357674386975</v>
      </c>
      <c r="CF78">
        <v>15.115530722806399</v>
      </c>
      <c r="CG78">
        <v>15.1948251761482</v>
      </c>
      <c r="CH78">
        <v>15.273653161004701</v>
      </c>
      <c r="CI78">
        <v>15.352017172988001</v>
      </c>
      <c r="CJ78">
        <v>15.4299198354291</v>
      </c>
      <c r="CK78">
        <v>15.5073638938823</v>
      </c>
      <c r="CL78">
        <v>15.584352210746401</v>
      </c>
      <c r="CM78">
        <v>15.660887760002399</v>
      </c>
      <c r="CN78">
        <v>15.736973622068801</v>
      </c>
      <c r="CO78">
        <v>15.812612978772901</v>
      </c>
      <c r="CP78">
        <v>15.8878091084402</v>
      </c>
      <c r="CQ78">
        <v>15.9625653810996</v>
      </c>
      <c r="CR78">
        <v>16.036885253804801</v>
      </c>
      <c r="CS78">
        <v>16.1107722660715</v>
      </c>
      <c r="CT78">
        <v>16.184230035428602</v>
      </c>
      <c r="CU78">
        <v>16.2572622530848</v>
      </c>
      <c r="CV78">
        <v>16.3298726797059</v>
      </c>
      <c r="CW78">
        <v>16.402065141306402</v>
      </c>
      <c r="CX78">
        <v>16.47384352525</v>
      </c>
      <c r="CY78">
        <v>16.545211632163198</v>
      </c>
      <c r="CZ78">
        <v>16.616173046002501</v>
      </c>
      <c r="DA78">
        <v>16.686731104596898</v>
      </c>
      <c r="DB78">
        <v>16.756888739902202</v>
      </c>
      <c r="DC78">
        <v>16.826648250391401</v>
      </c>
      <c r="DD78">
        <v>16.896010982931099</v>
      </c>
      <c r="DE78">
        <v>16.964976897170899</v>
      </c>
      <c r="DF78">
        <v>17.033543981650599</v>
      </c>
      <c r="DG78">
        <v>17.101707488144001</v>
      </c>
      <c r="DH78">
        <v>17.1694589499374</v>
      </c>
      <c r="DI78">
        <v>17.236784951563902</v>
      </c>
      <c r="DJ78">
        <v>17.3036656226719</v>
      </c>
      <c r="DK78">
        <v>17.370072837739599</v>
      </c>
      <c r="DL78">
        <v>17.435968116472999</v>
      </c>
      <c r="DM78">
        <v>17.501300236774401</v>
      </c>
      <c r="DN78">
        <v>17.5660025924963</v>
      </c>
      <c r="DO78">
        <v>17.629990350684</v>
      </c>
      <c r="DP78">
        <v>17.693157486106202</v>
      </c>
      <c r="DQ78">
        <v>17.7553805640141</v>
      </c>
      <c r="DR78">
        <v>17.816500419009301</v>
      </c>
      <c r="DS78">
        <v>17.876326557229401</v>
      </c>
      <c r="DT78">
        <v>17.934644319031801</v>
      </c>
    </row>
    <row r="79" spans="1:124" ht="15" customHeight="1" x14ac:dyDescent="0.25">
      <c r="A79">
        <v>77</v>
      </c>
      <c r="B79">
        <v>7.51093173761085</v>
      </c>
      <c r="C79">
        <v>7.6451728677820903</v>
      </c>
      <c r="D79">
        <v>7.6972237453344601</v>
      </c>
      <c r="E79">
        <v>7.7654594559465897</v>
      </c>
      <c r="F79">
        <v>7.8790499949763504</v>
      </c>
      <c r="G79">
        <v>8.0029732096447503</v>
      </c>
      <c r="H79">
        <v>8.0483023333948491</v>
      </c>
      <c r="I79">
        <v>8.1654708799346398</v>
      </c>
      <c r="J79">
        <v>8.2931668325413099</v>
      </c>
      <c r="K79">
        <v>8.3985816566416798</v>
      </c>
      <c r="L79">
        <v>8.5436572290292094</v>
      </c>
      <c r="M79">
        <v>8.6563227958369193</v>
      </c>
      <c r="N79">
        <v>8.7520742764821406</v>
      </c>
      <c r="O79">
        <v>8.8479384497787308</v>
      </c>
      <c r="P79">
        <v>8.9707512919655699</v>
      </c>
      <c r="Q79">
        <v>8.9266259795947107</v>
      </c>
      <c r="R79">
        <v>9.0789671978652908</v>
      </c>
      <c r="S79">
        <v>9.1599259561686992</v>
      </c>
      <c r="T79">
        <v>9.1952994713493101</v>
      </c>
      <c r="U79">
        <v>9.4181206344601591</v>
      </c>
      <c r="V79">
        <v>9.4464582807511306</v>
      </c>
      <c r="W79">
        <v>9.5941168445573908</v>
      </c>
      <c r="X79">
        <v>9.6713157501888407</v>
      </c>
      <c r="Y79">
        <v>9.7501509662592696</v>
      </c>
      <c r="Z79">
        <v>9.8893304053507691</v>
      </c>
      <c r="AA79">
        <v>9.9896094229958994</v>
      </c>
      <c r="AB79">
        <v>10.056091600898901</v>
      </c>
      <c r="AC79">
        <v>10.196997009511101</v>
      </c>
      <c r="AD79">
        <v>10.2839962518426</v>
      </c>
      <c r="AE79">
        <v>10.3814941006117</v>
      </c>
      <c r="AF79">
        <v>10.573892467912501</v>
      </c>
      <c r="AG79">
        <v>10.6397553261132</v>
      </c>
      <c r="AH79">
        <v>10.7349321358758</v>
      </c>
      <c r="AI79">
        <v>10.8335551789545</v>
      </c>
      <c r="AJ79">
        <v>10.9401410938731</v>
      </c>
      <c r="AK79">
        <v>11.025382945110501</v>
      </c>
      <c r="AL79">
        <v>11.1478352113346</v>
      </c>
      <c r="AM79">
        <v>11.1900307791527</v>
      </c>
      <c r="AN79">
        <v>11.2593274478224</v>
      </c>
      <c r="AO79">
        <v>11.3467546181637</v>
      </c>
      <c r="AP79">
        <v>11.4162858815305</v>
      </c>
      <c r="AQ79">
        <v>11.486652977555</v>
      </c>
      <c r="AR79">
        <v>11.5215393330915</v>
      </c>
      <c r="AS79">
        <v>11.603156670026999</v>
      </c>
      <c r="AT79">
        <v>11.6648587</v>
      </c>
      <c r="AU79">
        <v>11.7261378915848</v>
      </c>
      <c r="AV79">
        <v>11.766720163389699</v>
      </c>
      <c r="AW79">
        <v>11.8073623386846</v>
      </c>
      <c r="AX79">
        <v>11.8480643495576</v>
      </c>
      <c r="AY79">
        <v>11.8888261312902</v>
      </c>
      <c r="AZ79">
        <v>11.929647622376899</v>
      </c>
      <c r="BA79">
        <v>11.9705287645446</v>
      </c>
      <c r="BB79">
        <v>12.011469502771099</v>
      </c>
      <c r="BC79">
        <v>12.052469785301501</v>
      </c>
      <c r="BD79">
        <v>12.093529563664999</v>
      </c>
      <c r="BE79">
        <v>12.1346487926895</v>
      </c>
      <c r="BF79">
        <v>12.2222372602989</v>
      </c>
      <c r="BG79">
        <v>12.309398543515799</v>
      </c>
      <c r="BH79">
        <v>12.396129859707999</v>
      </c>
      <c r="BI79">
        <v>12.4824287028742</v>
      </c>
      <c r="BJ79">
        <v>12.568292836795999</v>
      </c>
      <c r="BK79">
        <v>12.653720288194201</v>
      </c>
      <c r="BL79">
        <v>12.738709339898101</v>
      </c>
      <c r="BM79">
        <v>12.823258524034699</v>
      </c>
      <c r="BN79">
        <v>12.9073666152487</v>
      </c>
      <c r="BO79">
        <v>12.991032623957899</v>
      </c>
      <c r="BP79">
        <v>13.074255789652</v>
      </c>
      <c r="BQ79">
        <v>13.157035574241901</v>
      </c>
      <c r="BR79">
        <v>13.239371655465</v>
      </c>
      <c r="BS79">
        <v>13.321263920351401</v>
      </c>
      <c r="BT79">
        <v>13.4027124587579</v>
      </c>
      <c r="BU79">
        <v>13.483717556972699</v>
      </c>
      <c r="BV79">
        <v>13.564279691397299</v>
      </c>
      <c r="BW79">
        <v>13.644399522306999</v>
      </c>
      <c r="BX79">
        <v>13.7240778876967</v>
      </c>
      <c r="BY79">
        <v>13.8033157972129</v>
      </c>
      <c r="BZ79">
        <v>13.882114426176299</v>
      </c>
      <c r="CA79">
        <v>13.960475109696899</v>
      </c>
      <c r="CB79">
        <v>14.038399336885201</v>
      </c>
      <c r="CC79">
        <v>14.115888745160101</v>
      </c>
      <c r="CD79">
        <v>14.192945114656499</v>
      </c>
      <c r="CE79">
        <v>14.2695703627342</v>
      </c>
      <c r="CF79">
        <v>14.345766538588601</v>
      </c>
      <c r="CG79">
        <v>14.4215358179652</v>
      </c>
      <c r="CH79">
        <v>14.4968804979789</v>
      </c>
      <c r="CI79">
        <v>14.571802992037901</v>
      </c>
      <c r="CJ79">
        <v>14.6463058248737</v>
      </c>
      <c r="CK79">
        <v>14.7203916276772</v>
      </c>
      <c r="CL79">
        <v>14.794063133340901</v>
      </c>
      <c r="CM79">
        <v>14.867323171807501</v>
      </c>
      <c r="CN79">
        <v>14.9401746655248</v>
      </c>
      <c r="CO79">
        <v>15.0126206250061</v>
      </c>
      <c r="CP79">
        <v>15.0846641444966</v>
      </c>
      <c r="CQ79">
        <v>15.156308397744301</v>
      </c>
      <c r="CR79">
        <v>15.2275566338755</v>
      </c>
      <c r="CS79">
        <v>15.2984121733738</v>
      </c>
      <c r="CT79">
        <v>15.368878404161601</v>
      </c>
      <c r="CU79">
        <v>15.4389587777838</v>
      </c>
      <c r="CV79">
        <v>15.5086568056917</v>
      </c>
      <c r="CW79">
        <v>15.577976055627101</v>
      </c>
      <c r="CX79">
        <v>15.6469201481043</v>
      </c>
      <c r="CY79">
        <v>15.7154926072624</v>
      </c>
      <c r="CZ79">
        <v>15.783696730234601</v>
      </c>
      <c r="DA79">
        <v>15.851535558154399</v>
      </c>
      <c r="DB79">
        <v>15.919011715576101</v>
      </c>
      <c r="DC79">
        <v>15.986127181528399</v>
      </c>
      <c r="DD79">
        <v>16.052882969416402</v>
      </c>
      <c r="DE79">
        <v>16.119278688654799</v>
      </c>
      <c r="DF79">
        <v>16.1853119570846</v>
      </c>
      <c r="DG79">
        <v>16.2509776305556</v>
      </c>
      <c r="DH79">
        <v>16.316266815262399</v>
      </c>
      <c r="DI79">
        <v>16.3811656302899</v>
      </c>
      <c r="DJ79">
        <v>16.445653693057299</v>
      </c>
      <c r="DK79">
        <v>16.5097023094695</v>
      </c>
      <c r="DL79">
        <v>16.5732723638205</v>
      </c>
      <c r="DM79">
        <v>16.636311920663498</v>
      </c>
      <c r="DN79">
        <v>16.698753571308799</v>
      </c>
      <c r="DO79">
        <v>16.76051158021</v>
      </c>
      <c r="DP79">
        <v>16.821478909687301</v>
      </c>
      <c r="DQ79">
        <v>16.881531044130501</v>
      </c>
      <c r="DR79">
        <v>16.9405075477281</v>
      </c>
      <c r="DS79">
        <v>16.9982165203348</v>
      </c>
      <c r="DT79">
        <v>17.054441827542</v>
      </c>
    </row>
    <row r="80" spans="1:124" ht="15" customHeight="1" x14ac:dyDescent="0.25">
      <c r="A80">
        <v>78</v>
      </c>
      <c r="B80">
        <v>7.1221483782150097</v>
      </c>
      <c r="C80">
        <v>7.2554629243777997</v>
      </c>
      <c r="D80">
        <v>7.2945252760513899</v>
      </c>
      <c r="E80">
        <v>7.3786387078699303</v>
      </c>
      <c r="F80">
        <v>7.4713663891965103</v>
      </c>
      <c r="G80">
        <v>7.5972965834838604</v>
      </c>
      <c r="H80">
        <v>7.6491784195422596</v>
      </c>
      <c r="I80">
        <v>7.75265216591957</v>
      </c>
      <c r="J80">
        <v>7.88630606502322</v>
      </c>
      <c r="K80">
        <v>7.9637412464786799</v>
      </c>
      <c r="L80">
        <v>8.0958574625408009</v>
      </c>
      <c r="M80">
        <v>8.1980917181154709</v>
      </c>
      <c r="N80">
        <v>8.2809374592020699</v>
      </c>
      <c r="O80">
        <v>8.3675354960878305</v>
      </c>
      <c r="P80">
        <v>8.4838609856563192</v>
      </c>
      <c r="Q80">
        <v>8.4338958676799596</v>
      </c>
      <c r="R80">
        <v>8.5920666014666907</v>
      </c>
      <c r="S80">
        <v>8.66122567043403</v>
      </c>
      <c r="T80">
        <v>8.7055552014235502</v>
      </c>
      <c r="U80">
        <v>8.9149576779697597</v>
      </c>
      <c r="V80">
        <v>8.9488132682441108</v>
      </c>
      <c r="W80">
        <v>9.0855204464803894</v>
      </c>
      <c r="X80">
        <v>9.1685061598725905</v>
      </c>
      <c r="Y80">
        <v>9.2452132532399194</v>
      </c>
      <c r="Z80">
        <v>9.3730920308237504</v>
      </c>
      <c r="AA80">
        <v>9.4775493438622096</v>
      </c>
      <c r="AB80">
        <v>9.5298228838860606</v>
      </c>
      <c r="AC80">
        <v>9.6607188426578805</v>
      </c>
      <c r="AD80">
        <v>9.7322461529270701</v>
      </c>
      <c r="AE80">
        <v>9.8221018926036496</v>
      </c>
      <c r="AF80">
        <v>10.0057460157918</v>
      </c>
      <c r="AG80">
        <v>10.0600629247631</v>
      </c>
      <c r="AH80">
        <v>10.150462692294401</v>
      </c>
      <c r="AI80">
        <v>10.238872224768899</v>
      </c>
      <c r="AJ80">
        <v>10.329565206597399</v>
      </c>
      <c r="AK80">
        <v>10.416172425013199</v>
      </c>
      <c r="AL80">
        <v>10.521911196193001</v>
      </c>
      <c r="AM80">
        <v>10.5673119019468</v>
      </c>
      <c r="AN80">
        <v>10.636854923373299</v>
      </c>
      <c r="AO80">
        <v>10.7140685825437</v>
      </c>
      <c r="AP80">
        <v>10.787727784357299</v>
      </c>
      <c r="AQ80">
        <v>10.8530708393121</v>
      </c>
      <c r="AR80">
        <v>10.9140403527246</v>
      </c>
      <c r="AS80">
        <v>10.9999660981275</v>
      </c>
      <c r="AT80">
        <v>11.052584070782901</v>
      </c>
      <c r="AU80">
        <v>11.0918288159301</v>
      </c>
      <c r="AV80">
        <v>11.1311357433491</v>
      </c>
      <c r="AW80">
        <v>11.1705047966592</v>
      </c>
      <c r="AX80">
        <v>11.209935922557101</v>
      </c>
      <c r="AY80">
        <v>11.2494290708365</v>
      </c>
      <c r="AZ80">
        <v>11.288984194406201</v>
      </c>
      <c r="BA80">
        <v>11.3286012493081</v>
      </c>
      <c r="BB80">
        <v>11.3682801947336</v>
      </c>
      <c r="BC80">
        <v>11.408020993039401</v>
      </c>
      <c r="BD80">
        <v>11.4478236097618</v>
      </c>
      <c r="BE80">
        <v>11.4876880136298</v>
      </c>
      <c r="BF80">
        <v>11.5704969726323</v>
      </c>
      <c r="BG80">
        <v>11.652916181547701</v>
      </c>
      <c r="BH80">
        <v>11.734943473737401</v>
      </c>
      <c r="BI80">
        <v>11.816576923146201</v>
      </c>
      <c r="BJ80">
        <v>11.8978148381201</v>
      </c>
      <c r="BK80">
        <v>11.978655755245001</v>
      </c>
      <c r="BL80">
        <v>12.059098433214601</v>
      </c>
      <c r="BM80">
        <v>12.1391418467334</v>
      </c>
      <c r="BN80">
        <v>12.2187851804606</v>
      </c>
      <c r="BO80">
        <v>12.298027823001</v>
      </c>
      <c r="BP80">
        <v>12.3768693609475</v>
      </c>
      <c r="BQ80">
        <v>12.4553095729809</v>
      </c>
      <c r="BR80">
        <v>12.5333484240298</v>
      </c>
      <c r="BS80">
        <v>12.610986059497201</v>
      </c>
      <c r="BT80">
        <v>12.688222799554801</v>
      </c>
      <c r="BU80">
        <v>12.7650591335111</v>
      </c>
      <c r="BV80">
        <v>12.8414957142541</v>
      </c>
      <c r="BW80">
        <v>12.917533352773599</v>
      </c>
      <c r="BX80">
        <v>12.9931730127637</v>
      </c>
      <c r="BY80">
        <v>13.06841580531</v>
      </c>
      <c r="BZ80">
        <v>13.1432629836607</v>
      </c>
      <c r="CA80">
        <v>13.217715938086901</v>
      </c>
      <c r="CB80">
        <v>13.2917761908306</v>
      </c>
      <c r="CC80">
        <v>13.365445391143799</v>
      </c>
      <c r="CD80">
        <v>13.4387253104184</v>
      </c>
      <c r="CE80">
        <v>13.5116178374094</v>
      </c>
      <c r="CF80">
        <v>13.584124973551001</v>
      </c>
      <c r="CG80">
        <v>13.6562488283663</v>
      </c>
      <c r="CH80">
        <v>13.727991614972099</v>
      </c>
      <c r="CI80">
        <v>13.7993556456773</v>
      </c>
      <c r="CJ80">
        <v>13.8703433276771</v>
      </c>
      <c r="CK80">
        <v>13.9409571588409</v>
      </c>
      <c r="CL80">
        <v>14.011199723595899</v>
      </c>
      <c r="CM80">
        <v>14.0810736889037</v>
      </c>
      <c r="CN80">
        <v>14.150581800332301</v>
      </c>
      <c r="CO80">
        <v>14.219726878220399</v>
      </c>
      <c r="CP80">
        <v>14.288511813935299</v>
      </c>
      <c r="CQ80">
        <v>14.3569395662229</v>
      </c>
      <c r="CR80">
        <v>14.425013157648699</v>
      </c>
      <c r="CS80">
        <v>14.492735671130101</v>
      </c>
      <c r="CT80">
        <v>14.5601102465582</v>
      </c>
      <c r="CU80">
        <v>14.6271400775081</v>
      </c>
      <c r="CV80">
        <v>14.6938284080369</v>
      </c>
      <c r="CW80">
        <v>14.760178529569099</v>
      </c>
      <c r="CX80">
        <v>14.8261937778661</v>
      </c>
      <c r="CY80">
        <v>14.8918773826645</v>
      </c>
      <c r="CZ80">
        <v>14.957232336235499</v>
      </c>
      <c r="DA80">
        <v>15.0222613648651</v>
      </c>
      <c r="DB80">
        <v>15.086966767317699</v>
      </c>
      <c r="DC80">
        <v>15.1513501843794</v>
      </c>
      <c r="DD80">
        <v>15.215412276552399</v>
      </c>
      <c r="DE80">
        <v>15.2791522826184</v>
      </c>
      <c r="DF80">
        <v>15.3425674279639</v>
      </c>
      <c r="DG80">
        <v>15.405652148895101</v>
      </c>
      <c r="DH80">
        <v>15.4683970984109</v>
      </c>
      <c r="DI80">
        <v>15.530787900822</v>
      </c>
      <c r="DJ80">
        <v>15.5928036279143</v>
      </c>
      <c r="DK80">
        <v>15.654414978576501</v>
      </c>
      <c r="DL80">
        <v>15.715582157165301</v>
      </c>
      <c r="DM80">
        <v>15.7762524631815</v>
      </c>
      <c r="DN80">
        <v>15.8363576254119</v>
      </c>
      <c r="DO80">
        <v>15.895810936410401</v>
      </c>
      <c r="DP80">
        <v>15.954504266475601</v>
      </c>
      <c r="DQ80">
        <v>16.012311933495798</v>
      </c>
      <c r="DR80">
        <v>16.069072127456501</v>
      </c>
      <c r="DS80">
        <v>16.124591425453801</v>
      </c>
      <c r="DT80">
        <v>16.178652095915101</v>
      </c>
    </row>
    <row r="81" spans="1:124" ht="15" customHeight="1" x14ac:dyDescent="0.25">
      <c r="A81">
        <v>79</v>
      </c>
      <c r="B81">
        <v>6.74947624315275</v>
      </c>
      <c r="C81">
        <v>6.8652630805950503</v>
      </c>
      <c r="D81">
        <v>6.9207695991685796</v>
      </c>
      <c r="E81">
        <v>6.9877460417293902</v>
      </c>
      <c r="F81">
        <v>7.0940443046946697</v>
      </c>
      <c r="G81">
        <v>7.2019963496897201</v>
      </c>
      <c r="H81">
        <v>7.2611159022779601</v>
      </c>
      <c r="I81">
        <v>7.3594940168650904</v>
      </c>
      <c r="J81">
        <v>7.4659061439316199</v>
      </c>
      <c r="K81">
        <v>7.5397028304253704</v>
      </c>
      <c r="L81">
        <v>7.6642224042627696</v>
      </c>
      <c r="M81">
        <v>7.7461936113350998</v>
      </c>
      <c r="N81">
        <v>7.8283564507165204</v>
      </c>
      <c r="O81">
        <v>7.9042350567313102</v>
      </c>
      <c r="P81">
        <v>8.01807847439329</v>
      </c>
      <c r="Q81">
        <v>7.9621407921402003</v>
      </c>
      <c r="R81">
        <v>8.1151894863430805</v>
      </c>
      <c r="S81">
        <v>8.1791697331435795</v>
      </c>
      <c r="T81">
        <v>8.2304665507661507</v>
      </c>
      <c r="U81">
        <v>8.4225830357852498</v>
      </c>
      <c r="V81">
        <v>8.4685720914454095</v>
      </c>
      <c r="W81">
        <v>8.5935343883634001</v>
      </c>
      <c r="X81">
        <v>8.6695517572174996</v>
      </c>
      <c r="Y81">
        <v>8.7467710544493098</v>
      </c>
      <c r="Z81">
        <v>8.8775802727687996</v>
      </c>
      <c r="AA81">
        <v>8.9701342743482506</v>
      </c>
      <c r="AB81">
        <v>9.0026086284031202</v>
      </c>
      <c r="AC81">
        <v>9.1280627909433196</v>
      </c>
      <c r="AD81">
        <v>9.1864845480695401</v>
      </c>
      <c r="AE81">
        <v>9.2746160504083193</v>
      </c>
      <c r="AF81">
        <v>9.4495462265966204</v>
      </c>
      <c r="AG81">
        <v>9.4975812112564792</v>
      </c>
      <c r="AH81">
        <v>9.5738970273095596</v>
      </c>
      <c r="AI81">
        <v>9.6605953507910094</v>
      </c>
      <c r="AJ81">
        <v>9.7355259676009194</v>
      </c>
      <c r="AK81">
        <v>9.8084927060509699</v>
      </c>
      <c r="AL81">
        <v>9.9139796614571996</v>
      </c>
      <c r="AM81">
        <v>9.9617543467912295</v>
      </c>
      <c r="AN81">
        <v>10.0305861678789</v>
      </c>
      <c r="AO81">
        <v>10.0982830918148</v>
      </c>
      <c r="AP81">
        <v>10.169865420267101</v>
      </c>
      <c r="AQ81">
        <v>10.2575348493953</v>
      </c>
      <c r="AR81">
        <v>10.3394401067429</v>
      </c>
      <c r="AS81">
        <v>10.396658234818499</v>
      </c>
      <c r="AT81">
        <v>10.4345370903701</v>
      </c>
      <c r="AU81">
        <v>10.472480270330699</v>
      </c>
      <c r="AV81">
        <v>10.510487731219101</v>
      </c>
      <c r="AW81">
        <v>10.548559432521101</v>
      </c>
      <c r="AX81">
        <v>10.586695336708001</v>
      </c>
      <c r="AY81">
        <v>10.624895409255</v>
      </c>
      <c r="AZ81">
        <v>10.663159618656801</v>
      </c>
      <c r="BA81">
        <v>10.7014879364446</v>
      </c>
      <c r="BB81">
        <v>10.739880337199599</v>
      </c>
      <c r="BC81">
        <v>10.778336798567601</v>
      </c>
      <c r="BD81">
        <v>10.8168573012714</v>
      </c>
      <c r="BE81">
        <v>10.8554418291224</v>
      </c>
      <c r="BF81">
        <v>10.933253308845799</v>
      </c>
      <c r="BG81">
        <v>11.0107154014157</v>
      </c>
      <c r="BH81">
        <v>11.087826536336699</v>
      </c>
      <c r="BI81">
        <v>11.1645853463581</v>
      </c>
      <c r="BJ81">
        <v>11.240990662063099</v>
      </c>
      <c r="BK81">
        <v>11.3170415064948</v>
      </c>
      <c r="BL81">
        <v>11.3927370898197</v>
      </c>
      <c r="BM81">
        <v>11.4680768040367</v>
      </c>
      <c r="BN81">
        <v>11.5430602177333</v>
      </c>
      <c r="BO81">
        <v>11.617687070894799</v>
      </c>
      <c r="BP81">
        <v>11.6919572697684</v>
      </c>
      <c r="BQ81">
        <v>11.7658708817871</v>
      </c>
      <c r="BR81">
        <v>11.839428130555101</v>
      </c>
      <c r="BS81">
        <v>11.912629390898701</v>
      </c>
      <c r="BT81">
        <v>11.985475183983599</v>
      </c>
      <c r="BU81">
        <v>12.057966172503299</v>
      </c>
      <c r="BV81">
        <v>12.130103155938301</v>
      </c>
      <c r="BW81">
        <v>12.201887065889</v>
      </c>
      <c r="BX81">
        <v>12.2733189614843</v>
      </c>
      <c r="BY81">
        <v>12.344400024866401</v>
      </c>
      <c r="BZ81">
        <v>12.415131556754</v>
      </c>
      <c r="CA81">
        <v>12.4855149720842</v>
      </c>
      <c r="CB81">
        <v>12.5555517957345</v>
      </c>
      <c r="CC81">
        <v>12.6252436583251</v>
      </c>
      <c r="CD81">
        <v>12.694592292103099</v>
      </c>
      <c r="CE81">
        <v>12.763599526907701</v>
      </c>
      <c r="CF81">
        <v>12.8322672862178</v>
      </c>
      <c r="CG81">
        <v>12.900597583281501</v>
      </c>
      <c r="CH81">
        <v>12.9685925173281</v>
      </c>
      <c r="CI81">
        <v>13.036254269861599</v>
      </c>
      <c r="CJ81">
        <v>13.1035851010374</v>
      </c>
      <c r="CK81">
        <v>13.1705873461193</v>
      </c>
      <c r="CL81">
        <v>13.237263412018599</v>
      </c>
      <c r="CM81">
        <v>13.303615773914199</v>
      </c>
      <c r="CN81">
        <v>13.3696469719529</v>
      </c>
      <c r="CO81">
        <v>13.4353596080292</v>
      </c>
      <c r="CP81">
        <v>13.500756342644401</v>
      </c>
      <c r="CQ81">
        <v>13.5658398918443</v>
      </c>
      <c r="CR81">
        <v>13.630613024234201</v>
      </c>
      <c r="CS81">
        <v>13.695078558070399</v>
      </c>
      <c r="CT81">
        <v>13.7592393584279</v>
      </c>
      <c r="CU81">
        <v>13.8230983344429</v>
      </c>
      <c r="CV81">
        <v>13.8866584366288</v>
      </c>
      <c r="CW81">
        <v>13.9499226542651</v>
      </c>
      <c r="CX81">
        <v>14.0128940128588</v>
      </c>
      <c r="CY81">
        <v>14.0755754223772</v>
      </c>
      <c r="CZ81">
        <v>14.137969544856899</v>
      </c>
      <c r="DA81">
        <v>14.200078766366</v>
      </c>
      <c r="DB81">
        <v>14.261905034356399</v>
      </c>
      <c r="DC81">
        <v>14.323449625486001</v>
      </c>
      <c r="DD81">
        <v>14.3847128208157</v>
      </c>
      <c r="DE81">
        <v>14.445693460925099</v>
      </c>
      <c r="DF81">
        <v>14.5063883496566</v>
      </c>
      <c r="DG81">
        <v>14.5667914725506</v>
      </c>
      <c r="DH81">
        <v>14.626892995305401</v>
      </c>
      <c r="DI81">
        <v>14.6866780095786</v>
      </c>
      <c r="DJ81">
        <v>14.7461249988388</v>
      </c>
      <c r="DK81">
        <v>14.8052040063116</v>
      </c>
      <c r="DL81">
        <v>14.8638745005491</v>
      </c>
      <c r="DM81">
        <v>14.9220829515969</v>
      </c>
      <c r="DN81">
        <v>14.979760151457601</v>
      </c>
      <c r="DO81">
        <v>15.0368183354067</v>
      </c>
      <c r="DP81">
        <v>15.0931481841041</v>
      </c>
      <c r="DQ81">
        <v>15.148622744137899</v>
      </c>
      <c r="DR81">
        <v>15.2030787047667</v>
      </c>
      <c r="DS81">
        <v>15.256320978669001</v>
      </c>
      <c r="DT81">
        <v>15.308130088462001</v>
      </c>
    </row>
    <row r="82" spans="1:124" ht="15" customHeight="1" x14ac:dyDescent="0.25">
      <c r="A82">
        <v>80</v>
      </c>
      <c r="B82">
        <v>6.3746098721627904</v>
      </c>
      <c r="C82">
        <v>6.5115795458537402</v>
      </c>
      <c r="D82">
        <v>6.5477385406380204</v>
      </c>
      <c r="E82">
        <v>6.6269457212448</v>
      </c>
      <c r="F82">
        <v>6.72675140882032</v>
      </c>
      <c r="G82">
        <v>6.8498540292560399</v>
      </c>
      <c r="H82">
        <v>6.9031821567519804</v>
      </c>
      <c r="I82">
        <v>6.9558238330243203</v>
      </c>
      <c r="J82">
        <v>7.0570563489395699</v>
      </c>
      <c r="K82">
        <v>7.1204263555487</v>
      </c>
      <c r="L82">
        <v>7.2324133811827203</v>
      </c>
      <c r="M82">
        <v>7.30182078220564</v>
      </c>
      <c r="N82">
        <v>7.3687759816664</v>
      </c>
      <c r="O82">
        <v>7.4476616260206603</v>
      </c>
      <c r="P82">
        <v>7.5439844873769504</v>
      </c>
      <c r="Q82">
        <v>7.4864744577568603</v>
      </c>
      <c r="R82">
        <v>7.6583221260649399</v>
      </c>
      <c r="S82">
        <v>7.6979875663508004</v>
      </c>
      <c r="T82">
        <v>7.7585298753984597</v>
      </c>
      <c r="U82">
        <v>7.9430929804396104</v>
      </c>
      <c r="V82">
        <v>8.0029283933751003</v>
      </c>
      <c r="W82">
        <v>8.1117948945908402</v>
      </c>
      <c r="X82">
        <v>8.1844406405388899</v>
      </c>
      <c r="Y82">
        <v>8.2659368029341405</v>
      </c>
      <c r="Z82">
        <v>8.3898076888928692</v>
      </c>
      <c r="AA82">
        <v>8.4623057245156499</v>
      </c>
      <c r="AB82">
        <v>8.4935529716154292</v>
      </c>
      <c r="AC82">
        <v>8.5945196363223104</v>
      </c>
      <c r="AD82">
        <v>8.6583432370781708</v>
      </c>
      <c r="AE82">
        <v>8.7323503466224999</v>
      </c>
      <c r="AF82">
        <v>8.9040562315407108</v>
      </c>
      <c r="AG82">
        <v>8.9465833846828495</v>
      </c>
      <c r="AH82">
        <v>9.0137029935069997</v>
      </c>
      <c r="AI82">
        <v>9.0954793142219792</v>
      </c>
      <c r="AJ82">
        <v>9.1480980701087002</v>
      </c>
      <c r="AK82">
        <v>9.2204576554651698</v>
      </c>
      <c r="AL82">
        <v>9.3270790319807393</v>
      </c>
      <c r="AM82">
        <v>9.3665336726900801</v>
      </c>
      <c r="AN82">
        <v>9.4295400315656703</v>
      </c>
      <c r="AO82">
        <v>9.4979353175974097</v>
      </c>
      <c r="AP82">
        <v>9.5887461536424698</v>
      </c>
      <c r="AQ82">
        <v>9.7005163006837201</v>
      </c>
      <c r="AR82">
        <v>9.7615352271786797</v>
      </c>
      <c r="AS82">
        <v>9.7980120649543405</v>
      </c>
      <c r="AT82">
        <v>9.83455524487586</v>
      </c>
      <c r="AU82">
        <v>9.8711647376589902</v>
      </c>
      <c r="AV82">
        <v>9.9078405168850008</v>
      </c>
      <c r="AW82">
        <v>9.9445825590179595</v>
      </c>
      <c r="AX82">
        <v>9.9813908434211704</v>
      </c>
      <c r="AY82">
        <v>10.0182653523726</v>
      </c>
      <c r="AZ82">
        <v>10.055206071079301</v>
      </c>
      <c r="BA82">
        <v>10.0922129876912</v>
      </c>
      <c r="BB82">
        <v>10.1292860933134</v>
      </c>
      <c r="BC82">
        <v>10.166425382017801</v>
      </c>
      <c r="BD82">
        <v>10.2036308508539</v>
      </c>
      <c r="BE82">
        <v>10.240902499858301</v>
      </c>
      <c r="BF82">
        <v>10.3134566398976</v>
      </c>
      <c r="BG82">
        <v>10.3857055554483</v>
      </c>
      <c r="BH82">
        <v>10.457648225843601</v>
      </c>
      <c r="BI82">
        <v>10.529283795779699</v>
      </c>
      <c r="BJ82">
        <v>10.600611570778099</v>
      </c>
      <c r="BK82">
        <v>10.671631012690399</v>
      </c>
      <c r="BL82">
        <v>10.742341735246599</v>
      </c>
      <c r="BM82">
        <v>10.812743499650299</v>
      </c>
      <c r="BN82">
        <v>10.882836210224299</v>
      </c>
      <c r="BO82">
        <v>10.952619910108201</v>
      </c>
      <c r="BP82">
        <v>11.0220947770098</v>
      </c>
      <c r="BQ82">
        <v>11.0912611190146</v>
      </c>
      <c r="BR82">
        <v>11.160119370451699</v>
      </c>
      <c r="BS82">
        <v>11.228670087821801</v>
      </c>
      <c r="BT82">
        <v>11.2969139457851</v>
      </c>
      <c r="BU82">
        <v>11.3648517332135</v>
      </c>
      <c r="BV82">
        <v>11.4324843493056</v>
      </c>
      <c r="BW82">
        <v>11.499812799767801</v>
      </c>
      <c r="BX82">
        <v>11.566838193061299</v>
      </c>
      <c r="BY82">
        <v>11.6335617367148</v>
      </c>
      <c r="BZ82">
        <v>11.6999847337062</v>
      </c>
      <c r="CA82">
        <v>11.7661085789106</v>
      </c>
      <c r="CB82">
        <v>11.8319347556174</v>
      </c>
      <c r="CC82">
        <v>11.8974648321154</v>
      </c>
      <c r="CD82">
        <v>11.962700458346999</v>
      </c>
      <c r="CE82">
        <v>12.0276433626303</v>
      </c>
      <c r="CF82">
        <v>12.0922953484505</v>
      </c>
      <c r="CG82">
        <v>12.1566582913195</v>
      </c>
      <c r="CH82">
        <v>12.220734135704101</v>
      </c>
      <c r="CI82">
        <v>12.284524892021301</v>
      </c>
      <c r="CJ82">
        <v>12.3480326337028</v>
      </c>
      <c r="CK82">
        <v>12.411259494325201</v>
      </c>
      <c r="CL82">
        <v>12.4742076648077</v>
      </c>
      <c r="CM82">
        <v>12.536879390676599</v>
      </c>
      <c r="CN82">
        <v>12.599276969393999</v>
      </c>
      <c r="CO82">
        <v>12.661402747752801</v>
      </c>
      <c r="CP82">
        <v>12.723259119335401</v>
      </c>
      <c r="CQ82">
        <v>12.784848522036199</v>
      </c>
      <c r="CR82">
        <v>12.846173435646699</v>
      </c>
      <c r="CS82">
        <v>12.9072363795031</v>
      </c>
      <c r="CT82">
        <v>12.9680399101945</v>
      </c>
      <c r="CU82">
        <v>13.028586619331699</v>
      </c>
      <c r="CV82">
        <v>13.088879131376</v>
      </c>
      <c r="CW82">
        <v>13.1489201015258</v>
      </c>
      <c r="CX82">
        <v>13.2087122136607</v>
      </c>
      <c r="CY82">
        <v>13.268258026926301</v>
      </c>
      <c r="CZ82">
        <v>13.3275598422091</v>
      </c>
      <c r="DA82">
        <v>13.3866196745805</v>
      </c>
      <c r="DB82">
        <v>13.445439089340701</v>
      </c>
      <c r="DC82">
        <v>13.504018967847299</v>
      </c>
      <c r="DD82">
        <v>13.562359179851899</v>
      </c>
      <c r="DE82">
        <v>13.6204581346902</v>
      </c>
      <c r="DF82">
        <v>13.678312179833901</v>
      </c>
      <c r="DG82">
        <v>13.7359148126784</v>
      </c>
      <c r="DH82">
        <v>13.793255670755499</v>
      </c>
      <c r="DI82">
        <v>13.8503192676041</v>
      </c>
      <c r="DJ82">
        <v>13.9070834470243</v>
      </c>
      <c r="DK82">
        <v>13.963517537899101</v>
      </c>
      <c r="DL82">
        <v>14.0195802054001</v>
      </c>
      <c r="DM82">
        <v>14.075217012001101</v>
      </c>
      <c r="DN82">
        <v>14.130357722612199</v>
      </c>
      <c r="DO82">
        <v>14.1849134111518</v>
      </c>
      <c r="DP82">
        <v>14.2387734493817</v>
      </c>
      <c r="DQ82">
        <v>14.291809484390001</v>
      </c>
      <c r="DR82">
        <v>14.3438565495389</v>
      </c>
      <c r="DS82">
        <v>14.394717719077301</v>
      </c>
      <c r="DT82">
        <v>14.4441715870199</v>
      </c>
    </row>
    <row r="83" spans="1:124" ht="15" customHeight="1" x14ac:dyDescent="0.25">
      <c r="A83">
        <v>81</v>
      </c>
      <c r="B83">
        <v>6.0513334558896696</v>
      </c>
      <c r="C83">
        <v>6.1605708968628896</v>
      </c>
      <c r="D83">
        <v>6.2084004092038798</v>
      </c>
      <c r="E83">
        <v>6.2640367750477299</v>
      </c>
      <c r="F83">
        <v>6.3870162897526903</v>
      </c>
      <c r="G83">
        <v>6.4993014933621698</v>
      </c>
      <c r="H83">
        <v>6.5227739671710099</v>
      </c>
      <c r="I83">
        <v>6.5751483524715502</v>
      </c>
      <c r="J83">
        <v>6.6516854475817802</v>
      </c>
      <c r="K83">
        <v>6.7030365856410796</v>
      </c>
      <c r="L83">
        <v>6.8142876769933496</v>
      </c>
      <c r="M83">
        <v>6.8791255100728703</v>
      </c>
      <c r="N83">
        <v>6.93605254140311</v>
      </c>
      <c r="O83">
        <v>7.0062096304544497</v>
      </c>
      <c r="P83">
        <v>7.0960046454600398</v>
      </c>
      <c r="Q83">
        <v>7.04804574929127</v>
      </c>
      <c r="R83">
        <v>7.2237827981100597</v>
      </c>
      <c r="S83">
        <v>7.25169758992116</v>
      </c>
      <c r="T83">
        <v>7.3206052539433903</v>
      </c>
      <c r="U83">
        <v>7.4850211032440397</v>
      </c>
      <c r="V83">
        <v>7.5508474279486304</v>
      </c>
      <c r="W83">
        <v>7.6544772051321797</v>
      </c>
      <c r="X83">
        <v>7.7304366664981696</v>
      </c>
      <c r="Y83">
        <v>7.7962794852579398</v>
      </c>
      <c r="Z83">
        <v>7.9109450427715702</v>
      </c>
      <c r="AA83">
        <v>7.97665176894039</v>
      </c>
      <c r="AB83">
        <v>7.9943210465600503</v>
      </c>
      <c r="AC83">
        <v>8.0849480780558203</v>
      </c>
      <c r="AD83">
        <v>8.1409716162421102</v>
      </c>
      <c r="AE83">
        <v>8.2067532209244707</v>
      </c>
      <c r="AF83">
        <v>8.3601777674329192</v>
      </c>
      <c r="AG83">
        <v>8.3955232520219507</v>
      </c>
      <c r="AH83">
        <v>8.4611011755785004</v>
      </c>
      <c r="AI83">
        <v>8.5297033759462</v>
      </c>
      <c r="AJ83">
        <v>8.5771190353479003</v>
      </c>
      <c r="AK83">
        <v>8.6493203805483301</v>
      </c>
      <c r="AL83">
        <v>8.7459895912656993</v>
      </c>
      <c r="AM83">
        <v>8.7776792701455406</v>
      </c>
      <c r="AN83">
        <v>8.8387988398476693</v>
      </c>
      <c r="AO83">
        <v>8.9316978117060408</v>
      </c>
      <c r="AP83">
        <v>9.0424604485545093</v>
      </c>
      <c r="AQ83">
        <v>9.1329514066585702</v>
      </c>
      <c r="AR83">
        <v>9.1680414139713307</v>
      </c>
      <c r="AS83">
        <v>9.2031995674647398</v>
      </c>
      <c r="AT83">
        <v>9.2384258527040295</v>
      </c>
      <c r="AU83">
        <v>9.2737202580321707</v>
      </c>
      <c r="AV83">
        <v>9.3090827745855904</v>
      </c>
      <c r="AW83">
        <v>9.3445133963088605</v>
      </c>
      <c r="AX83">
        <v>9.3800121199685798</v>
      </c>
      <c r="AY83">
        <v>9.4155789451662706</v>
      </c>
      <c r="AZ83">
        <v>9.4512138743503904</v>
      </c>
      <c r="BA83">
        <v>9.4869169128274304</v>
      </c>
      <c r="BB83">
        <v>9.5226880687720392</v>
      </c>
      <c r="BC83">
        <v>9.5585273532361796</v>
      </c>
      <c r="BD83">
        <v>9.5944347801573304</v>
      </c>
      <c r="BE83">
        <v>9.6304103663656999</v>
      </c>
      <c r="BF83">
        <v>9.6976343503179603</v>
      </c>
      <c r="BG83">
        <v>9.7645999748694798</v>
      </c>
      <c r="BH83">
        <v>9.8313066727471394</v>
      </c>
      <c r="BI83">
        <v>9.8977540061540008</v>
      </c>
      <c r="BJ83">
        <v>9.9639416631453805</v>
      </c>
      <c r="BK83">
        <v>10.029869454045601</v>
      </c>
      <c r="BL83">
        <v>10.095537307907501</v>
      </c>
      <c r="BM83">
        <v>10.160945269015899</v>
      </c>
      <c r="BN83">
        <v>10.226093493436901</v>
      </c>
      <c r="BO83">
        <v>10.2909822456147</v>
      </c>
      <c r="BP83">
        <v>10.355611895016199</v>
      </c>
      <c r="BQ83">
        <v>10.4199829128255</v>
      </c>
      <c r="BR83">
        <v>10.4840958686889</v>
      </c>
      <c r="BS83">
        <v>10.547951427510901</v>
      </c>
      <c r="BT83">
        <v>10.611550346303099</v>
      </c>
      <c r="BU83">
        <v>10.674893471084699</v>
      </c>
      <c r="BV83">
        <v>10.737981733837501</v>
      </c>
      <c r="BW83">
        <v>10.800816149514199</v>
      </c>
      <c r="BX83">
        <v>10.863397813100301</v>
      </c>
      <c r="BY83">
        <v>10.9257278967314</v>
      </c>
      <c r="BZ83">
        <v>10.9878076468642</v>
      </c>
      <c r="CA83">
        <v>11.049638381502801</v>
      </c>
      <c r="CB83">
        <v>11.111221487479501</v>
      </c>
      <c r="CC83">
        <v>11.17255841779</v>
      </c>
      <c r="CD83">
        <v>11.233650688984</v>
      </c>
      <c r="CE83">
        <v>11.2944998786091</v>
      </c>
      <c r="CF83">
        <v>11.355107622709999</v>
      </c>
      <c r="CG83">
        <v>11.415475613380901</v>
      </c>
      <c r="CH83">
        <v>11.475605596372001</v>
      </c>
      <c r="CI83">
        <v>11.535499368749001</v>
      </c>
      <c r="CJ83">
        <v>11.595158776605199</v>
      </c>
      <c r="CK83">
        <v>11.6545857128266</v>
      </c>
      <c r="CL83">
        <v>11.713782114908501</v>
      </c>
      <c r="CM83">
        <v>11.772749962823299</v>
      </c>
      <c r="CN83">
        <v>11.831491276939801</v>
      </c>
      <c r="CO83">
        <v>11.8900081159916</v>
      </c>
      <c r="CP83">
        <v>11.9483025750965</v>
      </c>
      <c r="CQ83">
        <v>12.006376783823701</v>
      </c>
      <c r="CR83">
        <v>12.06423290431</v>
      </c>
      <c r="CS83">
        <v>12.121873129422999</v>
      </c>
      <c r="CT83">
        <v>12.179299680972401</v>
      </c>
      <c r="CU83">
        <v>12.236514807966101</v>
      </c>
      <c r="CV83">
        <v>12.293520784913101</v>
      </c>
      <c r="CW83">
        <v>12.350319910169899</v>
      </c>
      <c r="CX83">
        <v>12.4069145043324</v>
      </c>
      <c r="CY83">
        <v>12.463306754939101</v>
      </c>
      <c r="CZ83">
        <v>12.5194985816354</v>
      </c>
      <c r="DA83">
        <v>12.575491609071801</v>
      </c>
      <c r="DB83">
        <v>12.63128700145</v>
      </c>
      <c r="DC83">
        <v>12.686885226111199</v>
      </c>
      <c r="DD83">
        <v>12.742285722693101</v>
      </c>
      <c r="DE83">
        <v>12.7974864499819</v>
      </c>
      <c r="DF83">
        <v>12.8524832787532</v>
      </c>
      <c r="DG83">
        <v>12.9072691962712</v>
      </c>
      <c r="DH83">
        <v>12.9618332874765</v>
      </c>
      <c r="DI83">
        <v>13.0161594600082</v>
      </c>
      <c r="DJ83">
        <v>13.0702248858048</v>
      </c>
      <c r="DK83">
        <v>13.123998141620699</v>
      </c>
      <c r="DL83">
        <v>13.1774370445881</v>
      </c>
      <c r="DM83">
        <v>13.230486196739401</v>
      </c>
      <c r="DN83">
        <v>13.283074273468999</v>
      </c>
      <c r="DO83">
        <v>13.3351111140797</v>
      </c>
      <c r="DP83">
        <v>13.386484696196099</v>
      </c>
      <c r="DQ83">
        <v>13.4370651752269</v>
      </c>
      <c r="DR83">
        <v>13.4866858149311</v>
      </c>
      <c r="DS83">
        <v>13.535147722466</v>
      </c>
      <c r="DT83">
        <v>13.582227427744799</v>
      </c>
    </row>
    <row r="84" spans="1:124" ht="15" customHeight="1" x14ac:dyDescent="0.25">
      <c r="A84">
        <v>82</v>
      </c>
      <c r="B84">
        <v>5.7236556469075799</v>
      </c>
      <c r="C84">
        <v>5.8387491227880099</v>
      </c>
      <c r="D84">
        <v>5.8776024013691703</v>
      </c>
      <c r="E84">
        <v>5.9311489146862204</v>
      </c>
      <c r="F84">
        <v>6.0738292726189496</v>
      </c>
      <c r="G84">
        <v>6.1479000543610098</v>
      </c>
      <c r="H84">
        <v>6.1663936104860397</v>
      </c>
      <c r="I84">
        <v>6.2000781223578496</v>
      </c>
      <c r="J84">
        <v>6.24967321179063</v>
      </c>
      <c r="K84">
        <v>6.3024033949160998</v>
      </c>
      <c r="L84">
        <v>6.4090925685246898</v>
      </c>
      <c r="M84">
        <v>6.4760035935168698</v>
      </c>
      <c r="N84">
        <v>6.5207668703896999</v>
      </c>
      <c r="O84">
        <v>6.5781616376411796</v>
      </c>
      <c r="P84">
        <v>6.6743175393688201</v>
      </c>
      <c r="Q84">
        <v>6.6276722315544996</v>
      </c>
      <c r="R84">
        <v>6.7997240264727701</v>
      </c>
      <c r="S84">
        <v>6.8340285711028104</v>
      </c>
      <c r="T84">
        <v>6.8936849519669199</v>
      </c>
      <c r="U84">
        <v>7.0430841270257201</v>
      </c>
      <c r="V84">
        <v>7.1104329633932402</v>
      </c>
      <c r="W84">
        <v>7.2207738692849102</v>
      </c>
      <c r="X84">
        <v>7.2764441645482796</v>
      </c>
      <c r="Y84">
        <v>7.3249712573116099</v>
      </c>
      <c r="Z84">
        <v>7.4463456032803697</v>
      </c>
      <c r="AA84">
        <v>7.4859690558312098</v>
      </c>
      <c r="AB84">
        <v>7.5111217766746696</v>
      </c>
      <c r="AC84">
        <v>7.5906373702807599</v>
      </c>
      <c r="AD84">
        <v>7.6376734256290701</v>
      </c>
      <c r="AE84">
        <v>7.6914538643060402</v>
      </c>
      <c r="AF84">
        <v>7.8338824075836797</v>
      </c>
      <c r="AG84">
        <v>7.8654443390825399</v>
      </c>
      <c r="AH84">
        <v>7.9178134863265397</v>
      </c>
      <c r="AI84">
        <v>7.9869171935415997</v>
      </c>
      <c r="AJ84">
        <v>8.0344687026548591</v>
      </c>
      <c r="AK84">
        <v>8.0965428317805603</v>
      </c>
      <c r="AL84">
        <v>8.1788506670816901</v>
      </c>
      <c r="AM84">
        <v>8.2112008350656698</v>
      </c>
      <c r="AN84">
        <v>8.2915090282726194</v>
      </c>
      <c r="AO84">
        <v>8.4029440357746203</v>
      </c>
      <c r="AP84">
        <v>8.4885463062166604</v>
      </c>
      <c r="AQ84">
        <v>8.5501836728813192</v>
      </c>
      <c r="AR84">
        <v>8.5839617165770594</v>
      </c>
      <c r="AS84">
        <v>8.6178094430131207</v>
      </c>
      <c r="AT84">
        <v>8.6517268568634798</v>
      </c>
      <c r="AU84">
        <v>8.6857139655136102</v>
      </c>
      <c r="AV84">
        <v>8.7197707790731496</v>
      </c>
      <c r="AW84">
        <v>8.7538973103878508</v>
      </c>
      <c r="AX84">
        <v>8.7880935750504605</v>
      </c>
      <c r="AY84">
        <v>8.8223595914109101</v>
      </c>
      <c r="AZ84">
        <v>8.8566953805854407</v>
      </c>
      <c r="BA84">
        <v>8.8911009664650305</v>
      </c>
      <c r="BB84">
        <v>8.9255763757226791</v>
      </c>
      <c r="BC84">
        <v>8.9601216378199595</v>
      </c>
      <c r="BD84">
        <v>8.9947367850125097</v>
      </c>
      <c r="BE84">
        <v>9.0294218523546306</v>
      </c>
      <c r="BF84">
        <v>9.0911688397641903</v>
      </c>
      <c r="BG84">
        <v>9.1527080460570698</v>
      </c>
      <c r="BH84">
        <v>9.2140392428403608</v>
      </c>
      <c r="BI84">
        <v>9.2751622978648403</v>
      </c>
      <c r="BJ84">
        <v>9.3360771723329705</v>
      </c>
      <c r="BK84">
        <v>9.39678391824099</v>
      </c>
      <c r="BL84">
        <v>9.4572826757563302</v>
      </c>
      <c r="BM84">
        <v>9.5175736706308793</v>
      </c>
      <c r="BN84">
        <v>9.5776572116511502</v>
      </c>
      <c r="BO84">
        <v>9.6375336881257603</v>
      </c>
      <c r="BP84">
        <v>9.6972035674109005</v>
      </c>
      <c r="BQ84">
        <v>9.7566673924744105</v>
      </c>
      <c r="BR84">
        <v>9.8159257794986807</v>
      </c>
      <c r="BS84">
        <v>9.87497941552291</v>
      </c>
      <c r="BT84">
        <v>9.93382905612496</v>
      </c>
      <c r="BU84">
        <v>9.9924755231430407</v>
      </c>
      <c r="BV84">
        <v>10.050919702437399</v>
      </c>
      <c r="BW84">
        <v>10.109162541692401</v>
      </c>
      <c r="BX84">
        <v>10.167205048257999</v>
      </c>
      <c r="BY84">
        <v>10.225048287032701</v>
      </c>
      <c r="BZ84">
        <v>10.2826933783859</v>
      </c>
      <c r="CA84">
        <v>10.340141496119999</v>
      </c>
      <c r="CB84">
        <v>10.3973938654739</v>
      </c>
      <c r="CC84">
        <v>10.454451761164499</v>
      </c>
      <c r="CD84">
        <v>10.511316505470001</v>
      </c>
      <c r="CE84">
        <v>10.5679894663505</v>
      </c>
      <c r="CF84">
        <v>10.624472055609299</v>
      </c>
      <c r="CG84">
        <v>10.6807657270927</v>
      </c>
      <c r="CH84">
        <v>10.736871974928</v>
      </c>
      <c r="CI84">
        <v>10.7927923318002</v>
      </c>
      <c r="CJ84">
        <v>10.8485283672664</v>
      </c>
      <c r="CK84">
        <v>10.9040816861077</v>
      </c>
      <c r="CL84">
        <v>10.959453926718201</v>
      </c>
      <c r="CM84">
        <v>11.0146467595305</v>
      </c>
      <c r="CN84">
        <v>11.0696618854777</v>
      </c>
      <c r="CO84">
        <v>11.124501034491001</v>
      </c>
      <c r="CP84">
        <v>11.179165964032499</v>
      </c>
      <c r="CQ84">
        <v>11.2336584576628</v>
      </c>
      <c r="CR84">
        <v>11.2879803236432</v>
      </c>
      <c r="CS84">
        <v>11.342133393571199</v>
      </c>
      <c r="CT84">
        <v>11.396119521049499</v>
      </c>
      <c r="CU84">
        <v>11.4499405803878</v>
      </c>
      <c r="CV84">
        <v>11.5035984653369</v>
      </c>
      <c r="CW84">
        <v>11.557095087854</v>
      </c>
      <c r="CX84">
        <v>11.6104323768998</v>
      </c>
      <c r="CY84">
        <v>11.663612120961099</v>
      </c>
      <c r="CZ84">
        <v>11.7166358316715</v>
      </c>
      <c r="DA84">
        <v>11.769504717136</v>
      </c>
      <c r="DB84">
        <v>11.822219514734</v>
      </c>
      <c r="DC84">
        <v>11.874780252143699</v>
      </c>
      <c r="DD84">
        <v>11.9271859128943</v>
      </c>
      <c r="DE84">
        <v>11.979433978335001</v>
      </c>
      <c r="DF84">
        <v>12.031519814072</v>
      </c>
      <c r="DG84">
        <v>12.083435866319901</v>
      </c>
      <c r="DH84">
        <v>12.1351706330223</v>
      </c>
      <c r="DI84">
        <v>12.186707376792199</v>
      </c>
      <c r="DJ84">
        <v>12.238022552437901</v>
      </c>
      <c r="DK84">
        <v>12.2890839315811</v>
      </c>
      <c r="DL84">
        <v>12.339848420849799</v>
      </c>
      <c r="DM84">
        <v>12.390259588099999</v>
      </c>
      <c r="DN84">
        <v>12.4402449323879</v>
      </c>
      <c r="DO84">
        <v>12.489712956754</v>
      </c>
      <c r="DP84">
        <v>12.5385501266615</v>
      </c>
      <c r="DQ84">
        <v>12.586624978230899</v>
      </c>
      <c r="DR84">
        <v>12.6337688487239</v>
      </c>
      <c r="DS84">
        <v>12.6797807008798</v>
      </c>
      <c r="DT84">
        <v>12.724434813708299</v>
      </c>
    </row>
    <row r="85" spans="1:124" ht="15" customHeight="1" x14ac:dyDescent="0.25">
      <c r="A85">
        <v>83</v>
      </c>
      <c r="B85">
        <v>5.4103797933256699</v>
      </c>
      <c r="C85">
        <v>5.5224143835080097</v>
      </c>
      <c r="D85">
        <v>5.5786320570764003</v>
      </c>
      <c r="E85">
        <v>5.6373762686396098</v>
      </c>
      <c r="F85">
        <v>5.7415199956862297</v>
      </c>
      <c r="G85">
        <v>5.7986774052305998</v>
      </c>
      <c r="H85">
        <v>5.81841537622768</v>
      </c>
      <c r="I85">
        <v>5.8274549442611798</v>
      </c>
      <c r="J85">
        <v>5.8776172188528903</v>
      </c>
      <c r="K85">
        <v>5.9126462238239297</v>
      </c>
      <c r="L85">
        <v>6.0227436730802699</v>
      </c>
      <c r="M85">
        <v>6.0869429527529402</v>
      </c>
      <c r="N85">
        <v>6.1173841059061598</v>
      </c>
      <c r="O85">
        <v>6.1791719554289797</v>
      </c>
      <c r="P85">
        <v>6.2722235968010702</v>
      </c>
      <c r="Q85">
        <v>6.2301810919926002</v>
      </c>
      <c r="R85">
        <v>6.4137067194650603</v>
      </c>
      <c r="S85">
        <v>6.42849476549942</v>
      </c>
      <c r="T85">
        <v>6.49105866724876</v>
      </c>
      <c r="U85">
        <v>6.6179062606748298</v>
      </c>
      <c r="V85">
        <v>6.6977795783532201</v>
      </c>
      <c r="W85">
        <v>6.7892806936323504</v>
      </c>
      <c r="X85">
        <v>6.8250592266816001</v>
      </c>
      <c r="Y85">
        <v>6.8785805038271697</v>
      </c>
      <c r="Z85">
        <v>6.9770813766802897</v>
      </c>
      <c r="AA85">
        <v>7.0215446564122299</v>
      </c>
      <c r="AB85">
        <v>7.0364074918814898</v>
      </c>
      <c r="AC85">
        <v>7.1128858019865797</v>
      </c>
      <c r="AD85">
        <v>7.1448745375062801</v>
      </c>
      <c r="AE85">
        <v>7.1895776664667501</v>
      </c>
      <c r="AF85">
        <v>7.3310824160657297</v>
      </c>
      <c r="AG85">
        <v>7.3437192236455102</v>
      </c>
      <c r="AH85">
        <v>7.3932956471520699</v>
      </c>
      <c r="AI85">
        <v>7.4594214196828599</v>
      </c>
      <c r="AJ85">
        <v>7.5024407345176103</v>
      </c>
      <c r="AK85">
        <v>7.5549230082982799</v>
      </c>
      <c r="AL85">
        <v>7.621150217007</v>
      </c>
      <c r="AM85">
        <v>7.6794199100236504</v>
      </c>
      <c r="AN85">
        <v>7.7803153244493597</v>
      </c>
      <c r="AO85">
        <v>7.8628870818462202</v>
      </c>
      <c r="AP85">
        <v>7.9190114704633503</v>
      </c>
      <c r="AQ85">
        <v>7.9749875838760396</v>
      </c>
      <c r="AR85">
        <v>8.0074719048996901</v>
      </c>
      <c r="AS85">
        <v>8.0400271783631698</v>
      </c>
      <c r="AT85">
        <v>8.0726534295546006</v>
      </c>
      <c r="AU85">
        <v>8.1053506864083698</v>
      </c>
      <c r="AV85">
        <v>8.1381189795147009</v>
      </c>
      <c r="AW85">
        <v>8.1709583421283103</v>
      </c>
      <c r="AX85">
        <v>8.2038688101761892</v>
      </c>
      <c r="AY85">
        <v>8.2368504222646699</v>
      </c>
      <c r="AZ85">
        <v>8.2699032196854603</v>
      </c>
      <c r="BA85">
        <v>8.3030272464210295</v>
      </c>
      <c r="BB85">
        <v>8.3362225491489408</v>
      </c>
      <c r="BC85">
        <v>8.3694891772453595</v>
      </c>
      <c r="BD85">
        <v>8.4028271827877106</v>
      </c>
      <c r="BE85">
        <v>8.4362366205563202</v>
      </c>
      <c r="BF85">
        <v>8.4924918823277995</v>
      </c>
      <c r="BG85">
        <v>8.5485911955940797</v>
      </c>
      <c r="BH85">
        <v>8.6045345510918008</v>
      </c>
      <c r="BI85">
        <v>8.6603220072799605</v>
      </c>
      <c r="BJ85">
        <v>8.7159536884866498</v>
      </c>
      <c r="BK85">
        <v>8.7714297830806203</v>
      </c>
      <c r="BL85">
        <v>8.8267505416682699</v>
      </c>
      <c r="BM85">
        <v>8.8819162753161898</v>
      </c>
      <c r="BN85">
        <v>8.9369273537996499</v>
      </c>
      <c r="BO85">
        <v>8.9917842038774491</v>
      </c>
      <c r="BP85">
        <v>9.0464873075929209</v>
      </c>
      <c r="BQ85">
        <v>9.1010372006017608</v>
      </c>
      <c r="BR85">
        <v>9.1554344705265507</v>
      </c>
      <c r="BS85">
        <v>9.2096797553379997</v>
      </c>
      <c r="BT85">
        <v>9.2637737417632202</v>
      </c>
      <c r="BU85">
        <v>9.3177171637209408</v>
      </c>
      <c r="BV85">
        <v>9.3715108007835592</v>
      </c>
      <c r="BW85">
        <v>9.4251554766662995</v>
      </c>
      <c r="BX85">
        <v>9.4786520577430906</v>
      </c>
      <c r="BY85">
        <v>9.5320014515893696</v>
      </c>
      <c r="BZ85">
        <v>9.5852046055515601</v>
      </c>
      <c r="CA85">
        <v>9.6382625053430804</v>
      </c>
      <c r="CB85">
        <v>9.6911761736669497</v>
      </c>
      <c r="CC85">
        <v>9.7439466688644991</v>
      </c>
      <c r="CD85">
        <v>9.7965750835903798</v>
      </c>
      <c r="CE85">
        <v>9.8490625435132202</v>
      </c>
      <c r="CF85">
        <v>9.9014102060423497</v>
      </c>
      <c r="CG85">
        <v>9.9536192590796198</v>
      </c>
      <c r="CH85">
        <v>10.005690919796701</v>
      </c>
      <c r="CI85">
        <v>10.0576264334371</v>
      </c>
      <c r="CJ85">
        <v>10.109427072143299</v>
      </c>
      <c r="CK85">
        <v>10.161094133807801</v>
      </c>
      <c r="CL85">
        <v>10.2126289409485</v>
      </c>
      <c r="CM85">
        <v>10.264032839608101</v>
      </c>
      <c r="CN85">
        <v>10.3153071982769</v>
      </c>
      <c r="CO85">
        <v>10.366453406838501</v>
      </c>
      <c r="CP85">
        <v>10.417472875539</v>
      </c>
      <c r="CQ85">
        <v>10.468367033978</v>
      </c>
      <c r="CR85">
        <v>10.5191373301227</v>
      </c>
      <c r="CS85">
        <v>10.5697852293432</v>
      </c>
      <c r="CT85">
        <v>10.620312213469401</v>
      </c>
      <c r="CU85">
        <v>10.6707197798697</v>
      </c>
      <c r="CV85">
        <v>10.721009440549899</v>
      </c>
      <c r="CW85">
        <v>10.771182721272799</v>
      </c>
      <c r="CX85">
        <v>10.8212411606983</v>
      </c>
      <c r="CY85">
        <v>10.871186150332001</v>
      </c>
      <c r="CZ85">
        <v>10.921018796294501</v>
      </c>
      <c r="DA85">
        <v>10.9707398930206</v>
      </c>
      <c r="DB85">
        <v>11.0203497539905</v>
      </c>
      <c r="DC85">
        <v>11.069847969756101</v>
      </c>
      <c r="DD85">
        <v>11.119233069321201</v>
      </c>
      <c r="DE85">
        <v>11.1685020564931</v>
      </c>
      <c r="DF85">
        <v>11.217649788982101</v>
      </c>
      <c r="DG85">
        <v>11.2666681654421</v>
      </c>
      <c r="DH85">
        <v>11.315545085104199</v>
      </c>
      <c r="DI85">
        <v>11.3642631469435</v>
      </c>
      <c r="DJ85">
        <v>11.412798061167299</v>
      </c>
      <c r="DK85">
        <v>11.4611167557189</v>
      </c>
      <c r="DL85">
        <v>11.5091751746707</v>
      </c>
      <c r="DM85">
        <v>11.556915783573899</v>
      </c>
      <c r="DN85">
        <v>11.604264818316</v>
      </c>
      <c r="DO85">
        <v>11.651129337585401</v>
      </c>
      <c r="DP85">
        <v>11.6973941629821</v>
      </c>
      <c r="DQ85">
        <v>11.742926064792499</v>
      </c>
      <c r="DR85">
        <v>11.787554265806699</v>
      </c>
      <c r="DS85">
        <v>11.8310753662927</v>
      </c>
      <c r="DT85">
        <v>11.8732611605875</v>
      </c>
    </row>
    <row r="86" spans="1:124" ht="15" customHeight="1" x14ac:dyDescent="0.25">
      <c r="A86">
        <v>84</v>
      </c>
      <c r="B86">
        <v>5.13488590416177</v>
      </c>
      <c r="C86">
        <v>5.2422551086189904</v>
      </c>
      <c r="D86">
        <v>5.2966223064363103</v>
      </c>
      <c r="E86">
        <v>5.3162756921613203</v>
      </c>
      <c r="F86">
        <v>5.4227279869851301</v>
      </c>
      <c r="G86">
        <v>5.4661659396461202</v>
      </c>
      <c r="H86">
        <v>5.4820206694585902</v>
      </c>
      <c r="I86">
        <v>5.4846655542000002</v>
      </c>
      <c r="J86">
        <v>5.5209158971295098</v>
      </c>
      <c r="K86">
        <v>5.5523826358041699</v>
      </c>
      <c r="L86">
        <v>5.6601747153126896</v>
      </c>
      <c r="M86">
        <v>5.7221375361493303</v>
      </c>
      <c r="N86">
        <v>5.7486012422538098</v>
      </c>
      <c r="O86">
        <v>5.80862677280646</v>
      </c>
      <c r="P86">
        <v>5.9017206860220304</v>
      </c>
      <c r="Q86">
        <v>5.8678988369459102</v>
      </c>
      <c r="R86">
        <v>6.0294855676030599</v>
      </c>
      <c r="S86">
        <v>6.0413953253076098</v>
      </c>
      <c r="T86">
        <v>6.1047907017533696</v>
      </c>
      <c r="U86">
        <v>6.2109182532993801</v>
      </c>
      <c r="V86">
        <v>6.2910265033736801</v>
      </c>
      <c r="W86">
        <v>6.3566433225060699</v>
      </c>
      <c r="X86">
        <v>6.3964459630019599</v>
      </c>
      <c r="Y86">
        <v>6.4270923919676903</v>
      </c>
      <c r="Z86">
        <v>6.5280866041419996</v>
      </c>
      <c r="AA86">
        <v>6.5714541558533304</v>
      </c>
      <c r="AB86">
        <v>6.5700550125713599</v>
      </c>
      <c r="AC86">
        <v>6.6429406317751196</v>
      </c>
      <c r="AD86">
        <v>6.67127271267832</v>
      </c>
      <c r="AE86">
        <v>6.7064317745481796</v>
      </c>
      <c r="AF86">
        <v>6.8310797950903801</v>
      </c>
      <c r="AG86">
        <v>6.84281549506687</v>
      </c>
      <c r="AH86">
        <v>6.8889082295205402</v>
      </c>
      <c r="AI86">
        <v>6.9494151216429696</v>
      </c>
      <c r="AJ86">
        <v>6.9883632582073902</v>
      </c>
      <c r="AK86">
        <v>7.0306541320681699</v>
      </c>
      <c r="AL86">
        <v>7.1083526448390204</v>
      </c>
      <c r="AM86">
        <v>7.1924101625463202</v>
      </c>
      <c r="AN86">
        <v>7.2685825999130698</v>
      </c>
      <c r="AO86">
        <v>7.31905822551448</v>
      </c>
      <c r="AP86">
        <v>7.3694345019233296</v>
      </c>
      <c r="AQ86">
        <v>7.4197110788886302</v>
      </c>
      <c r="AR86">
        <v>7.4508885585136602</v>
      </c>
      <c r="AS86">
        <v>7.4821379815282496</v>
      </c>
      <c r="AT86">
        <v>7.5134593964135599</v>
      </c>
      <c r="AU86">
        <v>7.5448528542242501</v>
      </c>
      <c r="AV86">
        <v>7.5763184085944904</v>
      </c>
      <c r="AW86">
        <v>7.6078561157430604</v>
      </c>
      <c r="AX86">
        <v>7.6394660344776799</v>
      </c>
      <c r="AY86">
        <v>7.6711482261986497</v>
      </c>
      <c r="AZ86">
        <v>7.7029027549014302</v>
      </c>
      <c r="BA86">
        <v>7.7347296871787803</v>
      </c>
      <c r="BB86">
        <v>7.76662909222172</v>
      </c>
      <c r="BC86">
        <v>7.7986010418198299</v>
      </c>
      <c r="BD86">
        <v>7.8306456103607101</v>
      </c>
      <c r="BE86">
        <v>7.8627628748284204</v>
      </c>
      <c r="BF86">
        <v>7.9134846550027698</v>
      </c>
      <c r="BG86">
        <v>7.9641020288959696</v>
      </c>
      <c r="BH86">
        <v>8.0146151214196699</v>
      </c>
      <c r="BI86">
        <v>8.0650241017198105</v>
      </c>
      <c r="BJ86">
        <v>8.1153291820319993</v>
      </c>
      <c r="BK86">
        <v>8.1655306165517807</v>
      </c>
      <c r="BL86">
        <v>8.2156287003200195</v>
      </c>
      <c r="BM86">
        <v>8.2656237681234792</v>
      </c>
      <c r="BN86">
        <v>8.3155161934107191</v>
      </c>
      <c r="BO86">
        <v>8.3653063872233595</v>
      </c>
      <c r="BP86">
        <v>8.4149947971428194</v>
      </c>
      <c r="BQ86">
        <v>8.4645819062524605</v>
      </c>
      <c r="BR86">
        <v>8.5140682321154095</v>
      </c>
      <c r="BS86">
        <v>8.5634543257676796</v>
      </c>
      <c r="BT86">
        <v>8.6127407707269992</v>
      </c>
      <c r="BU86">
        <v>8.6619281820170198</v>
      </c>
      <c r="BV86">
        <v>8.7110172052070602</v>
      </c>
      <c r="BW86">
        <v>8.7600085154672005</v>
      </c>
      <c r="BX86">
        <v>8.8089028166387902</v>
      </c>
      <c r="BY86">
        <v>8.8577008403201791</v>
      </c>
      <c r="BZ86">
        <v>8.9064033449677602</v>
      </c>
      <c r="CA86">
        <v>8.9550111150119402</v>
      </c>
      <c r="CB86">
        <v>9.0035249599883507</v>
      </c>
      <c r="CC86">
        <v>9.0519457136837609</v>
      </c>
      <c r="CD86">
        <v>9.1002742332969007</v>
      </c>
      <c r="CE86">
        <v>9.1485113986138096</v>
      </c>
      <c r="CF86">
        <v>9.1966581111979195</v>
      </c>
      <c r="CG86">
        <v>9.2447152935942292</v>
      </c>
      <c r="CH86">
        <v>9.2926838885479803</v>
      </c>
      <c r="CI86">
        <v>9.3405648582372205</v>
      </c>
      <c r="CJ86">
        <v>9.3883591835193698</v>
      </c>
      <c r="CK86">
        <v>9.4360678631915604</v>
      </c>
      <c r="CL86">
        <v>9.4836919132644795</v>
      </c>
      <c r="CM86">
        <v>9.5312323662497391</v>
      </c>
      <c r="CN86">
        <v>9.5786902704603794</v>
      </c>
      <c r="CO86">
        <v>9.6260666893244995</v>
      </c>
      <c r="CP86">
        <v>9.6733627007117704</v>
      </c>
      <c r="CQ86">
        <v>9.7205793962725799</v>
      </c>
      <c r="CR86">
        <v>9.7677178807897995</v>
      </c>
      <c r="CS86">
        <v>9.8147792715427098</v>
      </c>
      <c r="CT86">
        <v>9.8617646976832205</v>
      </c>
      <c r="CU86">
        <v>9.9086752996239493</v>
      </c>
      <c r="CV86">
        <v>9.9555122284380708</v>
      </c>
      <c r="CW86">
        <v>10.002276645270699</v>
      </c>
      <c r="CX86">
        <v>10.048969720761599</v>
      </c>
      <c r="CY86">
        <v>10.095592471823601</v>
      </c>
      <c r="CZ86">
        <v>10.1421456210947</v>
      </c>
      <c r="DA86">
        <v>10.1886295709589</v>
      </c>
      <c r="DB86">
        <v>10.2350442316989</v>
      </c>
      <c r="DC86">
        <v>10.2813887758427</v>
      </c>
      <c r="DD86">
        <v>10.3276612944618</v>
      </c>
      <c r="DE86">
        <v>10.373858326715901</v>
      </c>
      <c r="DF86">
        <v>10.4199742300856</v>
      </c>
      <c r="DG86">
        <v>10.4660003561787</v>
      </c>
      <c r="DH86">
        <v>10.511923996513501</v>
      </c>
      <c r="DI86">
        <v>10.5577270650813</v>
      </c>
      <c r="DJ86">
        <v>10.603384490485899</v>
      </c>
      <c r="DK86">
        <v>10.648862300575701</v>
      </c>
      <c r="DL86">
        <v>10.6941153968937</v>
      </c>
      <c r="DM86">
        <v>10.739085034734099</v>
      </c>
      <c r="DN86">
        <v>10.783696046342399</v>
      </c>
      <c r="DO86">
        <v>10.8278538685905</v>
      </c>
      <c r="DP86">
        <v>10.871441460594699</v>
      </c>
      <c r="DQ86">
        <v>10.914323581399</v>
      </c>
      <c r="DR86">
        <v>10.956327022516801</v>
      </c>
      <c r="DS86">
        <v>10.997245652057099</v>
      </c>
      <c r="DT86">
        <v>11.0368483808746</v>
      </c>
    </row>
    <row r="87" spans="1:124" ht="15" customHeight="1" x14ac:dyDescent="0.25">
      <c r="A87">
        <v>85</v>
      </c>
      <c r="B87">
        <v>4.8679538662480804</v>
      </c>
      <c r="C87">
        <v>4.9849819967142404</v>
      </c>
      <c r="D87">
        <v>5.0156348458310296</v>
      </c>
      <c r="E87">
        <v>5.0196523885080904</v>
      </c>
      <c r="F87">
        <v>5.1082609806737</v>
      </c>
      <c r="G87">
        <v>5.14353942041192</v>
      </c>
      <c r="H87">
        <v>5.1596568892234096</v>
      </c>
      <c r="I87">
        <v>5.1477710196473598</v>
      </c>
      <c r="J87">
        <v>5.1779676288585001</v>
      </c>
      <c r="K87">
        <v>5.1993798246400296</v>
      </c>
      <c r="L87">
        <v>5.2994464365633096</v>
      </c>
      <c r="M87">
        <v>5.37429475325676</v>
      </c>
      <c r="N87">
        <v>5.3838079067011</v>
      </c>
      <c r="O87">
        <v>5.4466811934403099</v>
      </c>
      <c r="P87">
        <v>5.5454864848935204</v>
      </c>
      <c r="Q87">
        <v>5.5099400679956601</v>
      </c>
      <c r="R87">
        <v>5.6591134834058296</v>
      </c>
      <c r="S87">
        <v>5.6662311181088301</v>
      </c>
      <c r="T87">
        <v>5.7480750514252703</v>
      </c>
      <c r="U87">
        <v>5.81429064089967</v>
      </c>
      <c r="V87">
        <v>5.8857251742185497</v>
      </c>
      <c r="W87">
        <v>5.9466560948202503</v>
      </c>
      <c r="X87">
        <v>5.9670043910923498</v>
      </c>
      <c r="Y87">
        <v>6.0055371458590399</v>
      </c>
      <c r="Z87">
        <v>6.0968813426790298</v>
      </c>
      <c r="AA87">
        <v>6.1369179334536099</v>
      </c>
      <c r="AB87">
        <v>6.1126862200607297</v>
      </c>
      <c r="AC87">
        <v>6.1866670421793399</v>
      </c>
      <c r="AD87">
        <v>6.2180441327986404</v>
      </c>
      <c r="AE87">
        <v>6.2353007343740998</v>
      </c>
      <c r="AF87">
        <v>6.35198124031389</v>
      </c>
      <c r="AG87">
        <v>6.3733937380111696</v>
      </c>
      <c r="AH87">
        <v>6.4069388136131602</v>
      </c>
      <c r="AI87">
        <v>6.4540371870026201</v>
      </c>
      <c r="AJ87">
        <v>6.4931029233712199</v>
      </c>
      <c r="AK87">
        <v>6.5602422020869797</v>
      </c>
      <c r="AL87">
        <v>6.64464724320713</v>
      </c>
      <c r="AM87">
        <v>6.7107716352013096</v>
      </c>
      <c r="AN87">
        <v>6.7555700361876099</v>
      </c>
      <c r="AO87">
        <v>6.8003156418533903</v>
      </c>
      <c r="AP87">
        <v>6.8450082840870499</v>
      </c>
      <c r="AQ87">
        <v>6.8896478279027296</v>
      </c>
      <c r="AR87">
        <v>6.9194937183320597</v>
      </c>
      <c r="AS87">
        <v>6.9494122715938804</v>
      </c>
      <c r="AT87">
        <v>6.97940356228262</v>
      </c>
      <c r="AU87">
        <v>7.0094676674795</v>
      </c>
      <c r="AV87">
        <v>7.0396046667545598</v>
      </c>
      <c r="AW87">
        <v>7.0698146421679899</v>
      </c>
      <c r="AX87">
        <v>7.1000976782706404</v>
      </c>
      <c r="AY87">
        <v>7.13045386210392</v>
      </c>
      <c r="AZ87">
        <v>7.1608832831987899</v>
      </c>
      <c r="BA87">
        <v>7.1913860335741804</v>
      </c>
      <c r="BB87">
        <v>7.2219622077344798</v>
      </c>
      <c r="BC87">
        <v>7.2526119026663203</v>
      </c>
      <c r="BD87">
        <v>7.2833352178345301</v>
      </c>
      <c r="BE87">
        <v>7.31413225517732</v>
      </c>
      <c r="BF87">
        <v>7.3593758160920402</v>
      </c>
      <c r="BG87">
        <v>7.4045640085032796</v>
      </c>
      <c r="BH87">
        <v>7.4496970110477596</v>
      </c>
      <c r="BI87">
        <v>7.4947750293033097</v>
      </c>
      <c r="BJ87">
        <v>7.5397982951570697</v>
      </c>
      <c r="BK87">
        <v>7.5847670661809099</v>
      </c>
      <c r="BL87">
        <v>7.6296816250140198</v>
      </c>
      <c r="BM87">
        <v>7.6745422787529103</v>
      </c>
      <c r="BN87">
        <v>7.7193493583485804</v>
      </c>
      <c r="BO87">
        <v>7.7641032180111997</v>
      </c>
      <c r="BP87">
        <v>7.8088042346219</v>
      </c>
      <c r="BQ87">
        <v>7.8534528071521299</v>
      </c>
      <c r="BR87">
        <v>7.8980493560902296</v>
      </c>
      <c r="BS87">
        <v>7.9425943228753804</v>
      </c>
      <c r="BT87">
        <v>7.98708816933883</v>
      </c>
      <c r="BU87">
        <v>8.0315313771525201</v>
      </c>
      <c r="BV87">
        <v>8.0759244472848195</v>
      </c>
      <c r="BW87">
        <v>8.1202678994637196</v>
      </c>
      <c r="BX87">
        <v>8.1645622716469592</v>
      </c>
      <c r="BY87">
        <v>8.2088081194995706</v>
      </c>
      <c r="BZ87">
        <v>8.2530060158783698</v>
      </c>
      <c r="CA87">
        <v>8.2971565503235603</v>
      </c>
      <c r="CB87">
        <v>8.3412603285573699</v>
      </c>
      <c r="CC87">
        <v>8.3853179719896005</v>
      </c>
      <c r="CD87">
        <v>8.4293301172300907</v>
      </c>
      <c r="CE87">
        <v>8.4732974156079504</v>
      </c>
      <c r="CF87">
        <v>8.5172205326976904</v>
      </c>
      <c r="CG87">
        <v>8.5611001478518105</v>
      </c>
      <c r="CH87">
        <v>8.6049369537402391</v>
      </c>
      <c r="CI87">
        <v>8.6487316558961602</v>
      </c>
      <c r="CJ87">
        <v>8.6924849722682804</v>
      </c>
      <c r="CK87">
        <v>8.7361976327796391</v>
      </c>
      <c r="CL87">
        <v>8.7798703788925092</v>
      </c>
      <c r="CM87">
        <v>8.8235039631797303</v>
      </c>
      <c r="CN87">
        <v>8.8670991489019304</v>
      </c>
      <c r="CO87">
        <v>8.9106567095909899</v>
      </c>
      <c r="CP87">
        <v>8.95417742863944</v>
      </c>
      <c r="CQ87">
        <v>8.9976620988956206</v>
      </c>
      <c r="CR87">
        <v>9.0411115222647194</v>
      </c>
      <c r="CS87">
        <v>9.0845265093155003</v>
      </c>
      <c r="CT87">
        <v>9.1279078788926302</v>
      </c>
      <c r="CU87">
        <v>9.1712564577345006</v>
      </c>
      <c r="CV87">
        <v>9.2145730800965495</v>
      </c>
      <c r="CW87">
        <v>9.2578585873798502</v>
      </c>
      <c r="CX87">
        <v>9.3011138277650094</v>
      </c>
      <c r="CY87">
        <v>9.3443394889789797</v>
      </c>
      <c r="CZ87">
        <v>9.3875359547686301</v>
      </c>
      <c r="DA87">
        <v>9.4307032791678296</v>
      </c>
      <c r="DB87">
        <v>9.4738410113432607</v>
      </c>
      <c r="DC87">
        <v>9.5169479452695498</v>
      </c>
      <c r="DD87">
        <v>9.5600217696185492</v>
      </c>
      <c r="DE87">
        <v>9.6030585887460393</v>
      </c>
      <c r="DF87">
        <v>9.6460522817974805</v>
      </c>
      <c r="DG87">
        <v>9.6889936644232293</v>
      </c>
      <c r="DH87">
        <v>9.7318694171850897</v>
      </c>
      <c r="DI87">
        <v>9.7746607472626508</v>
      </c>
      <c r="DJ87">
        <v>9.8173417562558303</v>
      </c>
      <c r="DK87">
        <v>9.8598774972424792</v>
      </c>
      <c r="DL87">
        <v>9.9022217189608899</v>
      </c>
      <c r="DM87">
        <v>9.9443143137754699</v>
      </c>
      <c r="DN87">
        <v>9.9860785081715306</v>
      </c>
      <c r="DO87">
        <v>10.0274178586278</v>
      </c>
      <c r="DP87">
        <v>10.068213140109799</v>
      </c>
      <c r="DQ87">
        <v>10.108326736391099</v>
      </c>
      <c r="DR87">
        <v>10.1475825348393</v>
      </c>
      <c r="DS87">
        <v>10.1857711162586</v>
      </c>
      <c r="DT87">
        <v>10.222657905260601</v>
      </c>
    </row>
    <row r="88" spans="1:124" ht="15" customHeight="1" x14ac:dyDescent="0.25">
      <c r="A88">
        <v>86</v>
      </c>
      <c r="B88">
        <v>4.6327850798374204</v>
      </c>
      <c r="C88">
        <v>4.7216930088406901</v>
      </c>
      <c r="D88">
        <v>4.7297289107566396</v>
      </c>
      <c r="E88">
        <v>4.7332106145570396</v>
      </c>
      <c r="F88">
        <v>4.8102440323654703</v>
      </c>
      <c r="G88">
        <v>4.8300642630615203</v>
      </c>
      <c r="H88">
        <v>4.8352206516090197</v>
      </c>
      <c r="I88">
        <v>4.8303079092115997</v>
      </c>
      <c r="J88">
        <v>4.8514390713491498</v>
      </c>
      <c r="K88">
        <v>4.8653173450234997</v>
      </c>
      <c r="L88">
        <v>4.9630045133262399</v>
      </c>
      <c r="M88">
        <v>5.0424530999178003</v>
      </c>
      <c r="N88">
        <v>5.0418192655835599</v>
      </c>
      <c r="O88">
        <v>5.1076479720476504</v>
      </c>
      <c r="P88">
        <v>5.2080538747455698</v>
      </c>
      <c r="Q88">
        <v>5.1617040452922698</v>
      </c>
      <c r="R88">
        <v>5.3000464037977002</v>
      </c>
      <c r="S88">
        <v>5.3192636332898298</v>
      </c>
      <c r="T88">
        <v>5.3913746801354403</v>
      </c>
      <c r="U88">
        <v>5.4337506125652997</v>
      </c>
      <c r="V88">
        <v>5.50092283006519</v>
      </c>
      <c r="W88">
        <v>5.5445293271629197</v>
      </c>
      <c r="X88">
        <v>5.5671152565909203</v>
      </c>
      <c r="Y88">
        <v>5.6046492959774898</v>
      </c>
      <c r="Z88">
        <v>5.6898445894932301</v>
      </c>
      <c r="AA88">
        <v>5.71195686850937</v>
      </c>
      <c r="AB88">
        <v>5.6820820167143902</v>
      </c>
      <c r="AC88">
        <v>5.7590058213912698</v>
      </c>
      <c r="AD88">
        <v>5.7671896143338799</v>
      </c>
      <c r="AE88">
        <v>5.7918796776368504</v>
      </c>
      <c r="AF88">
        <v>5.8956775826559298</v>
      </c>
      <c r="AG88">
        <v>5.9150266562513503</v>
      </c>
      <c r="AH88">
        <v>5.9428789528484902</v>
      </c>
      <c r="AI88">
        <v>5.97806777508415</v>
      </c>
      <c r="AJ88">
        <v>6.0409198466115397</v>
      </c>
      <c r="AK88">
        <v>6.1285815728435598</v>
      </c>
      <c r="AL88">
        <v>6.1834400716221802</v>
      </c>
      <c r="AM88">
        <v>6.2228276962861697</v>
      </c>
      <c r="AN88">
        <v>6.2622025243846799</v>
      </c>
      <c r="AO88">
        <v>6.3015645195898102</v>
      </c>
      <c r="AP88">
        <v>6.3409136646742796</v>
      </c>
      <c r="AQ88">
        <v>6.3802499611855996</v>
      </c>
      <c r="AR88">
        <v>6.4087568856481596</v>
      </c>
      <c r="AS88">
        <v>6.43733690595732</v>
      </c>
      <c r="AT88">
        <v>6.4659901256770302</v>
      </c>
      <c r="AU88">
        <v>6.49471665074861</v>
      </c>
      <c r="AV88">
        <v>6.52351658948887</v>
      </c>
      <c r="AW88">
        <v>6.5523900525873504</v>
      </c>
      <c r="AX88">
        <v>6.581337153103</v>
      </c>
      <c r="AY88">
        <v>6.6103580064602099</v>
      </c>
      <c r="AZ88">
        <v>6.63945273044407</v>
      </c>
      <c r="BA88">
        <v>6.6686214451950496</v>
      </c>
      <c r="BB88">
        <v>6.6978642732028799</v>
      </c>
      <c r="BC88">
        <v>6.7271813392997801</v>
      </c>
      <c r="BD88">
        <v>6.75657277065286</v>
      </c>
      <c r="BE88">
        <v>6.7860386967558997</v>
      </c>
      <c r="BF88">
        <v>6.8261198791263196</v>
      </c>
      <c r="BG88">
        <v>6.8661879126077103</v>
      </c>
      <c r="BH88">
        <v>6.9062429957322804</v>
      </c>
      <c r="BI88">
        <v>6.94628534246241</v>
      </c>
      <c r="BJ88">
        <v>6.9863151818758302</v>
      </c>
      <c r="BK88">
        <v>7.0263327578533303</v>
      </c>
      <c r="BL88">
        <v>7.0663383287691204</v>
      </c>
      <c r="BM88">
        <v>7.1063321671837603</v>
      </c>
      <c r="BN88">
        <v>7.1463145595397402</v>
      </c>
      <c r="BO88">
        <v>7.1862858058596997</v>
      </c>
      <c r="BP88">
        <v>7.2262462194471899</v>
      </c>
      <c r="BQ88">
        <v>7.2661961265901098</v>
      </c>
      <c r="BR88">
        <v>7.3061358662667502</v>
      </c>
      <c r="BS88">
        <v>7.3460657898544097</v>
      </c>
      <c r="BT88">
        <v>7.38598626084059</v>
      </c>
      <c r="BU88">
        <v>7.4258976545368203</v>
      </c>
      <c r="BV88">
        <v>7.4658003577949099</v>
      </c>
      <c r="BW88">
        <v>7.5056947687258999</v>
      </c>
      <c r="BX88">
        <v>7.5455812964213802</v>
      </c>
      <c r="BY88">
        <v>7.5854603606773896</v>
      </c>
      <c r="BZ88">
        <v>7.6253323917207902</v>
      </c>
      <c r="CA88">
        <v>7.6651978299379504</v>
      </c>
      <c r="CB88">
        <v>7.7050571256060403</v>
      </c>
      <c r="CC88">
        <v>7.7449107386265901</v>
      </c>
      <c r="CD88">
        <v>7.7847591382613901</v>
      </c>
      <c r="CE88">
        <v>7.8246028028707801</v>
      </c>
      <c r="CF88">
        <v>7.8644422196542001</v>
      </c>
      <c r="CG88">
        <v>7.9042778843930197</v>
      </c>
      <c r="CH88">
        <v>7.9441103011955603</v>
      </c>
      <c r="CI88">
        <v>7.9839399822443804</v>
      </c>
      <c r="CJ88">
        <v>8.0237674475455805</v>
      </c>
      <c r="CK88">
        <v>8.0635932246803801</v>
      </c>
      <c r="CL88">
        <v>8.1034178485586903</v>
      </c>
      <c r="CM88">
        <v>8.1432418611748201</v>
      </c>
      <c r="CN88">
        <v>8.1830658113650507</v>
      </c>
      <c r="CO88">
        <v>8.2228902545673002</v>
      </c>
      <c r="CP88">
        <v>8.2627157525827304</v>
      </c>
      <c r="CQ88">
        <v>8.3025428733392008</v>
      </c>
      <c r="CR88">
        <v>8.3423721906565902</v>
      </c>
      <c r="CS88">
        <v>8.3822042840139908</v>
      </c>
      <c r="CT88">
        <v>8.4220397383186594</v>
      </c>
      <c r="CU88">
        <v>8.4618791436767395</v>
      </c>
      <c r="CV88">
        <v>8.5017230951656906</v>
      </c>
      <c r="CW88">
        <v>8.5415721926084096</v>
      </c>
      <c r="CX88">
        <v>8.5814270403490092</v>
      </c>
      <c r="CY88">
        <v>8.6212880749326093</v>
      </c>
      <c r="CZ88">
        <v>8.6611554177454693</v>
      </c>
      <c r="DA88">
        <v>8.7010288494324097</v>
      </c>
      <c r="DB88">
        <v>8.7409076304787892</v>
      </c>
      <c r="DC88">
        <v>8.7807902449003894</v>
      </c>
      <c r="DD88">
        <v>8.8206740419463294</v>
      </c>
      <c r="DE88">
        <v>8.8605547461702407</v>
      </c>
      <c r="DF88">
        <v>8.9004258023448894</v>
      </c>
      <c r="DG88">
        <v>8.9402775191914596</v>
      </c>
      <c r="DH88">
        <v>8.9800959755724392</v>
      </c>
      <c r="DI88">
        <v>9.0198616554815807</v>
      </c>
      <c r="DJ88">
        <v>9.0595477845864192</v>
      </c>
      <c r="DK88">
        <v>9.0991183517524092</v>
      </c>
      <c r="DL88">
        <v>9.1385258140639607</v>
      </c>
      <c r="DM88">
        <v>9.1777085030646504</v>
      </c>
      <c r="DN88">
        <v>9.2165877724587801</v>
      </c>
      <c r="DO88">
        <v>9.2550649520249806</v>
      </c>
      <c r="DP88">
        <v>9.2930181972261998</v>
      </c>
      <c r="DQ88">
        <v>9.3303070194492008</v>
      </c>
      <c r="DR88">
        <v>9.3667517520129095</v>
      </c>
      <c r="DS88">
        <v>9.4021389204416099</v>
      </c>
      <c r="DT88">
        <v>9.4362296232760503</v>
      </c>
    </row>
    <row r="89" spans="1:124" ht="15" customHeight="1" x14ac:dyDescent="0.25">
      <c r="A89">
        <v>87</v>
      </c>
      <c r="B89">
        <v>4.3814188081444101</v>
      </c>
      <c r="C89">
        <v>4.4690327678581401</v>
      </c>
      <c r="D89">
        <v>4.4550600330311596</v>
      </c>
      <c r="E89">
        <v>4.4485451551236297</v>
      </c>
      <c r="F89">
        <v>4.5389355969425598</v>
      </c>
      <c r="G89">
        <v>4.5273139902089996</v>
      </c>
      <c r="H89">
        <v>4.5382669082115203</v>
      </c>
      <c r="I89">
        <v>4.5258320420930902</v>
      </c>
      <c r="J89">
        <v>4.5317275569055502</v>
      </c>
      <c r="K89">
        <v>4.5606788759230001</v>
      </c>
      <c r="L89">
        <v>4.6463168945263504</v>
      </c>
      <c r="M89">
        <v>4.7281921715377502</v>
      </c>
      <c r="N89">
        <v>4.7382365491138403</v>
      </c>
      <c r="O89">
        <v>4.7838802944873899</v>
      </c>
      <c r="P89">
        <v>4.8881812502091</v>
      </c>
      <c r="Q89">
        <v>4.8448740224186899</v>
      </c>
      <c r="R89">
        <v>4.9651998040209797</v>
      </c>
      <c r="S89">
        <v>4.9846875094149903</v>
      </c>
      <c r="T89">
        <v>5.0368977870412204</v>
      </c>
      <c r="U89">
        <v>5.0774267452749298</v>
      </c>
      <c r="V89">
        <v>5.1282772775004997</v>
      </c>
      <c r="W89">
        <v>5.1701481977407804</v>
      </c>
      <c r="X89">
        <v>5.1844021466512098</v>
      </c>
      <c r="Y89">
        <v>5.2281436728495301</v>
      </c>
      <c r="Z89">
        <v>5.30058454873308</v>
      </c>
      <c r="AA89">
        <v>5.3091262828639101</v>
      </c>
      <c r="AB89">
        <v>5.27824409818475</v>
      </c>
      <c r="AC89">
        <v>5.3348978425501699</v>
      </c>
      <c r="AD89">
        <v>5.3392411184836899</v>
      </c>
      <c r="AE89">
        <v>5.3743652921629597</v>
      </c>
      <c r="AF89">
        <v>5.4612841493792503</v>
      </c>
      <c r="AG89">
        <v>5.4684538439908597</v>
      </c>
      <c r="AH89">
        <v>5.4978285384704897</v>
      </c>
      <c r="AI89">
        <v>5.5572353099850096</v>
      </c>
      <c r="AJ89">
        <v>5.6334820891144499</v>
      </c>
      <c r="AK89">
        <v>5.6912061192803298</v>
      </c>
      <c r="AL89">
        <v>5.7256846164924298</v>
      </c>
      <c r="AM89">
        <v>5.7601808166353896</v>
      </c>
      <c r="AN89">
        <v>5.7946947857153202</v>
      </c>
      <c r="AO89">
        <v>5.8292266005099602</v>
      </c>
      <c r="AP89">
        <v>5.8637763484086998</v>
      </c>
      <c r="AQ89">
        <v>5.8983441272534298</v>
      </c>
      <c r="AR89">
        <v>5.9254895287706004</v>
      </c>
      <c r="AS89">
        <v>5.9527081878247703</v>
      </c>
      <c r="AT89">
        <v>5.9800002404009502</v>
      </c>
      <c r="AU89">
        <v>6.0073658247131103</v>
      </c>
      <c r="AV89">
        <v>6.03480508119834</v>
      </c>
      <c r="AW89">
        <v>6.0623181525102199</v>
      </c>
      <c r="AX89">
        <v>6.0899051835117799</v>
      </c>
      <c r="AY89">
        <v>6.1175663212677502</v>
      </c>
      <c r="AZ89">
        <v>6.1453017150362301</v>
      </c>
      <c r="BA89">
        <v>6.17311151625979</v>
      </c>
      <c r="BB89">
        <v>6.2009958785558696</v>
      </c>
      <c r="BC89">
        <v>6.2289549577065797</v>
      </c>
      <c r="BD89">
        <v>6.2569889116477899</v>
      </c>
      <c r="BE89">
        <v>6.28509790045758</v>
      </c>
      <c r="BF89">
        <v>6.3205250601593299</v>
      </c>
      <c r="BG89">
        <v>6.3559715647179198</v>
      </c>
      <c r="BH89">
        <v>6.3914376328268698</v>
      </c>
      <c r="BI89">
        <v>6.4269234918122002</v>
      </c>
      <c r="BJ89">
        <v>6.4624293774756199</v>
      </c>
      <c r="BK89">
        <v>6.4979555339385398</v>
      </c>
      <c r="BL89">
        <v>6.5335022134869396</v>
      </c>
      <c r="BM89">
        <v>6.5690696764169303</v>
      </c>
      <c r="BN89">
        <v>6.6046581908812003</v>
      </c>
      <c r="BO89">
        <v>6.6402680327361097</v>
      </c>
      <c r="BP89">
        <v>6.6758994853895803</v>
      </c>
      <c r="BQ89">
        <v>6.7115528396496398</v>
      </c>
      <c r="BR89">
        <v>6.7472283935737902</v>
      </c>
      <c r="BS89">
        <v>6.7829264523188302</v>
      </c>
      <c r="BT89">
        <v>6.8186473279915196</v>
      </c>
      <c r="BU89">
        <v>6.8543913394998404</v>
      </c>
      <c r="BV89">
        <v>6.8901588124047102</v>
      </c>
      <c r="BW89">
        <v>6.9259500787724697</v>
      </c>
      <c r="BX89">
        <v>6.9617654770278001</v>
      </c>
      <c r="BY89">
        <v>6.9976053518072403</v>
      </c>
      <c r="BZ89">
        <v>7.0334700538131596</v>
      </c>
      <c r="CA89">
        <v>7.0693599396682396</v>
      </c>
      <c r="CB89">
        <v>7.1052753717704302</v>
      </c>
      <c r="CC89">
        <v>7.1412167181482697</v>
      </c>
      <c r="CD89">
        <v>7.1771843523166901</v>
      </c>
      <c r="CE89">
        <v>7.2131786531331796</v>
      </c>
      <c r="CF89">
        <v>7.2492000046542504</v>
      </c>
      <c r="CG89">
        <v>7.28524879599229</v>
      </c>
      <c r="CH89">
        <v>7.3213254211727001</v>
      </c>
      <c r="CI89">
        <v>7.3574302789913499</v>
      </c>
      <c r="CJ89">
        <v>7.3935637728722003</v>
      </c>
      <c r="CK89">
        <v>7.4297263107252096</v>
      </c>
      <c r="CL89">
        <v>7.4659183048044904</v>
      </c>
      <c r="CM89">
        <v>7.5021401715665696</v>
      </c>
      <c r="CN89">
        <v>7.5383923315288399</v>
      </c>
      <c r="CO89">
        <v>7.5746752091281202</v>
      </c>
      <c r="CP89">
        <v>7.6109892325794197</v>
      </c>
      <c r="CQ89">
        <v>7.6473348337346501</v>
      </c>
      <c r="CR89">
        <v>7.6837124479415504</v>
      </c>
      <c r="CS89">
        <v>7.72012251390254</v>
      </c>
      <c r="CT89">
        <v>7.7565654735336702</v>
      </c>
      <c r="CU89">
        <v>7.79304177182361</v>
      </c>
      <c r="CV89">
        <v>7.8295518566924898</v>
      </c>
      <c r="CW89">
        <v>7.8660961788509498</v>
      </c>
      <c r="CX89">
        <v>7.90267519165885</v>
      </c>
      <c r="CY89">
        <v>7.9392891721478698</v>
      </c>
      <c r="CZ89">
        <v>7.9759380685699801</v>
      </c>
      <c r="DA89">
        <v>8.0126214748339102</v>
      </c>
      <c r="DB89">
        <v>8.0493384453907204</v>
      </c>
      <c r="DC89">
        <v>8.0860872309473404</v>
      </c>
      <c r="DD89">
        <v>8.1228649092668697</v>
      </c>
      <c r="DE89">
        <v>8.1596668806937007</v>
      </c>
      <c r="DF89">
        <v>8.1964861941286706</v>
      </c>
      <c r="DG89">
        <v>8.2333126667020604</v>
      </c>
      <c r="DH89">
        <v>8.2701317601736797</v>
      </c>
      <c r="DI89">
        <v>8.3069231799715695</v>
      </c>
      <c r="DJ89">
        <v>8.3436591695052105</v>
      </c>
      <c r="DK89">
        <v>8.3803024834674904</v>
      </c>
      <c r="DL89">
        <v>8.4168040394219208</v>
      </c>
      <c r="DM89">
        <v>8.4531002667387707</v>
      </c>
      <c r="DN89">
        <v>8.4891101950481804</v>
      </c>
      <c r="DO89">
        <v>8.5247323494461096</v>
      </c>
      <c r="DP89">
        <v>8.5598415449007792</v>
      </c>
      <c r="DQ89">
        <v>8.5942935974723795</v>
      </c>
      <c r="DR89">
        <v>8.6279042188782107</v>
      </c>
      <c r="DS89">
        <v>8.6604546190441205</v>
      </c>
      <c r="DT89">
        <v>8.6917001878113993</v>
      </c>
    </row>
    <row r="90" spans="1:124" ht="15" customHeight="1" x14ac:dyDescent="0.25">
      <c r="A90">
        <v>88</v>
      </c>
      <c r="B90">
        <v>4.1648190809785701</v>
      </c>
      <c r="C90">
        <v>4.2337877827251997</v>
      </c>
      <c r="D90">
        <v>4.1992344873524203</v>
      </c>
      <c r="E90">
        <v>4.1813521007134504</v>
      </c>
      <c r="F90">
        <v>4.2626732666088802</v>
      </c>
      <c r="G90">
        <v>4.2452987717170796</v>
      </c>
      <c r="H90">
        <v>4.2552445429395798</v>
      </c>
      <c r="I90">
        <v>4.2281026527044796</v>
      </c>
      <c r="J90">
        <v>4.23262347308646</v>
      </c>
      <c r="K90">
        <v>4.2590592759400998</v>
      </c>
      <c r="L90">
        <v>4.3522183857199996</v>
      </c>
      <c r="M90">
        <v>4.4317813255790801</v>
      </c>
      <c r="N90">
        <v>4.4312526120132096</v>
      </c>
      <c r="O90">
        <v>4.4597681670896696</v>
      </c>
      <c r="P90">
        <v>4.5686025177729404</v>
      </c>
      <c r="Q90">
        <v>4.5504390773652501</v>
      </c>
      <c r="R90">
        <v>4.6238198494582097</v>
      </c>
      <c r="S90">
        <v>4.6553078576893903</v>
      </c>
      <c r="T90">
        <v>4.6841968949147903</v>
      </c>
      <c r="U90">
        <v>4.7284095734823</v>
      </c>
      <c r="V90">
        <v>4.7781167029480303</v>
      </c>
      <c r="W90">
        <v>4.8155811394634203</v>
      </c>
      <c r="X90">
        <v>4.8254396566410502</v>
      </c>
      <c r="Y90">
        <v>4.8498835227519104</v>
      </c>
      <c r="Z90">
        <v>4.92581545222321</v>
      </c>
      <c r="AA90">
        <v>4.9356129741431998</v>
      </c>
      <c r="AB90">
        <v>4.8859115265027597</v>
      </c>
      <c r="AC90">
        <v>4.9386432403465896</v>
      </c>
      <c r="AD90">
        <v>4.9472577189759201</v>
      </c>
      <c r="AE90">
        <v>4.9827182952811704</v>
      </c>
      <c r="AF90">
        <v>5.0485829180150699</v>
      </c>
      <c r="AG90">
        <v>5.0484306525385696</v>
      </c>
      <c r="AH90">
        <v>5.1067974826251898</v>
      </c>
      <c r="AI90">
        <v>5.18278874142774</v>
      </c>
      <c r="AJ90">
        <v>5.2341208854040504</v>
      </c>
      <c r="AK90">
        <v>5.2642272379149002</v>
      </c>
      <c r="AL90">
        <v>5.2943728284520102</v>
      </c>
      <c r="AM90">
        <v>5.3245578309701704</v>
      </c>
      <c r="AN90">
        <v>5.3547824246151796</v>
      </c>
      <c r="AO90">
        <v>5.3850467936636397</v>
      </c>
      <c r="AP90">
        <v>5.4153511274625696</v>
      </c>
      <c r="AQ90">
        <v>5.4456956203691202</v>
      </c>
      <c r="AR90">
        <v>5.4714532543417098</v>
      </c>
      <c r="AS90">
        <v>5.4972840907137002</v>
      </c>
      <c r="AT90">
        <v>5.5231883013388696</v>
      </c>
      <c r="AU90">
        <v>5.5491660600929604</v>
      </c>
      <c r="AV90">
        <v>5.5752175428644399</v>
      </c>
      <c r="AW90">
        <v>5.6013429275446596</v>
      </c>
      <c r="AX90">
        <v>5.6275423940175102</v>
      </c>
      <c r="AY90">
        <v>5.6538161241486096</v>
      </c>
      <c r="AZ90">
        <v>5.6801643017738703</v>
      </c>
      <c r="BA90">
        <v>5.7065871126876599</v>
      </c>
      <c r="BB90">
        <v>5.7330847446302702</v>
      </c>
      <c r="BC90">
        <v>5.7596573872749</v>
      </c>
      <c r="BD90">
        <v>5.7863052322139401</v>
      </c>
      <c r="BE90">
        <v>5.8130284729447901</v>
      </c>
      <c r="BF90">
        <v>5.8443230225280196</v>
      </c>
      <c r="BG90">
        <v>5.8756604500273903</v>
      </c>
      <c r="BH90">
        <v>5.9070410174480203</v>
      </c>
      <c r="BI90">
        <v>5.9384649909400702</v>
      </c>
      <c r="BJ90">
        <v>5.9699326407329396</v>
      </c>
      <c r="BK90">
        <v>6.00144424106918</v>
      </c>
      <c r="BL90">
        <v>6.0330000701381801</v>
      </c>
      <c r="BM90">
        <v>6.0646004100094899</v>
      </c>
      <c r="BN90">
        <v>6.0962455465659202</v>
      </c>
      <c r="BO90">
        <v>6.12793576943624</v>
      </c>
      <c r="BP90">
        <v>6.1596713719275602</v>
      </c>
      <c r="BQ90">
        <v>6.1914526509573502</v>
      </c>
      <c r="BR90">
        <v>6.2232799069850699</v>
      </c>
      <c r="BS90">
        <v>6.25515344394341</v>
      </c>
      <c r="BT90">
        <v>6.2870735691690598</v>
      </c>
      <c r="BU90">
        <v>6.3190405933331002</v>
      </c>
      <c r="BV90">
        <v>6.35105483037092</v>
      </c>
      <c r="BW90">
        <v>6.3831165974115702</v>
      </c>
      <c r="BX90">
        <v>6.4152262147067303</v>
      </c>
      <c r="BY90">
        <v>6.4473840055590701</v>
      </c>
      <c r="BZ90">
        <v>6.4795902962501604</v>
      </c>
      <c r="CA90">
        <v>6.5118454159676604</v>
      </c>
      <c r="CB90">
        <v>6.5441496967321102</v>
      </c>
      <c r="CC90">
        <v>6.5765034733230001</v>
      </c>
      <c r="CD90">
        <v>6.6089070832042598</v>
      </c>
      <c r="CE90">
        <v>6.6413608664491104</v>
      </c>
      <c r="CF90">
        <v>6.6738651656642203</v>
      </c>
      <c r="CG90">
        <v>6.7064203259132498</v>
      </c>
      <c r="CH90">
        <v>6.7390266946396498</v>
      </c>
      <c r="CI90">
        <v>6.7716846215887498</v>
      </c>
      <c r="CJ90">
        <v>6.8043944587291403</v>
      </c>
      <c r="CK90">
        <v>6.8371565601732502</v>
      </c>
      <c r="CL90">
        <v>6.8699712820972598</v>
      </c>
      <c r="CM90">
        <v>6.9028389826601497</v>
      </c>
      <c r="CN90">
        <v>6.9357600219219497</v>
      </c>
      <c r="CO90">
        <v>6.9687347617612199</v>
      </c>
      <c r="CP90">
        <v>7.0017635657917099</v>
      </c>
      <c r="CQ90">
        <v>7.0348467992781201</v>
      </c>
      <c r="CR90">
        <v>7.06798482905109</v>
      </c>
      <c r="CS90">
        <v>7.1011780234212498</v>
      </c>
      <c r="CT90">
        <v>7.1344267520924403</v>
      </c>
      <c r="CU90">
        <v>7.1677313860740499</v>
      </c>
      <c r="CV90">
        <v>7.2010922975924201</v>
      </c>
      <c r="CW90">
        <v>7.2345098600014204</v>
      </c>
      <c r="CX90">
        <v>7.2679844476919797</v>
      </c>
      <c r="CY90">
        <v>7.3015162484568101</v>
      </c>
      <c r="CZ90">
        <v>7.3351051043499398</v>
      </c>
      <c r="DA90">
        <v>7.3687504860080404</v>
      </c>
      <c r="DB90">
        <v>7.4024513000096803</v>
      </c>
      <c r="DC90">
        <v>7.4362056140517296</v>
      </c>
      <c r="DD90">
        <v>7.4700102733371301</v>
      </c>
      <c r="DE90">
        <v>7.5038603768467098</v>
      </c>
      <c r="DF90">
        <v>7.5377485782033196</v>
      </c>
      <c r="DG90">
        <v>7.5716641733829801</v>
      </c>
      <c r="DH90">
        <v>7.6055919374349896</v>
      </c>
      <c r="DI90">
        <v>7.6395106755050399</v>
      </c>
      <c r="DJ90">
        <v>7.6733914605678999</v>
      </c>
      <c r="DK90">
        <v>7.7071955418826397</v>
      </c>
      <c r="DL90">
        <v>7.7408719244174904</v>
      </c>
      <c r="DM90">
        <v>7.7743546400032404</v>
      </c>
      <c r="DN90">
        <v>7.8075597548619999</v>
      </c>
      <c r="DO90">
        <v>7.8403821839865797</v>
      </c>
      <c r="DP90">
        <v>7.8726924087186498</v>
      </c>
      <c r="DQ90">
        <v>7.9043414222073398</v>
      </c>
      <c r="DR90">
        <v>7.93513886579606</v>
      </c>
      <c r="DS90">
        <v>7.9648589309603199</v>
      </c>
      <c r="DT90">
        <v>7.9932494334381801</v>
      </c>
    </row>
    <row r="91" spans="1:124" ht="15" customHeight="1" x14ac:dyDescent="0.25">
      <c r="A91">
        <v>89</v>
      </c>
      <c r="B91">
        <v>3.9533612040105699</v>
      </c>
      <c r="C91">
        <v>4.0310736546268098</v>
      </c>
      <c r="D91">
        <v>3.9724168230924</v>
      </c>
      <c r="E91">
        <v>3.9357823859432202</v>
      </c>
      <c r="F91">
        <v>4.0087812535870704</v>
      </c>
      <c r="G91">
        <v>3.9911579771010701</v>
      </c>
      <c r="H91">
        <v>3.9945372701836201</v>
      </c>
      <c r="I91">
        <v>3.9690778218202101</v>
      </c>
      <c r="J91">
        <v>3.9707731898429599</v>
      </c>
      <c r="K91">
        <v>3.9809076365385199</v>
      </c>
      <c r="L91">
        <v>4.08715306187002</v>
      </c>
      <c r="M91">
        <v>4.1659678191748597</v>
      </c>
      <c r="N91">
        <v>4.1425679058236202</v>
      </c>
      <c r="O91">
        <v>4.1700689651142202</v>
      </c>
      <c r="P91">
        <v>4.3008917871511398</v>
      </c>
      <c r="Q91">
        <v>4.2781749100283104</v>
      </c>
      <c r="R91">
        <v>4.3164919197859097</v>
      </c>
      <c r="S91">
        <v>4.3308098728531901</v>
      </c>
      <c r="T91">
        <v>4.3690690325055401</v>
      </c>
      <c r="U91">
        <v>4.4006182634467201</v>
      </c>
      <c r="V91">
        <v>4.43315792571111</v>
      </c>
      <c r="W91">
        <v>4.4787937646750304</v>
      </c>
      <c r="X91">
        <v>4.4702774143084696</v>
      </c>
      <c r="Y91">
        <v>4.5001443921217703</v>
      </c>
      <c r="Z91">
        <v>4.5775403690047698</v>
      </c>
      <c r="AA91">
        <v>4.5692000790447</v>
      </c>
      <c r="AB91">
        <v>4.5173083408360801</v>
      </c>
      <c r="AC91">
        <v>4.56885013734962</v>
      </c>
      <c r="AD91">
        <v>4.57735174556404</v>
      </c>
      <c r="AE91">
        <v>4.6127025451541703</v>
      </c>
      <c r="AF91">
        <v>4.6493269945456701</v>
      </c>
      <c r="AG91">
        <v>4.6869869919217404</v>
      </c>
      <c r="AH91">
        <v>4.7624630921049302</v>
      </c>
      <c r="AI91">
        <v>4.8103378654998403</v>
      </c>
      <c r="AJ91">
        <v>4.8366052094870797</v>
      </c>
      <c r="AK91">
        <v>4.8629280526558798</v>
      </c>
      <c r="AL91">
        <v>4.8893066182947402</v>
      </c>
      <c r="AM91">
        <v>4.9157411323093196</v>
      </c>
      <c r="AN91">
        <v>4.9422318232000801</v>
      </c>
      <c r="AO91">
        <v>4.96877892203974</v>
      </c>
      <c r="AP91">
        <v>4.9953826624504503</v>
      </c>
      <c r="AQ91">
        <v>5.02204328058074</v>
      </c>
      <c r="AR91">
        <v>5.0463852472205399</v>
      </c>
      <c r="AS91">
        <v>5.0708002561279502</v>
      </c>
      <c r="AT91">
        <v>5.0952885178197098</v>
      </c>
      <c r="AU91">
        <v>5.1198502445477097</v>
      </c>
      <c r="AV91">
        <v>5.1444856502875904</v>
      </c>
      <c r="AW91">
        <v>5.1691949507269097</v>
      </c>
      <c r="AX91">
        <v>5.1939783632529597</v>
      </c>
      <c r="AY91">
        <v>5.2188361069400102</v>
      </c>
      <c r="AZ91">
        <v>5.2437684025361602</v>
      </c>
      <c r="BA91">
        <v>5.2687754724496898</v>
      </c>
      <c r="BB91">
        <v>5.2938575407349404</v>
      </c>
      <c r="BC91">
        <v>5.3190148330775804</v>
      </c>
      <c r="BD91">
        <v>5.3442475767794901</v>
      </c>
      <c r="BE91">
        <v>5.36955600074291</v>
      </c>
      <c r="BF91">
        <v>5.3972427113070802</v>
      </c>
      <c r="BG91">
        <v>5.4249899349802204</v>
      </c>
      <c r="BH91">
        <v>5.4527979461937504</v>
      </c>
      <c r="BI91">
        <v>5.4806670214675499</v>
      </c>
      <c r="BJ91">
        <v>5.50859743937907</v>
      </c>
      <c r="BK91">
        <v>5.5365894805317497</v>
      </c>
      <c r="BL91">
        <v>5.5646434275229701</v>
      </c>
      <c r="BM91">
        <v>5.5927595649111996</v>
      </c>
      <c r="BN91">
        <v>5.6209381791828399</v>
      </c>
      <c r="BO91">
        <v>5.6491795587180098</v>
      </c>
      <c r="BP91">
        <v>5.67748399375599</v>
      </c>
      <c r="BQ91">
        <v>5.7058517763597996</v>
      </c>
      <c r="BR91">
        <v>5.7342832003801298</v>
      </c>
      <c r="BS91">
        <v>5.7627785614185401</v>
      </c>
      <c r="BT91">
        <v>5.7913381567898199</v>
      </c>
      <c r="BU91">
        <v>5.8199622854837099</v>
      </c>
      <c r="BV91">
        <v>5.8486512481257904</v>
      </c>
      <c r="BW91">
        <v>5.8774053469374303</v>
      </c>
      <c r="BX91">
        <v>5.9062248856951003</v>
      </c>
      <c r="BY91">
        <v>5.9351101696887003</v>
      </c>
      <c r="BZ91">
        <v>5.9640615056790596</v>
      </c>
      <c r="CA91">
        <v>5.9930792018545498</v>
      </c>
      <c r="CB91">
        <v>6.0221635677867296</v>
      </c>
      <c r="CC91">
        <v>6.0513149143852196</v>
      </c>
      <c r="CD91">
        <v>6.0805335538513603</v>
      </c>
      <c r="CE91">
        <v>6.1098197996312003</v>
      </c>
      <c r="CF91">
        <v>6.13917396636728</v>
      </c>
      <c r="CG91">
        <v>6.1685963698495296</v>
      </c>
      <c r="CH91">
        <v>6.1980873269650703</v>
      </c>
      <c r="CI91">
        <v>6.2276471556470998</v>
      </c>
      <c r="CJ91">
        <v>6.2572761748225902</v>
      </c>
      <c r="CK91">
        <v>6.2869747043589603</v>
      </c>
      <c r="CL91">
        <v>6.3167430650097502</v>
      </c>
      <c r="CM91">
        <v>6.3465815783591299</v>
      </c>
      <c r="CN91">
        <v>6.3764905667652396</v>
      </c>
      <c r="CO91">
        <v>6.40647035330253</v>
      </c>
      <c r="CP91">
        <v>6.4365212617029197</v>
      </c>
      <c r="CQ91">
        <v>6.4666436162957703</v>
      </c>
      <c r="CR91">
        <v>6.4968377419467496</v>
      </c>
      <c r="CS91">
        <v>6.5271039639955202</v>
      </c>
      <c r="CT91">
        <v>6.5574426081922503</v>
      </c>
      <c r="CU91">
        <v>6.58785400063294</v>
      </c>
      <c r="CV91">
        <v>6.6183384676935502</v>
      </c>
      <c r="CW91">
        <v>6.6488963359629896</v>
      </c>
      <c r="CX91">
        <v>6.6795279321747998</v>
      </c>
      <c r="CY91">
        <v>6.7102333843237796</v>
      </c>
      <c r="CZ91">
        <v>6.7410124537642799</v>
      </c>
      <c r="DA91">
        <v>6.7718645092435601</v>
      </c>
      <c r="DB91">
        <v>6.8027883243501499</v>
      </c>
      <c r="DC91">
        <v>6.8337817888077304</v>
      </c>
      <c r="DD91">
        <v>6.8648415058554999</v>
      </c>
      <c r="DE91">
        <v>6.8959622430931802</v>
      </c>
      <c r="DF91">
        <v>6.9271362001258003</v>
      </c>
      <c r="DG91">
        <v>6.9583520539092598</v>
      </c>
      <c r="DH91">
        <v>6.989593742756</v>
      </c>
      <c r="DI91">
        <v>7.02083895340808</v>
      </c>
      <c r="DJ91">
        <v>7.05205728319625</v>
      </c>
      <c r="DK91">
        <v>7.0832080615962001</v>
      </c>
      <c r="DL91">
        <v>7.1142378325841502</v>
      </c>
      <c r="DM91">
        <v>7.1450775206898101</v>
      </c>
      <c r="DN91">
        <v>7.1756393285807301</v>
      </c>
      <c r="DO91">
        <v>7.2058134408665504</v>
      </c>
      <c r="DP91">
        <v>7.2354646355915602</v>
      </c>
      <c r="DQ91">
        <v>7.2644375329233402</v>
      </c>
      <c r="DR91">
        <v>7.2925337269729198</v>
      </c>
      <c r="DS91">
        <v>7.31951807371735</v>
      </c>
      <c r="DT91">
        <v>7.3451282766054904</v>
      </c>
    </row>
    <row r="92" spans="1:124" ht="15" customHeight="1" x14ac:dyDescent="0.25">
      <c r="A92">
        <v>90</v>
      </c>
      <c r="B92">
        <v>3.7751469969786999</v>
      </c>
      <c r="C92">
        <v>3.8501692331144</v>
      </c>
      <c r="D92">
        <v>3.7505226816206099</v>
      </c>
      <c r="E92">
        <v>3.7080361866328402</v>
      </c>
      <c r="F92">
        <v>3.7715737168247299</v>
      </c>
      <c r="G92">
        <v>3.7457616109782399</v>
      </c>
      <c r="H92">
        <v>3.75326945509712</v>
      </c>
      <c r="I92">
        <v>3.7245553867966099</v>
      </c>
      <c r="J92">
        <v>3.7202844878446899</v>
      </c>
      <c r="K92">
        <v>3.7149957136170899</v>
      </c>
      <c r="L92">
        <v>3.8282287364142098</v>
      </c>
      <c r="M92">
        <v>3.8973577989614498</v>
      </c>
      <c r="N92">
        <v>3.8679050931580901</v>
      </c>
      <c r="O92">
        <v>3.91316060821151</v>
      </c>
      <c r="P92">
        <v>4.0352767050434499</v>
      </c>
      <c r="Q92">
        <v>3.99891933346604</v>
      </c>
      <c r="R92">
        <v>4.0002344933500602</v>
      </c>
      <c r="S92">
        <v>4.0352819675357701</v>
      </c>
      <c r="T92">
        <v>4.0599720549066802</v>
      </c>
      <c r="U92">
        <v>4.1010279414280904</v>
      </c>
      <c r="V92">
        <v>4.1233996592746198</v>
      </c>
      <c r="W92">
        <v>4.1490005966574799</v>
      </c>
      <c r="X92">
        <v>4.1321594679581501</v>
      </c>
      <c r="Y92">
        <v>4.1800645691030702</v>
      </c>
      <c r="Z92">
        <v>4.2289309077119102</v>
      </c>
      <c r="AA92">
        <v>4.2289871306554296</v>
      </c>
      <c r="AB92">
        <v>4.180623159224</v>
      </c>
      <c r="AC92">
        <v>4.2229197760301904</v>
      </c>
      <c r="AD92">
        <v>4.2294693106804697</v>
      </c>
      <c r="AE92">
        <v>4.2632410864439896</v>
      </c>
      <c r="AF92">
        <v>4.3115363823204698</v>
      </c>
      <c r="AG92">
        <v>4.3793768407500799</v>
      </c>
      <c r="AH92">
        <v>4.4240814703892903</v>
      </c>
      <c r="AI92">
        <v>4.4472532170075496</v>
      </c>
      <c r="AJ92">
        <v>4.4704899088958996</v>
      </c>
      <c r="AK92">
        <v>4.4937918038889402</v>
      </c>
      <c r="AL92">
        <v>4.5171591612868101</v>
      </c>
      <c r="AM92">
        <v>4.5405922418455997</v>
      </c>
      <c r="AN92">
        <v>4.5640913077675203</v>
      </c>
      <c r="AO92">
        <v>4.5876566226907496</v>
      </c>
      <c r="AP92">
        <v>4.61128845167908</v>
      </c>
      <c r="AQ92">
        <v>4.6349870612112198</v>
      </c>
      <c r="AR92">
        <v>4.6578551204810204</v>
      </c>
      <c r="AS92">
        <v>4.6807962252547997</v>
      </c>
      <c r="AT92">
        <v>4.7038106255381198</v>
      </c>
      <c r="AU92">
        <v>4.7268985726915904</v>
      </c>
      <c r="AV92">
        <v>4.75006031941962</v>
      </c>
      <c r="AW92">
        <v>4.7732961197588102</v>
      </c>
      <c r="AX92">
        <v>4.7966062290659401</v>
      </c>
      <c r="AY92">
        <v>4.8199909040055404</v>
      </c>
      <c r="AZ92">
        <v>4.8434504025369201</v>
      </c>
      <c r="BA92">
        <v>4.8669849839009398</v>
      </c>
      <c r="BB92">
        <v>4.89059490860613</v>
      </c>
      <c r="BC92">
        <v>4.9142804384143401</v>
      </c>
      <c r="BD92">
        <v>4.9380418363259801</v>
      </c>
      <c r="BE92">
        <v>4.9618793665646104</v>
      </c>
      <c r="BF92">
        <v>4.9866596761379602</v>
      </c>
      <c r="BG92">
        <v>5.0115110456761602</v>
      </c>
      <c r="BH92">
        <v>5.0364337642291304</v>
      </c>
      <c r="BI92">
        <v>5.06142812199817</v>
      </c>
      <c r="BJ92">
        <v>5.0864944103165302</v>
      </c>
      <c r="BK92">
        <v>5.1116329216294103</v>
      </c>
      <c r="BL92">
        <v>5.1368439494731302</v>
      </c>
      <c r="BM92">
        <v>5.1621277884537804</v>
      </c>
      <c r="BN92">
        <v>5.18748473422509</v>
      </c>
      <c r="BO92">
        <v>5.2129150834654903</v>
      </c>
      <c r="BP92">
        <v>5.2384191338545198</v>
      </c>
      <c r="BQ92">
        <v>5.2639971840484501</v>
      </c>
      <c r="BR92">
        <v>5.2896495336550302</v>
      </c>
      <c r="BS92">
        <v>5.3153764832074897</v>
      </c>
      <c r="BT92">
        <v>5.34117833413766</v>
      </c>
      <c r="BU92">
        <v>5.3670553887482901</v>
      </c>
      <c r="BV92">
        <v>5.3930079501844101</v>
      </c>
      <c r="BW92">
        <v>5.41903632240383</v>
      </c>
      <c r="BX92">
        <v>5.4451408101467704</v>
      </c>
      <c r="BY92">
        <v>5.4713217189044201</v>
      </c>
      <c r="BZ92">
        <v>5.4975793548866996</v>
      </c>
      <c r="CA92">
        <v>5.5239140249889003</v>
      </c>
      <c r="CB92">
        <v>5.5503260367574399</v>
      </c>
      <c r="CC92">
        <v>5.5768156983545003</v>
      </c>
      <c r="CD92">
        <v>5.6033833185217201</v>
      </c>
      <c r="CE92">
        <v>5.6300292065427504</v>
      </c>
      <c r="CF92">
        <v>5.6567536722048697</v>
      </c>
      <c r="CG92">
        <v>5.6835570257593204</v>
      </c>
      <c r="CH92">
        <v>5.7104395778807397</v>
      </c>
      <c r="CI92">
        <v>5.7374016396253404</v>
      </c>
      <c r="CJ92">
        <v>5.76444352238798</v>
      </c>
      <c r="CK92">
        <v>5.7915655378581699</v>
      </c>
      <c r="CL92">
        <v>5.8187679979747804</v>
      </c>
      <c r="CM92">
        <v>5.8460512148796999</v>
      </c>
      <c r="CN92">
        <v>5.8734155008702098</v>
      </c>
      <c r="CO92">
        <v>5.9008611683501897</v>
      </c>
      <c r="CP92">
        <v>5.9283885297801797</v>
      </c>
      <c r="CQ92">
        <v>5.9559978976260899</v>
      </c>
      <c r="CR92">
        <v>5.9836895843068003</v>
      </c>
      <c r="CS92">
        <v>6.0114639021404397</v>
      </c>
      <c r="CT92">
        <v>6.0393211632894497</v>
      </c>
      <c r="CU92">
        <v>6.0672616797044201</v>
      </c>
      <c r="CV92">
        <v>6.0952857630665997</v>
      </c>
      <c r="CW92">
        <v>6.1233937247291896</v>
      </c>
      <c r="CX92">
        <v>6.1515858756573598</v>
      </c>
      <c r="CY92">
        <v>6.1798623125183898</v>
      </c>
      <c r="CZ92">
        <v>6.2082227379799901</v>
      </c>
      <c r="DA92">
        <v>6.2366664341953699</v>
      </c>
      <c r="DB92">
        <v>6.2651920468194202</v>
      </c>
      <c r="DC92">
        <v>6.2937972774610396</v>
      </c>
      <c r="DD92">
        <v>6.3224784552236102</v>
      </c>
      <c r="DE92">
        <v>6.3512299529180503</v>
      </c>
      <c r="DF92">
        <v>6.3800434093685601</v>
      </c>
      <c r="DG92">
        <v>6.4089067168036804</v>
      </c>
      <c r="DH92">
        <v>6.4378027325704998</v>
      </c>
      <c r="DI92">
        <v>6.4667076782653901</v>
      </c>
      <c r="DJ92">
        <v>6.4955891976464804</v>
      </c>
      <c r="DK92">
        <v>6.5244040579055298</v>
      </c>
      <c r="DL92">
        <v>6.5530954971271296</v>
      </c>
      <c r="DM92">
        <v>6.5815902436040004</v>
      </c>
      <c r="DN92">
        <v>6.6097952590582496</v>
      </c>
      <c r="DO92">
        <v>6.6375942861034902</v>
      </c>
      <c r="DP92">
        <v>6.6648443083484601</v>
      </c>
      <c r="DQ92">
        <v>6.6913812036101898</v>
      </c>
      <c r="DR92">
        <v>6.7169955011363198</v>
      </c>
      <c r="DS92">
        <v>6.7414391820545498</v>
      </c>
      <c r="DT92">
        <v>6.7644359523767701</v>
      </c>
    </row>
    <row r="93" spans="1:124" ht="15" customHeight="1" x14ac:dyDescent="0.25">
      <c r="A93">
        <v>91</v>
      </c>
      <c r="B93">
        <v>3.6258014146863</v>
      </c>
      <c r="C93">
        <v>3.6670733370669999</v>
      </c>
      <c r="D93">
        <v>3.5353639141951998</v>
      </c>
      <c r="E93">
        <v>3.4820876525819502</v>
      </c>
      <c r="F93">
        <v>3.5429415214987099</v>
      </c>
      <c r="G93">
        <v>3.52192750129419</v>
      </c>
      <c r="H93">
        <v>3.5377801779758999</v>
      </c>
      <c r="I93">
        <v>3.4867536114903701</v>
      </c>
      <c r="J93">
        <v>3.48030101021337</v>
      </c>
      <c r="K93">
        <v>3.4812615421196398</v>
      </c>
      <c r="L93">
        <v>3.59145138081902</v>
      </c>
      <c r="M93">
        <v>3.65347486614557</v>
      </c>
      <c r="N93">
        <v>3.6489407197135701</v>
      </c>
      <c r="O93">
        <v>3.67367206551519</v>
      </c>
      <c r="P93">
        <v>3.7826764269189699</v>
      </c>
      <c r="Q93">
        <v>3.7296672134124602</v>
      </c>
      <c r="R93">
        <v>3.7100691734534301</v>
      </c>
      <c r="S93">
        <v>3.7597282824760101</v>
      </c>
      <c r="T93">
        <v>3.7823819385830402</v>
      </c>
      <c r="U93">
        <v>3.8282120876076502</v>
      </c>
      <c r="V93">
        <v>3.8237386781152001</v>
      </c>
      <c r="W93">
        <v>3.8371005189917802</v>
      </c>
      <c r="X93">
        <v>3.8333907994110201</v>
      </c>
      <c r="Y93">
        <v>3.86098190010041</v>
      </c>
      <c r="Z93">
        <v>3.9079477420161401</v>
      </c>
      <c r="AA93">
        <v>3.9089121209692901</v>
      </c>
      <c r="AB93">
        <v>3.8665703532992302</v>
      </c>
      <c r="AC93">
        <v>3.8949454157433099</v>
      </c>
      <c r="AD93">
        <v>3.9052240576261101</v>
      </c>
      <c r="AE93">
        <v>3.9660117945576099</v>
      </c>
      <c r="AF93">
        <v>4.0341868652648198</v>
      </c>
      <c r="AG93">
        <v>4.0772217109824602</v>
      </c>
      <c r="AH93">
        <v>4.0979853581423802</v>
      </c>
      <c r="AI93">
        <v>4.1188188272360797</v>
      </c>
      <c r="AJ93">
        <v>4.1397223986998997</v>
      </c>
      <c r="AK93">
        <v>4.1606963539121402</v>
      </c>
      <c r="AL93">
        <v>4.1817409751885597</v>
      </c>
      <c r="AM93">
        <v>4.2028565457776503</v>
      </c>
      <c r="AN93">
        <v>4.2240433498555499</v>
      </c>
      <c r="AO93">
        <v>4.2453016725207098</v>
      </c>
      <c r="AP93">
        <v>4.2666317997882102</v>
      </c>
      <c r="AQ93">
        <v>4.28803401858372</v>
      </c>
      <c r="AR93">
        <v>4.30932953087743</v>
      </c>
      <c r="AS93">
        <v>4.3306988929864501</v>
      </c>
      <c r="AT93">
        <v>4.3521423875577199</v>
      </c>
      <c r="AU93">
        <v>4.3736602981805097</v>
      </c>
      <c r="AV93">
        <v>4.3952529093777697</v>
      </c>
      <c r="AW93">
        <v>4.4169205065969797</v>
      </c>
      <c r="AX93">
        <v>4.4386633762006502</v>
      </c>
      <c r="AY93">
        <v>4.4604818054563502</v>
      </c>
      <c r="AZ93">
        <v>4.4823760825261596</v>
      </c>
      <c r="BA93">
        <v>4.5043464964557796</v>
      </c>
      <c r="BB93">
        <v>4.5263933371630403</v>
      </c>
      <c r="BC93">
        <v>4.5485168954259096</v>
      </c>
      <c r="BD93">
        <v>4.5707174628698999</v>
      </c>
      <c r="BE93">
        <v>4.5929953319550201</v>
      </c>
      <c r="BF93">
        <v>4.61552255679279</v>
      </c>
      <c r="BG93">
        <v>4.6381265449167097</v>
      </c>
      <c r="BH93">
        <v>4.6608075976514902</v>
      </c>
      <c r="BI93">
        <v>4.6835660170448596</v>
      </c>
      <c r="BJ93">
        <v>4.7064021058519403</v>
      </c>
      <c r="BK93">
        <v>4.72931616751886</v>
      </c>
      <c r="BL93">
        <v>4.7523085061656696</v>
      </c>
      <c r="BM93">
        <v>4.7753794265685201</v>
      </c>
      <c r="BN93">
        <v>4.7985292341410801</v>
      </c>
      <c r="BO93">
        <v>4.8217582349151602</v>
      </c>
      <c r="BP93">
        <v>4.8450667355205104</v>
      </c>
      <c r="BQ93">
        <v>4.8684550431638796</v>
      </c>
      <c r="BR93">
        <v>4.8919234656070998</v>
      </c>
      <c r="BS93">
        <v>4.9154723111444403</v>
      </c>
      <c r="BT93">
        <v>4.9391018885789402</v>
      </c>
      <c r="BU93">
        <v>4.9628125071979801</v>
      </c>
      <c r="BV93">
        <v>4.9866044767478197</v>
      </c>
      <c r="BW93">
        <v>5.0104781074072298</v>
      </c>
      <c r="BX93">
        <v>5.0344337097601501</v>
      </c>
      <c r="BY93">
        <v>5.0584715947673899</v>
      </c>
      <c r="BZ93">
        <v>5.0825920737372901</v>
      </c>
      <c r="CA93">
        <v>5.1067954582954203</v>
      </c>
      <c r="CB93">
        <v>5.1310820603531297</v>
      </c>
      <c r="CC93">
        <v>5.1554521920752103</v>
      </c>
      <c r="CD93">
        <v>5.1799061658462904</v>
      </c>
      <c r="CE93">
        <v>5.2044442942362998</v>
      </c>
      <c r="CF93">
        <v>5.2290668899647601</v>
      </c>
      <c r="CG93">
        <v>5.2537742658639202</v>
      </c>
      <c r="CH93">
        <v>5.27856673484085</v>
      </c>
      <c r="CI93">
        <v>5.3034446098382899</v>
      </c>
      <c r="CJ93">
        <v>5.3284082037943596</v>
      </c>
      <c r="CK93">
        <v>5.3534578296011404</v>
      </c>
      <c r="CL93">
        <v>5.3785938000619602</v>
      </c>
      <c r="CM93">
        <v>5.4038164278476497</v>
      </c>
      <c r="CN93">
        <v>5.4291260254513301</v>
      </c>
      <c r="CO93">
        <v>5.4545229051422197</v>
      </c>
      <c r="CP93">
        <v>5.4800073789180797</v>
      </c>
      <c r="CQ93">
        <v>5.5055797584564203</v>
      </c>
      <c r="CR93">
        <v>5.5312403550645097</v>
      </c>
      <c r="CS93">
        <v>5.5569894796280597</v>
      </c>
      <c r="CT93">
        <v>5.5828274425586804</v>
      </c>
      <c r="CU93">
        <v>5.6087545537401002</v>
      </c>
      <c r="CV93">
        <v>5.6347711224730004</v>
      </c>
      <c r="CW93">
        <v>5.6608774574187501</v>
      </c>
      <c r="CX93">
        <v>5.6870738665416303</v>
      </c>
      <c r="CY93">
        <v>5.7133604231150299</v>
      </c>
      <c r="CZ93">
        <v>5.7397367701657904</v>
      </c>
      <c r="DA93">
        <v>5.7662020930903699</v>
      </c>
      <c r="DB93">
        <v>5.7927548855462696</v>
      </c>
      <c r="DC93">
        <v>5.8193926164523102</v>
      </c>
      <c r="DD93">
        <v>5.8461112665797499</v>
      </c>
      <c r="DE93">
        <v>5.8729046978622002</v>
      </c>
      <c r="DF93">
        <v>5.8997638142073798</v>
      </c>
      <c r="DG93">
        <v>5.9266754701598297</v>
      </c>
      <c r="DH93">
        <v>5.9536210842412602</v>
      </c>
      <c r="DI93">
        <v>5.9805749181834402</v>
      </c>
      <c r="DJ93">
        <v>6.0075019924156097</v>
      </c>
      <c r="DK93">
        <v>6.0343556226118</v>
      </c>
      <c r="DL93">
        <v>6.0610745819161904</v>
      </c>
      <c r="DM93">
        <v>6.08757991812924</v>
      </c>
      <c r="DN93">
        <v>6.1137714834904902</v>
      </c>
      <c r="DO93">
        <v>6.1395242649464397</v>
      </c>
      <c r="DP93">
        <v>6.1646846326436497</v>
      </c>
      <c r="DQ93">
        <v>6.1890765331267801</v>
      </c>
      <c r="DR93">
        <v>6.2124753781631803</v>
      </c>
      <c r="DS93">
        <v>6.23461552698069</v>
      </c>
      <c r="DT93">
        <v>6.2552014815038799</v>
      </c>
    </row>
    <row r="94" spans="1:124" ht="15" customHeight="1" x14ac:dyDescent="0.25">
      <c r="A94">
        <v>92</v>
      </c>
      <c r="B94">
        <v>3.4839356404780899</v>
      </c>
      <c r="C94">
        <v>3.5351750155731998</v>
      </c>
      <c r="D94">
        <v>3.3272490868573299</v>
      </c>
      <c r="E94">
        <v>3.2785128793881801</v>
      </c>
      <c r="F94">
        <v>3.3533427686650099</v>
      </c>
      <c r="G94">
        <v>3.3404690092889799</v>
      </c>
      <c r="H94">
        <v>3.3632588105533001</v>
      </c>
      <c r="I94">
        <v>3.2730112198726302</v>
      </c>
      <c r="J94">
        <v>3.2759760871614301</v>
      </c>
      <c r="K94">
        <v>3.2660187375678502</v>
      </c>
      <c r="L94">
        <v>3.3916190660790302</v>
      </c>
      <c r="M94">
        <v>3.4561001355317398</v>
      </c>
      <c r="N94">
        <v>3.4356708868016601</v>
      </c>
      <c r="O94">
        <v>3.4117986098540301</v>
      </c>
      <c r="P94">
        <v>3.5667462102631502</v>
      </c>
      <c r="Q94">
        <v>3.48414910747832</v>
      </c>
      <c r="R94">
        <v>3.4535311281191698</v>
      </c>
      <c r="S94">
        <v>3.5104145214727298</v>
      </c>
      <c r="T94">
        <v>3.51473464451787</v>
      </c>
      <c r="U94">
        <v>3.5610010074643101</v>
      </c>
      <c r="V94">
        <v>3.5375602517805902</v>
      </c>
      <c r="W94">
        <v>3.5738412078294699</v>
      </c>
      <c r="X94">
        <v>3.5258780711320599</v>
      </c>
      <c r="Y94">
        <v>3.5688060381194702</v>
      </c>
      <c r="Z94">
        <v>3.6127817606641099</v>
      </c>
      <c r="AA94">
        <v>3.6045138516486999</v>
      </c>
      <c r="AB94">
        <v>3.5697337937624698</v>
      </c>
      <c r="AC94">
        <v>3.5979103900918399</v>
      </c>
      <c r="AD94">
        <v>3.6277687551657398</v>
      </c>
      <c r="AE94">
        <v>3.7224808528566</v>
      </c>
      <c r="AF94">
        <v>3.7644110229221699</v>
      </c>
      <c r="AG94">
        <v>3.7833264600060899</v>
      </c>
      <c r="AH94">
        <v>3.8023143469149798</v>
      </c>
      <c r="AI94">
        <v>3.8213749716575802</v>
      </c>
      <c r="AJ94">
        <v>3.8405086229947001</v>
      </c>
      <c r="AK94">
        <v>3.8597155904367799</v>
      </c>
      <c r="AL94">
        <v>3.8789961642410802</v>
      </c>
      <c r="AM94">
        <v>3.8983506354086499</v>
      </c>
      <c r="AN94">
        <v>3.9177792956808601</v>
      </c>
      <c r="AO94">
        <v>3.9372824375356901</v>
      </c>
      <c r="AP94">
        <v>3.9568603541835201</v>
      </c>
      <c r="AQ94">
        <v>3.97651333956258</v>
      </c>
      <c r="AR94">
        <v>3.9962416883340999</v>
      </c>
      <c r="AS94">
        <v>4.01604569587683</v>
      </c>
      <c r="AT94">
        <v>4.0359256582813696</v>
      </c>
      <c r="AU94">
        <v>4.0558818723438703</v>
      </c>
      <c r="AV94">
        <v>4.0759146355593501</v>
      </c>
      <c r="AW94">
        <v>4.09602424611447</v>
      </c>
      <c r="AX94">
        <v>4.1162110028799104</v>
      </c>
      <c r="AY94">
        <v>4.1364752054021396</v>
      </c>
      <c r="AZ94">
        <v>4.1568171538946403</v>
      </c>
      <c r="BA94">
        <v>4.1772371492286497</v>
      </c>
      <c r="BB94">
        <v>4.1977354929232904</v>
      </c>
      <c r="BC94">
        <v>4.2183124871350701</v>
      </c>
      <c r="BD94">
        <v>4.2389684346468801</v>
      </c>
      <c r="BE94">
        <v>4.2597036388562097</v>
      </c>
      <c r="BF94">
        <v>4.2805184037628496</v>
      </c>
      <c r="BG94">
        <v>4.3014130339558401</v>
      </c>
      <c r="BH94">
        <v>4.3223878345997999</v>
      </c>
      <c r="BI94">
        <v>4.3434431114204299</v>
      </c>
      <c r="BJ94">
        <v>4.3645791706894599</v>
      </c>
      <c r="BK94">
        <v>4.3857963192086897</v>
      </c>
      <c r="BL94">
        <v>4.4070948642933301</v>
      </c>
      <c r="BM94">
        <v>4.4284751137545797</v>
      </c>
      <c r="BN94">
        <v>4.4499373758813201</v>
      </c>
      <c r="BO94">
        <v>4.47148195942105</v>
      </c>
      <c r="BP94">
        <v>4.49310917355995</v>
      </c>
      <c r="BQ94">
        <v>4.5148193279020798</v>
      </c>
      <c r="BR94">
        <v>4.5366127324476304</v>
      </c>
      <c r="BS94">
        <v>4.5584896975704003</v>
      </c>
      <c r="BT94">
        <v>4.5804505339941999</v>
      </c>
      <c r="BU94">
        <v>4.6024955527684304</v>
      </c>
      <c r="BV94">
        <v>4.6246250652425802</v>
      </c>
      <c r="BW94">
        <v>4.6468393830398798</v>
      </c>
      <c r="BX94">
        <v>4.6691388180297997</v>
      </c>
      <c r="BY94">
        <v>4.6915236822996498</v>
      </c>
      <c r="BZ94">
        <v>4.7139942881250896</v>
      </c>
      <c r="CA94">
        <v>4.7365509479395698</v>
      </c>
      <c r="CB94">
        <v>4.7591939743027902</v>
      </c>
      <c r="CC94">
        <v>4.7819236798678899</v>
      </c>
      <c r="CD94">
        <v>4.8047403773477697</v>
      </c>
      <c r="CE94">
        <v>4.8276443794800796</v>
      </c>
      <c r="CF94">
        <v>4.85063599899122</v>
      </c>
      <c r="CG94">
        <v>4.8737155485591099</v>
      </c>
      <c r="CH94">
        <v>4.8968833407748802</v>
      </c>
      <c r="CI94">
        <v>4.9201396881032302</v>
      </c>
      <c r="CJ94">
        <v>4.9434849028418402</v>
      </c>
      <c r="CK94">
        <v>4.9669192970793503</v>
      </c>
      <c r="CL94">
        <v>4.9904431826522302</v>
      </c>
      <c r="CM94">
        <v>5.0140568711005198</v>
      </c>
      <c r="CN94">
        <v>5.0377606736221399</v>
      </c>
      <c r="CO94">
        <v>5.0615549010261596</v>
      </c>
      <c r="CP94">
        <v>5.0854398636846803</v>
      </c>
      <c r="CQ94">
        <v>5.1094158714835602</v>
      </c>
      <c r="CR94">
        <v>5.1334832337718002</v>
      </c>
      <c r="CS94">
        <v>5.1576422593097799</v>
      </c>
      <c r="CT94">
        <v>5.18189325621608</v>
      </c>
      <c r="CU94">
        <v>5.2062365319131603</v>
      </c>
      <c r="CV94">
        <v>5.2306723930716998</v>
      </c>
      <c r="CW94">
        <v>5.2552011455536896</v>
      </c>
      <c r="CX94">
        <v>5.2798230943542199</v>
      </c>
      <c r="CY94">
        <v>5.3045382830796397</v>
      </c>
      <c r="CZ94">
        <v>5.3293462774107301</v>
      </c>
      <c r="DA94">
        <v>5.3542461365027103</v>
      </c>
      <c r="DB94">
        <v>5.3792361548473497</v>
      </c>
      <c r="DC94">
        <v>5.4043134955124801</v>
      </c>
      <c r="DD94">
        <v>5.4294736803500498</v>
      </c>
      <c r="DE94">
        <v>5.4547098970211501</v>
      </c>
      <c r="DF94">
        <v>5.4800120780944299</v>
      </c>
      <c r="DG94">
        <v>5.5053657050207203</v>
      </c>
      <c r="DH94">
        <v>5.5307502905600403</v>
      </c>
      <c r="DI94">
        <v>5.5561374983205898</v>
      </c>
      <c r="DJ94">
        <v>5.5814888683650103</v>
      </c>
      <c r="DK94">
        <v>5.6067531339076302</v>
      </c>
      <c r="DL94">
        <v>5.6318631360059799</v>
      </c>
      <c r="DM94">
        <v>5.6567323702362398</v>
      </c>
      <c r="DN94">
        <v>5.68125123032035</v>
      </c>
      <c r="DO94">
        <v>5.7052830465537703</v>
      </c>
      <c r="DP94">
        <v>5.72866004913101</v>
      </c>
      <c r="DQ94">
        <v>5.7511902735120302</v>
      </c>
      <c r="DR94">
        <v>5.7726289633913002</v>
      </c>
      <c r="DS94">
        <v>5.79268695055839</v>
      </c>
      <c r="DT94">
        <v>5.8110430690808101</v>
      </c>
    </row>
    <row r="95" spans="1:124" ht="15" customHeight="1" x14ac:dyDescent="0.25">
      <c r="A95">
        <v>93</v>
      </c>
      <c r="B95">
        <v>3.3620287435980698</v>
      </c>
      <c r="C95">
        <v>3.4518551888790001</v>
      </c>
      <c r="D95">
        <v>3.1489285534718898</v>
      </c>
      <c r="E95">
        <v>3.1226236646386698</v>
      </c>
      <c r="F95">
        <v>3.1787868733387099</v>
      </c>
      <c r="G95">
        <v>3.16859139974322</v>
      </c>
      <c r="H95">
        <v>3.2056295909070802</v>
      </c>
      <c r="I95">
        <v>3.0746531486917501</v>
      </c>
      <c r="J95">
        <v>3.0583264372271501</v>
      </c>
      <c r="K95">
        <v>3.0727750251380699</v>
      </c>
      <c r="L95">
        <v>3.2206744850071498</v>
      </c>
      <c r="M95">
        <v>3.2593744914095399</v>
      </c>
      <c r="N95">
        <v>3.18595743751303</v>
      </c>
      <c r="O95">
        <v>3.1851494152103599</v>
      </c>
      <c r="P95">
        <v>3.3211595113206398</v>
      </c>
      <c r="Q95">
        <v>3.2621089079800498</v>
      </c>
      <c r="R95">
        <v>3.2197873621377702</v>
      </c>
      <c r="S95">
        <v>3.2563154443113298</v>
      </c>
      <c r="T95">
        <v>3.2581578109115101</v>
      </c>
      <c r="U95">
        <v>3.2908879786128402</v>
      </c>
      <c r="V95">
        <v>3.3102214560104901</v>
      </c>
      <c r="W95">
        <v>3.31571391955418</v>
      </c>
      <c r="X95">
        <v>3.2398944841787101</v>
      </c>
      <c r="Y95">
        <v>3.3156332216959399</v>
      </c>
      <c r="Z95">
        <v>3.3435531424985498</v>
      </c>
      <c r="AA95">
        <v>3.3353167990089401</v>
      </c>
      <c r="AB95">
        <v>3.30097050417986</v>
      </c>
      <c r="AC95">
        <v>3.37438836059943</v>
      </c>
      <c r="AD95">
        <v>3.4330789599981202</v>
      </c>
      <c r="AE95">
        <v>3.48719834426961</v>
      </c>
      <c r="AF95">
        <v>3.5049017015444299</v>
      </c>
      <c r="AG95">
        <v>3.5226786180607701</v>
      </c>
      <c r="AH95">
        <v>3.5405293752124898</v>
      </c>
      <c r="AI95">
        <v>3.5584542552071299</v>
      </c>
      <c r="AJ95">
        <v>3.5764535410620302</v>
      </c>
      <c r="AK95">
        <v>3.59452751660021</v>
      </c>
      <c r="AL95">
        <v>3.6126764664459299</v>
      </c>
      <c r="AM95">
        <v>3.6309006760198699</v>
      </c>
      <c r="AN95">
        <v>3.6492004315340099</v>
      </c>
      <c r="AO95">
        <v>3.6675760199860798</v>
      </c>
      <c r="AP95">
        <v>3.68602772915369</v>
      </c>
      <c r="AQ95">
        <v>3.7045558475879998</v>
      </c>
      <c r="AR95">
        <v>3.7231606646070401</v>
      </c>
      <c r="AS95">
        <v>3.7418424702884998</v>
      </c>
      <c r="AT95">
        <v>3.7606015554622001</v>
      </c>
      <c r="AU95">
        <v>3.7794382117019198</v>
      </c>
      <c r="AV95">
        <v>3.7983527313169598</v>
      </c>
      <c r="AW95">
        <v>3.8173454073429598</v>
      </c>
      <c r="AX95">
        <v>3.8364165335323999</v>
      </c>
      <c r="AY95">
        <v>3.85556640434443</v>
      </c>
      <c r="AZ95">
        <v>3.8747953149341701</v>
      </c>
      <c r="BA95">
        <v>3.89410356114149</v>
      </c>
      <c r="BB95">
        <v>3.91349143947911</v>
      </c>
      <c r="BC95">
        <v>3.9329592471200798</v>
      </c>
      <c r="BD95">
        <v>3.95250728188475</v>
      </c>
      <c r="BE95">
        <v>3.9721358422268902</v>
      </c>
      <c r="BF95">
        <v>3.9918452272192999</v>
      </c>
      <c r="BG95">
        <v>4.0116357365386</v>
      </c>
      <c r="BH95">
        <v>4.0315076704494297</v>
      </c>
      <c r="BI95">
        <v>4.0514613297877302</v>
      </c>
      <c r="BJ95">
        <v>4.0714970159434598</v>
      </c>
      <c r="BK95">
        <v>4.0916150308424202</v>
      </c>
      <c r="BL95">
        <v>4.1118156769272902</v>
      </c>
      <c r="BM95">
        <v>4.1320992571378703</v>
      </c>
      <c r="BN95">
        <v>4.1524660748905102</v>
      </c>
      <c r="BO95">
        <v>4.1729164340565799</v>
      </c>
      <c r="BP95">
        <v>4.1934506389401696</v>
      </c>
      <c r="BQ95">
        <v>4.2140689942548404</v>
      </c>
      <c r="BR95">
        <v>4.2347718050994798</v>
      </c>
      <c r="BS95">
        <v>4.2555593769332001</v>
      </c>
      <c r="BT95">
        <v>4.2764320155492603</v>
      </c>
      <c r="BU95">
        <v>4.2973900270480998</v>
      </c>
      <c r="BV95">
        <v>4.3184337178092704</v>
      </c>
      <c r="BW95">
        <v>4.3395633944624397</v>
      </c>
      <c r="BX95">
        <v>4.3607793638573602</v>
      </c>
      <c r="BY95">
        <v>4.3820819330326799</v>
      </c>
      <c r="BZ95">
        <v>4.4034714091839096</v>
      </c>
      <c r="CA95">
        <v>4.4249480996300896</v>
      </c>
      <c r="CB95">
        <v>4.4465123117795002</v>
      </c>
      <c r="CC95">
        <v>4.4681643530942097</v>
      </c>
      <c r="CD95">
        <v>4.4899045310535204</v>
      </c>
      <c r="CE95">
        <v>4.5117331531162499</v>
      </c>
      <c r="CF95">
        <v>4.5336505266819298</v>
      </c>
      <c r="CG95">
        <v>4.5556569590507197</v>
      </c>
      <c r="CH95">
        <v>4.5777527573822701</v>
      </c>
      <c r="CI95">
        <v>4.5999382286533397</v>
      </c>
      <c r="CJ95">
        <v>4.6222136796141902</v>
      </c>
      <c r="CK95">
        <v>4.6445794167438601</v>
      </c>
      <c r="CL95">
        <v>4.6670357462040997</v>
      </c>
      <c r="CM95">
        <v>4.6895829737922199</v>
      </c>
      <c r="CN95">
        <v>4.7122214048925803</v>
      </c>
      <c r="CO95">
        <v>4.7349513444269196</v>
      </c>
      <c r="CP95">
        <v>4.7577730968034402</v>
      </c>
      <c r="CQ95">
        <v>4.7806869658645903</v>
      </c>
      <c r="CR95">
        <v>4.8036932548336599</v>
      </c>
      <c r="CS95">
        <v>4.82679226626004</v>
      </c>
      <c r="CT95">
        <v>4.84998430196333</v>
      </c>
      <c r="CU95">
        <v>4.8732696629761003</v>
      </c>
      <c r="CV95">
        <v>4.89664864948542</v>
      </c>
      <c r="CW95">
        <v>4.9201215607731701</v>
      </c>
      <c r="CX95">
        <v>4.9436886951550001</v>
      </c>
      <c r="CY95">
        <v>4.9673500535236004</v>
      </c>
      <c r="CZ95">
        <v>4.9911050943525197</v>
      </c>
      <c r="DA95">
        <v>5.0149527033839698</v>
      </c>
      <c r="DB95">
        <v>5.0388909028529003</v>
      </c>
      <c r="DC95">
        <v>5.0629164388527998</v>
      </c>
      <c r="DD95">
        <v>5.0870242084919202</v>
      </c>
      <c r="DE95">
        <v>5.1112064822107097</v>
      </c>
      <c r="DF95">
        <v>5.1354518716941104</v>
      </c>
      <c r="DG95">
        <v>5.1597439913191199</v>
      </c>
      <c r="DH95">
        <v>5.1840597622420601</v>
      </c>
      <c r="DI95">
        <v>5.2083673142427198</v>
      </c>
      <c r="DJ95">
        <v>5.2326234522870703</v>
      </c>
      <c r="DK95">
        <v>5.2567706730351302</v>
      </c>
      <c r="DL95">
        <v>5.2807337412037398</v>
      </c>
      <c r="DM95">
        <v>5.3044158660701104</v>
      </c>
      <c r="DN95">
        <v>5.3276945529564097</v>
      </c>
      <c r="DO95">
        <v>5.3504172410069701</v>
      </c>
      <c r="DP95">
        <v>5.3723968741030097</v>
      </c>
      <c r="DQ95">
        <v>5.3934197694372301</v>
      </c>
      <c r="DR95">
        <v>5.4132136342141397</v>
      </c>
      <c r="DS95">
        <v>5.4314571577784498</v>
      </c>
      <c r="DT95">
        <v>5.4477940771560096</v>
      </c>
    </row>
    <row r="96" spans="1:124" ht="15" customHeight="1" x14ac:dyDescent="0.25">
      <c r="A96">
        <v>94</v>
      </c>
      <c r="B96">
        <v>3.2582555776970299</v>
      </c>
      <c r="C96">
        <v>3.3873030761596801</v>
      </c>
      <c r="D96">
        <v>3.0121388323702099</v>
      </c>
      <c r="E96">
        <v>2.99415695841475</v>
      </c>
      <c r="F96">
        <v>3.01635044698113</v>
      </c>
      <c r="G96">
        <v>3.0051778562646798</v>
      </c>
      <c r="H96">
        <v>3.0801856913088899</v>
      </c>
      <c r="I96">
        <v>2.8911556400137601</v>
      </c>
      <c r="J96">
        <v>2.8605930154730701</v>
      </c>
      <c r="K96">
        <v>2.92317711516095</v>
      </c>
      <c r="L96">
        <v>3.0401581432986098</v>
      </c>
      <c r="M96">
        <v>3.0501756793580799</v>
      </c>
      <c r="N96">
        <v>2.9871492098457901</v>
      </c>
      <c r="O96">
        <v>2.94838630204681</v>
      </c>
      <c r="P96">
        <v>3.1159158858520999</v>
      </c>
      <c r="Q96">
        <v>3.0646935883318802</v>
      </c>
      <c r="R96">
        <v>3.00614833107799</v>
      </c>
      <c r="S96">
        <v>3.0211665533569301</v>
      </c>
      <c r="T96">
        <v>3.0221543219266702</v>
      </c>
      <c r="U96">
        <v>3.0670568431022902</v>
      </c>
      <c r="V96">
        <v>3.07162421062664</v>
      </c>
      <c r="W96">
        <v>3.0834071430323098</v>
      </c>
      <c r="X96">
        <v>3.0021036458182002</v>
      </c>
      <c r="Y96">
        <v>3.07892308805619</v>
      </c>
      <c r="Z96">
        <v>3.0876598534730499</v>
      </c>
      <c r="AA96">
        <v>3.0885518067253401</v>
      </c>
      <c r="AB96">
        <v>3.0834855123560101</v>
      </c>
      <c r="AC96">
        <v>3.1870070210787902</v>
      </c>
      <c r="AD96">
        <v>3.2326613192254299</v>
      </c>
      <c r="AE96">
        <v>3.24960978662167</v>
      </c>
      <c r="AF96">
        <v>3.2666311605590699</v>
      </c>
      <c r="AG96">
        <v>3.2837257223679801</v>
      </c>
      <c r="AH96">
        <v>3.3008937541743801</v>
      </c>
      <c r="AI96">
        <v>3.3181355388959202</v>
      </c>
      <c r="AJ96">
        <v>3.33545136023753</v>
      </c>
      <c r="AK96">
        <v>3.3528415026868101</v>
      </c>
      <c r="AL96">
        <v>3.3703062515089401</v>
      </c>
      <c r="AM96">
        <v>3.38784589274124</v>
      </c>
      <c r="AN96">
        <v>3.4054607131874102</v>
      </c>
      <c r="AO96">
        <v>3.4231510004112402</v>
      </c>
      <c r="AP96">
        <v>3.44091704272995</v>
      </c>
      <c r="AQ96">
        <v>3.4587591292070901</v>
      </c>
      <c r="AR96">
        <v>3.47667754964497</v>
      </c>
      <c r="AS96">
        <v>3.4946725945765902</v>
      </c>
      <c r="AT96">
        <v>3.51274455525706</v>
      </c>
      <c r="AU96">
        <v>3.5308937236545601</v>
      </c>
      <c r="AV96">
        <v>3.5491203924407002</v>
      </c>
      <c r="AW96">
        <v>3.5674248549803602</v>
      </c>
      <c r="AX96">
        <v>3.5858074053209199</v>
      </c>
      <c r="AY96">
        <v>3.6042683381809901</v>
      </c>
      <c r="AZ96">
        <v>3.6228079489383198</v>
      </c>
      <c r="BA96">
        <v>3.6414265336173899</v>
      </c>
      <c r="BB96">
        <v>3.66012438887602</v>
      </c>
      <c r="BC96">
        <v>3.67890181199152</v>
      </c>
      <c r="BD96">
        <v>3.6977591008461101</v>
      </c>
      <c r="BE96">
        <v>3.7166965539115502</v>
      </c>
      <c r="BF96">
        <v>3.73571447023309</v>
      </c>
      <c r="BG96">
        <v>3.7548131494127199</v>
      </c>
      <c r="BH96">
        <v>3.77399289159152</v>
      </c>
      <c r="BI96">
        <v>3.7932539974313202</v>
      </c>
      <c r="BJ96">
        <v>3.8125967680955299</v>
      </c>
      <c r="BK96">
        <v>3.83202150522908</v>
      </c>
      <c r="BL96">
        <v>3.8515285109375599</v>
      </c>
      <c r="BM96">
        <v>3.8711180877654998</v>
      </c>
      <c r="BN96">
        <v>3.8907905386736599</v>
      </c>
      <c r="BO96">
        <v>3.9105461670155499</v>
      </c>
      <c r="BP96">
        <v>3.93038527651286</v>
      </c>
      <c r="BQ96">
        <v>3.95030817123012</v>
      </c>
      <c r="BR96">
        <v>3.9703151555481901</v>
      </c>
      <c r="BS96">
        <v>3.9904065341369401</v>
      </c>
      <c r="BT96">
        <v>4.0105826119267602</v>
      </c>
      <c r="BU96">
        <v>4.0308436940792598</v>
      </c>
      <c r="BV96">
        <v>4.0511900859566703</v>
      </c>
      <c r="BW96">
        <v>4.0716220930903901</v>
      </c>
      <c r="BX96">
        <v>4.0921400211483601</v>
      </c>
      <c r="BY96">
        <v>4.1127441759013896</v>
      </c>
      <c r="BZ96">
        <v>4.1334348631883202</v>
      </c>
      <c r="CA96">
        <v>4.1542123888801603</v>
      </c>
      <c r="CB96">
        <v>4.1750770588429997</v>
      </c>
      <c r="CC96">
        <v>4.1960291788998401</v>
      </c>
      <c r="CD96">
        <v>4.21706905479118</v>
      </c>
      <c r="CE96">
        <v>4.2381969921345704</v>
      </c>
      <c r="CF96">
        <v>4.2594132963828004</v>
      </c>
      <c r="CG96">
        <v>4.2807182727810797</v>
      </c>
      <c r="CH96">
        <v>4.3021122263228504</v>
      </c>
      <c r="CI96">
        <v>4.32359546170452</v>
      </c>
      <c r="CJ96">
        <v>4.3451682832788796</v>
      </c>
      <c r="CK96">
        <v>4.3668309950072999</v>
      </c>
      <c r="CL96">
        <v>4.3885839004107803</v>
      </c>
      <c r="CM96">
        <v>4.4104273025196497</v>
      </c>
      <c r="CN96">
        <v>4.4323615038220598</v>
      </c>
      <c r="CO96">
        <v>4.4543868062112599</v>
      </c>
      <c r="CP96">
        <v>4.4765035109315798</v>
      </c>
      <c r="CQ96">
        <v>4.4987119185231599</v>
      </c>
      <c r="CR96">
        <v>4.5210123287654804</v>
      </c>
      <c r="CS96">
        <v>4.5434050406194899</v>
      </c>
      <c r="CT96">
        <v>4.5658903521687</v>
      </c>
      <c r="CU96">
        <v>4.58846856055884</v>
      </c>
      <c r="CV96">
        <v>4.61113996193634</v>
      </c>
      <c r="CW96">
        <v>4.6339048513855801</v>
      </c>
      <c r="CX96">
        <v>4.6567635228648596</v>
      </c>
      <c r="CY96">
        <v>4.6797159254833502</v>
      </c>
      <c r="CZ96">
        <v>4.7027613811742901</v>
      </c>
      <c r="DA96">
        <v>4.7258985522870498</v>
      </c>
      <c r="DB96">
        <v>4.74912510808121</v>
      </c>
      <c r="DC96">
        <v>4.7724372520647798</v>
      </c>
      <c r="DD96">
        <v>4.7958290666881496</v>
      </c>
      <c r="DE96">
        <v>4.8192916249373399</v>
      </c>
      <c r="DF96">
        <v>4.8428118129929203</v>
      </c>
      <c r="DG96">
        <v>4.8663708055905897</v>
      </c>
      <c r="DH96">
        <v>4.8899421374073402</v>
      </c>
      <c r="DI96">
        <v>4.9134893210391004</v>
      </c>
      <c r="DJ96">
        <v>4.9369629760160398</v>
      </c>
      <c r="DK96">
        <v>4.9602974544442304</v>
      </c>
      <c r="DL96">
        <v>4.9834069772093397</v>
      </c>
      <c r="DM96">
        <v>5.0061813293449804</v>
      </c>
      <c r="DN96">
        <v>5.0284812023762804</v>
      </c>
      <c r="DO96">
        <v>5.0501333125814298</v>
      </c>
      <c r="DP96">
        <v>5.07092546389846</v>
      </c>
      <c r="DQ96">
        <v>5.0906156815409096</v>
      </c>
      <c r="DR96">
        <v>5.1088958062658003</v>
      </c>
      <c r="DS96">
        <v>5.1254026803290396</v>
      </c>
      <c r="DT96">
        <v>5.1397343772631796</v>
      </c>
    </row>
    <row r="97" spans="1:124" ht="15" customHeight="1" x14ac:dyDescent="0.25">
      <c r="A97">
        <v>95</v>
      </c>
      <c r="B97">
        <v>3.2164002523661699</v>
      </c>
      <c r="C97">
        <v>3.3985615059030101</v>
      </c>
      <c r="D97">
        <v>2.9294234240461501</v>
      </c>
      <c r="E97">
        <v>2.89030493824789</v>
      </c>
      <c r="F97">
        <v>2.8862770359348802</v>
      </c>
      <c r="G97">
        <v>2.87179473095062</v>
      </c>
      <c r="H97">
        <v>2.9481041194428999</v>
      </c>
      <c r="I97">
        <v>2.6998305228665198</v>
      </c>
      <c r="J97">
        <v>2.7055124895776599</v>
      </c>
      <c r="K97">
        <v>2.7622502784085001</v>
      </c>
      <c r="L97">
        <v>2.8556472002278199</v>
      </c>
      <c r="M97">
        <v>2.8934013261040499</v>
      </c>
      <c r="N97">
        <v>2.7860604887352798</v>
      </c>
      <c r="O97">
        <v>2.7797609293803802</v>
      </c>
      <c r="P97">
        <v>2.9339120551178</v>
      </c>
      <c r="Q97">
        <v>2.88849131149464</v>
      </c>
      <c r="R97">
        <v>2.79220142128605</v>
      </c>
      <c r="S97">
        <v>2.83302021410121</v>
      </c>
      <c r="T97">
        <v>2.8436238033180299</v>
      </c>
      <c r="U97">
        <v>2.8276962173297102</v>
      </c>
      <c r="V97">
        <v>2.8453032668648799</v>
      </c>
      <c r="W97">
        <v>2.8803662943396802</v>
      </c>
      <c r="X97">
        <v>2.7876712697913701</v>
      </c>
      <c r="Y97">
        <v>2.85767964513829</v>
      </c>
      <c r="Z97">
        <v>2.8420265084825602</v>
      </c>
      <c r="AA97">
        <v>2.9039452746043599</v>
      </c>
      <c r="AB97">
        <v>2.9353150573483902</v>
      </c>
      <c r="AC97">
        <v>2.9932343412199902</v>
      </c>
      <c r="AD97">
        <v>3.0095073517797402</v>
      </c>
      <c r="AE97">
        <v>3.0258524691424702</v>
      </c>
      <c r="AF97">
        <v>3.0422699722409101</v>
      </c>
      <c r="AG97">
        <v>3.0587601408159899</v>
      </c>
      <c r="AH97">
        <v>3.0753232554121199</v>
      </c>
      <c r="AI97">
        <v>3.09195959737223</v>
      </c>
      <c r="AJ97">
        <v>3.1086694488323001</v>
      </c>
      <c r="AK97">
        <v>3.1254530927156798</v>
      </c>
      <c r="AL97">
        <v>3.1423108127267998</v>
      </c>
      <c r="AM97">
        <v>3.1592428933446</v>
      </c>
      <c r="AN97">
        <v>3.1762496198154402</v>
      </c>
      <c r="AO97">
        <v>3.19333127814558</v>
      </c>
      <c r="AP97">
        <v>3.2104881550931998</v>
      </c>
      <c r="AQ97">
        <v>3.2277205381598399</v>
      </c>
      <c r="AR97">
        <v>3.2450287155814102</v>
      </c>
      <c r="AS97">
        <v>3.26241297631866</v>
      </c>
      <c r="AT97">
        <v>3.2798736100470398</v>
      </c>
      <c r="AU97">
        <v>3.2974109071460398</v>
      </c>
      <c r="AV97">
        <v>3.3150251586879298</v>
      </c>
      <c r="AW97">
        <v>3.3327166564258301</v>
      </c>
      <c r="AX97">
        <v>3.3504856927812701</v>
      </c>
      <c r="AY97">
        <v>3.3683325608310102</v>
      </c>
      <c r="AZ97">
        <v>3.3862575542931501</v>
      </c>
      <c r="BA97">
        <v>3.4042609675127</v>
      </c>
      <c r="BB97">
        <v>3.4223430954462999</v>
      </c>
      <c r="BC97">
        <v>3.4405042336462301</v>
      </c>
      <c r="BD97">
        <v>3.4587446782437801</v>
      </c>
      <c r="BE97">
        <v>3.47706472593168</v>
      </c>
      <c r="BF97">
        <v>3.4954646739458699</v>
      </c>
      <c r="BG97">
        <v>3.5139448200464001</v>
      </c>
      <c r="BH97">
        <v>3.5325054624975101</v>
      </c>
      <c r="BI97">
        <v>3.5511469000468701</v>
      </c>
      <c r="BJ97">
        <v>3.5698694319038999</v>
      </c>
      <c r="BK97">
        <v>3.58867335771729</v>
      </c>
      <c r="BL97">
        <v>3.60755897755151</v>
      </c>
      <c r="BM97">
        <v>3.6265265918624201</v>
      </c>
      <c r="BN97">
        <v>3.6455765014720001</v>
      </c>
      <c r="BO97">
        <v>3.6647090075420201</v>
      </c>
      <c r="BP97">
        <v>3.68392441154674</v>
      </c>
      <c r="BQ97">
        <v>3.7032230152446699</v>
      </c>
      <c r="BR97">
        <v>3.7226051206492299</v>
      </c>
      <c r="BS97">
        <v>3.7420710299983999</v>
      </c>
      <c r="BT97">
        <v>3.7616210457233299</v>
      </c>
      <c r="BU97">
        <v>3.7812554704158798</v>
      </c>
      <c r="BV97">
        <v>3.8009746067949899</v>
      </c>
      <c r="BW97">
        <v>3.8207787576721102</v>
      </c>
      <c r="BX97">
        <v>3.8406682259153202</v>
      </c>
      <c r="BY97">
        <v>3.8606433144124601</v>
      </c>
      <c r="BZ97">
        <v>3.8807043260330598</v>
      </c>
      <c r="CA97">
        <v>3.9008515635891201</v>
      </c>
      <c r="CB97">
        <v>3.9210853297947001</v>
      </c>
      <c r="CC97">
        <v>3.94140592722436</v>
      </c>
      <c r="CD97">
        <v>3.96181365827039</v>
      </c>
      <c r="CE97">
        <v>3.9823088250988401</v>
      </c>
      <c r="CF97">
        <v>4.0028917296043298</v>
      </c>
      <c r="CG97">
        <v>4.0235626733636902</v>
      </c>
      <c r="CH97">
        <v>4.0443219575882603</v>
      </c>
      <c r="CI97">
        <v>4.0651698830751197</v>
      </c>
      <c r="CJ97">
        <v>4.0861067501569499</v>
      </c>
      <c r="CK97">
        <v>4.1071328586506697</v>
      </c>
      <c r="CL97">
        <v>4.1282485078048996</v>
      </c>
      <c r="CM97">
        <v>4.1494539962460903</v>
      </c>
      <c r="CN97">
        <v>4.1707496219234796</v>
      </c>
      <c r="CO97">
        <v>4.1921356820527196</v>
      </c>
      <c r="CP97">
        <v>4.2136124730583102</v>
      </c>
      <c r="CQ97">
        <v>4.2351802905147498</v>
      </c>
      <c r="CR97">
        <v>4.2568394290864902</v>
      </c>
      <c r="CS97">
        <v>4.2785901824665604</v>
      </c>
      <c r="CT97">
        <v>4.3004328433140602</v>
      </c>
      <c r="CU97">
        <v>4.32236770319032</v>
      </c>
      <c r="CV97">
        <v>4.3443950524939003</v>
      </c>
      <c r="CW97">
        <v>4.36651518039438</v>
      </c>
      <c r="CX97">
        <v>4.38872837476484</v>
      </c>
      <c r="CY97">
        <v>4.4110345183261801</v>
      </c>
      <c r="CZ97">
        <v>4.4334327591577196</v>
      </c>
      <c r="DA97">
        <v>4.4559214761305403</v>
      </c>
      <c r="DB97">
        <v>4.4784978916967804</v>
      </c>
      <c r="DC97">
        <v>4.5011575238908996</v>
      </c>
      <c r="DD97">
        <v>4.5238934276831202</v>
      </c>
      <c r="DE97">
        <v>4.5466951680292897</v>
      </c>
      <c r="DF97">
        <v>4.5695474610760298</v>
      </c>
      <c r="DG97">
        <v>4.5924284174537897</v>
      </c>
      <c r="DH97">
        <v>4.6153073239899998</v>
      </c>
      <c r="DI97">
        <v>4.6381419090084099</v>
      </c>
      <c r="DJ97">
        <v>4.6608750528569596</v>
      </c>
      <c r="DK97">
        <v>4.6834309300806396</v>
      </c>
      <c r="DL97">
        <v>4.7057106025957598</v>
      </c>
      <c r="DM97">
        <v>4.7275871232325999</v>
      </c>
      <c r="DN97">
        <v>4.7489002539795298</v>
      </c>
      <c r="DO97">
        <v>4.7694509501190199</v>
      </c>
      <c r="DP97">
        <v>4.78899580640108</v>
      </c>
      <c r="DQ97">
        <v>4.8072577962595604</v>
      </c>
      <c r="DR97">
        <v>4.8238843495917401</v>
      </c>
      <c r="DS97">
        <v>4.8384605682792499</v>
      </c>
      <c r="DT97">
        <v>4.8505281869811903</v>
      </c>
    </row>
    <row r="98" spans="1:124" ht="15" customHeight="1" x14ac:dyDescent="0.25">
      <c r="A98">
        <v>96</v>
      </c>
      <c r="B98">
        <v>3.2330925800666601</v>
      </c>
      <c r="C98">
        <v>3.4350093477257202</v>
      </c>
      <c r="D98">
        <v>2.85621715033006</v>
      </c>
      <c r="E98">
        <v>2.8003997529740499</v>
      </c>
      <c r="F98">
        <v>2.7792809626241501</v>
      </c>
      <c r="G98">
        <v>2.7704672700115598</v>
      </c>
      <c r="H98">
        <v>2.8371737978311402</v>
      </c>
      <c r="I98">
        <v>2.5479443830244599</v>
      </c>
      <c r="J98">
        <v>2.5633166195278698</v>
      </c>
      <c r="K98">
        <v>2.6142806352033601</v>
      </c>
      <c r="L98">
        <v>2.7325350984111201</v>
      </c>
      <c r="M98">
        <v>2.74754870962607</v>
      </c>
      <c r="N98">
        <v>2.63765373661044</v>
      </c>
      <c r="O98">
        <v>2.6200165950712102</v>
      </c>
      <c r="P98">
        <v>2.76692519379796</v>
      </c>
      <c r="Q98">
        <v>2.7256522703191099</v>
      </c>
      <c r="R98">
        <v>2.6391792110327499</v>
      </c>
      <c r="S98">
        <v>2.6776944783139198</v>
      </c>
      <c r="T98">
        <v>2.6333587128251001</v>
      </c>
      <c r="U98">
        <v>2.61002910491717</v>
      </c>
      <c r="V98">
        <v>2.64823408472177</v>
      </c>
      <c r="W98">
        <v>2.6996792910487799</v>
      </c>
      <c r="X98">
        <v>2.5881676471950099</v>
      </c>
      <c r="Y98">
        <v>2.6562218549810699</v>
      </c>
      <c r="Z98">
        <v>2.6636906721898601</v>
      </c>
      <c r="AA98">
        <v>2.7535889095470099</v>
      </c>
      <c r="AB98">
        <v>2.7834292889641699</v>
      </c>
      <c r="AC98">
        <v>2.7991099354356899</v>
      </c>
      <c r="AD98">
        <v>2.8148615325827899</v>
      </c>
      <c r="AE98">
        <v>2.8306843568315601</v>
      </c>
      <c r="AF98">
        <v>2.8465786854396402</v>
      </c>
      <c r="AG98">
        <v>2.86254479649042</v>
      </c>
      <c r="AH98">
        <v>2.8785829688868501</v>
      </c>
      <c r="AI98">
        <v>2.8946934823447901</v>
      </c>
      <c r="AJ98">
        <v>2.9108766173859899</v>
      </c>
      <c r="AK98">
        <v>2.9271326553306798</v>
      </c>
      <c r="AL98">
        <v>2.9434618782895399</v>
      </c>
      <c r="AM98">
        <v>2.95986456915537</v>
      </c>
      <c r="AN98">
        <v>2.9763410115941902</v>
      </c>
      <c r="AO98">
        <v>2.9928914900357699</v>
      </c>
      <c r="AP98">
        <v>3.0095162896637802</v>
      </c>
      <c r="AQ98">
        <v>3.0262156964051998</v>
      </c>
      <c r="AR98">
        <v>3.0429899969193799</v>
      </c>
      <c r="AS98">
        <v>3.0598394785862499</v>
      </c>
      <c r="AT98">
        <v>3.0767644294942098</v>
      </c>
      <c r="AU98">
        <v>3.0937651384270999</v>
      </c>
      <c r="AV98">
        <v>3.1108418948507901</v>
      </c>
      <c r="AW98">
        <v>3.12799498889889</v>
      </c>
      <c r="AX98">
        <v>3.1452247113578902</v>
      </c>
      <c r="AY98">
        <v>3.1625313536515698</v>
      </c>
      <c r="AZ98">
        <v>3.1799152078246</v>
      </c>
      <c r="BA98">
        <v>3.1973765665255498</v>
      </c>
      <c r="BB98">
        <v>3.2149157229889598</v>
      </c>
      <c r="BC98">
        <v>3.2325329710167101</v>
      </c>
      <c r="BD98">
        <v>3.2502286049585698</v>
      </c>
      <c r="BE98">
        <v>3.2680029196918801</v>
      </c>
      <c r="BF98">
        <v>3.2858562106004499</v>
      </c>
      <c r="BG98">
        <v>3.30378877355249</v>
      </c>
      <c r="BH98">
        <v>3.3218009048777102</v>
      </c>
      <c r="BI98">
        <v>3.3398929013435201</v>
      </c>
      <c r="BJ98">
        <v>3.35806506013025</v>
      </c>
      <c r="BK98">
        <v>3.3763176788054601</v>
      </c>
      <c r="BL98">
        <v>3.3946510552972402</v>
      </c>
      <c r="BM98">
        <v>3.41306548786658</v>
      </c>
      <c r="BN98">
        <v>3.4315612750786602</v>
      </c>
      <c r="BO98">
        <v>3.4501387157732002</v>
      </c>
      <c r="BP98">
        <v>3.4687981090336999</v>
      </c>
      <c r="BQ98">
        <v>3.4875397541556401</v>
      </c>
      <c r="BR98">
        <v>3.5063639506136499</v>
      </c>
      <c r="BS98">
        <v>3.5252709980275401</v>
      </c>
      <c r="BT98">
        <v>3.5442611961272301</v>
      </c>
      <c r="BU98">
        <v>3.56333484471662</v>
      </c>
      <c r="BV98">
        <v>3.5824922436361999</v>
      </c>
      <c r="BW98">
        <v>3.6017336927246801</v>
      </c>
      <c r="BX98">
        <v>3.6210594917793499</v>
      </c>
      <c r="BY98">
        <v>3.64046994051529</v>
      </c>
      <c r="BZ98">
        <v>3.6599653385234201</v>
      </c>
      <c r="CA98">
        <v>3.67954598522733</v>
      </c>
      <c r="CB98">
        <v>3.6992121798389701</v>
      </c>
      <c r="CC98">
        <v>3.7189642213130401</v>
      </c>
      <c r="CD98">
        <v>3.7388024083002702</v>
      </c>
      <c r="CE98">
        <v>3.7587270390993499</v>
      </c>
      <c r="CF98">
        <v>3.7787384116077698</v>
      </c>
      <c r="CG98">
        <v>3.7988368232713099</v>
      </c>
      <c r="CH98">
        <v>3.81902257103238</v>
      </c>
      <c r="CI98">
        <v>3.8392959512770499</v>
      </c>
      <c r="CJ98">
        <v>3.8596572597808598</v>
      </c>
      <c r="CK98">
        <v>3.8801067916534402</v>
      </c>
      <c r="CL98">
        <v>3.90064484128178</v>
      </c>
      <c r="CM98">
        <v>3.9212717022723398</v>
      </c>
      <c r="CN98">
        <v>3.9419876673919401</v>
      </c>
      <c r="CO98">
        <v>3.9627930285072699</v>
      </c>
      <c r="CP98">
        <v>3.9836880765233702</v>
      </c>
      <c r="CQ98">
        <v>4.0046731013207104</v>
      </c>
      <c r="CR98">
        <v>4.0257483916911498</v>
      </c>
      <c r="CS98">
        <v>4.0469142352725997</v>
      </c>
      <c r="CT98">
        <v>4.0681709184826298</v>
      </c>
      <c r="CU98">
        <v>4.08951872645068</v>
      </c>
      <c r="CV98">
        <v>4.1109579429492502</v>
      </c>
      <c r="CW98">
        <v>4.1324888503238304</v>
      </c>
      <c r="CX98">
        <v>4.1541117294217198</v>
      </c>
      <c r="CY98">
        <v>4.1758263767731201</v>
      </c>
      <c r="CZ98">
        <v>4.1976317136499404</v>
      </c>
      <c r="DA98">
        <v>4.2195257493988896</v>
      </c>
      <c r="DB98">
        <v>4.2415051246552302</v>
      </c>
      <c r="DC98">
        <v>4.2635644658975496</v>
      </c>
      <c r="DD98">
        <v>4.2856954933530202</v>
      </c>
      <c r="DE98">
        <v>4.3078858154460997</v>
      </c>
      <c r="DF98">
        <v>4.3301173365059196</v>
      </c>
      <c r="DG98">
        <v>4.3523642019974798</v>
      </c>
      <c r="DH98">
        <v>4.3745902089365503</v>
      </c>
      <c r="DI98">
        <v>4.3967456201110702</v>
      </c>
      <c r="DJ98">
        <v>4.4187633406191704</v>
      </c>
      <c r="DK98">
        <v>4.4405544447339604</v>
      </c>
      <c r="DL98">
        <v>4.4620030799725203</v>
      </c>
      <c r="DM98">
        <v>4.4829608221070201</v>
      </c>
      <c r="DN98">
        <v>4.5032406071507598</v>
      </c>
      <c r="DO98">
        <v>4.5226104204338</v>
      </c>
      <c r="DP98">
        <v>4.5407869742901799</v>
      </c>
      <c r="DQ98">
        <v>4.5574485491482504</v>
      </c>
      <c r="DR98">
        <v>4.5721859830554603</v>
      </c>
      <c r="DS98">
        <v>4.58451855326207</v>
      </c>
      <c r="DT98">
        <v>4.5939164896703204</v>
      </c>
    </row>
    <row r="99" spans="1:124" ht="15" customHeight="1" x14ac:dyDescent="0.25">
      <c r="A99">
        <v>97</v>
      </c>
      <c r="B99">
        <v>3.3724463662430701</v>
      </c>
      <c r="C99">
        <v>3.4941326588932902</v>
      </c>
      <c r="D99">
        <v>2.7831396649602702</v>
      </c>
      <c r="E99">
        <v>2.7343514452218298</v>
      </c>
      <c r="F99">
        <v>2.6482225928213299</v>
      </c>
      <c r="G99">
        <v>2.6747286883417098</v>
      </c>
      <c r="H99">
        <v>2.7563849680269001</v>
      </c>
      <c r="I99">
        <v>2.3785860078758598</v>
      </c>
      <c r="J99">
        <v>2.4098931920559501</v>
      </c>
      <c r="K99">
        <v>2.4660212617207602</v>
      </c>
      <c r="L99">
        <v>2.6277085936403002</v>
      </c>
      <c r="M99">
        <v>2.6394730521215601</v>
      </c>
      <c r="N99">
        <v>2.5236526425516801</v>
      </c>
      <c r="O99">
        <v>2.4993998006222902</v>
      </c>
      <c r="P99">
        <v>2.62882317206466</v>
      </c>
      <c r="Q99">
        <v>2.6098743202640899</v>
      </c>
      <c r="R99">
        <v>2.5084267871868202</v>
      </c>
      <c r="S99">
        <v>2.52239423599864</v>
      </c>
      <c r="T99">
        <v>2.42630945696843</v>
      </c>
      <c r="U99">
        <v>2.4361602112660199</v>
      </c>
      <c r="V99">
        <v>2.48479911116761</v>
      </c>
      <c r="W99">
        <v>2.5509849763929502</v>
      </c>
      <c r="X99">
        <v>2.4314116604628202</v>
      </c>
      <c r="Y99">
        <v>2.5286261205574201</v>
      </c>
      <c r="Z99">
        <v>2.5709706836440902</v>
      </c>
      <c r="AA99">
        <v>2.61144475664672</v>
      </c>
      <c r="AB99">
        <v>2.6265977489352799</v>
      </c>
      <c r="AC99">
        <v>2.6418201465881301</v>
      </c>
      <c r="AD99">
        <v>2.6571122253106201</v>
      </c>
      <c r="AE99">
        <v>2.6724742616405401</v>
      </c>
      <c r="AF99">
        <v>2.6879065329409801</v>
      </c>
      <c r="AG99">
        <v>2.7034093173927598</v>
      </c>
      <c r="AH99">
        <v>2.7189828939864502</v>
      </c>
      <c r="AI99">
        <v>2.7346275425139299</v>
      </c>
      <c r="AJ99">
        <v>2.7503435435594201</v>
      </c>
      <c r="AK99">
        <v>2.7661311784901099</v>
      </c>
      <c r="AL99">
        <v>2.7819907294462101</v>
      </c>
      <c r="AM99">
        <v>2.79792247933048</v>
      </c>
      <c r="AN99">
        <v>2.8139267117972602</v>
      </c>
      <c r="AO99">
        <v>2.8300037112407899</v>
      </c>
      <c r="AP99">
        <v>2.8461537627831599</v>
      </c>
      <c r="AQ99">
        <v>2.8623771522614101</v>
      </c>
      <c r="AR99">
        <v>2.8786741662141599</v>
      </c>
      <c r="AS99">
        <v>2.8950450918675399</v>
      </c>
      <c r="AT99">
        <v>2.9114902171204</v>
      </c>
      <c r="AU99">
        <v>2.9280098305289299</v>
      </c>
      <c r="AV99">
        <v>2.9446042212904202</v>
      </c>
      <c r="AW99">
        <v>2.96127367922645</v>
      </c>
      <c r="AX99">
        <v>2.97801849476516</v>
      </c>
      <c r="AY99">
        <v>2.9948389589228701</v>
      </c>
      <c r="AZ99">
        <v>3.01173536328483</v>
      </c>
      <c r="BA99">
        <v>3.0287079999851598</v>
      </c>
      <c r="BB99">
        <v>3.0457571616859802</v>
      </c>
      <c r="BC99">
        <v>3.0628831415556701</v>
      </c>
      <c r="BD99">
        <v>3.0800862332461798</v>
      </c>
      <c r="BE99">
        <v>3.09736673086958</v>
      </c>
      <c r="BF99">
        <v>3.1147249289735401</v>
      </c>
      <c r="BG99">
        <v>3.1321611225159902</v>
      </c>
      <c r="BH99">
        <v>3.1496756068387399</v>
      </c>
      <c r="BI99">
        <v>3.1672686776401502</v>
      </c>
      <c r="BJ99">
        <v>3.18494063094683</v>
      </c>
      <c r="BK99">
        <v>3.2026917630842799</v>
      </c>
      <c r="BL99">
        <v>3.22052237064656</v>
      </c>
      <c r="BM99">
        <v>3.2384327504648098</v>
      </c>
      <c r="BN99">
        <v>3.25642319957486</v>
      </c>
      <c r="BO99">
        <v>3.2744940151835702</v>
      </c>
      <c r="BP99">
        <v>3.29264549463426</v>
      </c>
      <c r="BQ99">
        <v>3.3108779353708999</v>
      </c>
      <c r="BR99">
        <v>3.3291916349012398</v>
      </c>
      <c r="BS99">
        <v>3.3475868907587398</v>
      </c>
      <c r="BT99">
        <v>3.3660640004634699</v>
      </c>
      <c r="BU99">
        <v>3.38462326148171</v>
      </c>
      <c r="BV99">
        <v>3.4032649711844498</v>
      </c>
      <c r="BW99">
        <v>3.4219894268047</v>
      </c>
      <c r="BX99">
        <v>3.4407969253936002</v>
      </c>
      <c r="BY99">
        <v>3.45968776377534</v>
      </c>
      <c r="BZ99">
        <v>3.4786622385008599</v>
      </c>
      <c r="CA99">
        <v>3.4977206458002899</v>
      </c>
      <c r="CB99">
        <v>3.51686328153429</v>
      </c>
      <c r="CC99">
        <v>3.5360904411440202</v>
      </c>
      <c r="CD99">
        <v>3.5554024195999601</v>
      </c>
      <c r="CE99">
        <v>3.5747995113495201</v>
      </c>
      <c r="CF99">
        <v>3.5942820102633202</v>
      </c>
      <c r="CG99">
        <v>3.6138502095803098</v>
      </c>
      <c r="CH99">
        <v>3.63350440185165</v>
      </c>
      <c r="CI99">
        <v>3.6532448788832901</v>
      </c>
      <c r="CJ99">
        <v>3.6730719316774101</v>
      </c>
      <c r="CK99">
        <v>3.6929858503725401</v>
      </c>
      <c r="CL99">
        <v>3.71298692418253</v>
      </c>
      <c r="CM99">
        <v>3.7330754413342402</v>
      </c>
      <c r="CN99">
        <v>3.7532516890040601</v>
      </c>
      <c r="CO99">
        <v>3.7735159532531699</v>
      </c>
      <c r="CP99">
        <v>3.7938685189617001</v>
      </c>
      <c r="CQ99">
        <v>3.8143096697615801</v>
      </c>
      <c r="CR99">
        <v>3.8348396879683402</v>
      </c>
      <c r="CS99">
        <v>3.8554588545115802</v>
      </c>
      <c r="CT99">
        <v>3.8761674488645501</v>
      </c>
      <c r="CU99">
        <v>3.8969657489722702</v>
      </c>
      <c r="CV99">
        <v>3.9178540311788201</v>
      </c>
      <c r="CW99">
        <v>3.9388325701533802</v>
      </c>
      <c r="CX99">
        <v>3.9599016388151398</v>
      </c>
      <c r="CY99">
        <v>3.9810609197592699</v>
      </c>
      <c r="CZ99">
        <v>4.0023090327333701</v>
      </c>
      <c r="DA99">
        <v>4.0236434962549597</v>
      </c>
      <c r="DB99">
        <v>4.04506017905027</v>
      </c>
      <c r="DC99">
        <v>4.0665525262985396</v>
      </c>
      <c r="DD99">
        <v>4.08811049214638</v>
      </c>
      <c r="DE99">
        <v>4.1097190998735096</v>
      </c>
      <c r="DF99">
        <v>4.1313565439247801</v>
      </c>
      <c r="DG99">
        <v>4.1529917457784302</v>
      </c>
      <c r="DH99">
        <v>4.1745812804313598</v>
      </c>
      <c r="DI99">
        <v>4.1960656041483197</v>
      </c>
      <c r="DJ99">
        <v>4.2173645385755201</v>
      </c>
      <c r="DK99">
        <v>4.2383720020765203</v>
      </c>
      <c r="DL99">
        <v>4.2589500257972297</v>
      </c>
      <c r="DM99">
        <v>4.2789221477492099</v>
      </c>
      <c r="DN99">
        <v>4.2980663399646701</v>
      </c>
      <c r="DO99">
        <v>4.3161076871038597</v>
      </c>
      <c r="DP99">
        <v>4.3327110944513096</v>
      </c>
      <c r="DQ99">
        <v>4.3474969326712802</v>
      </c>
      <c r="DR99">
        <v>4.3599827615384497</v>
      </c>
      <c r="DS99">
        <v>4.36960278073669</v>
      </c>
      <c r="DT99">
        <v>4.3757350492975702</v>
      </c>
    </row>
    <row r="100" spans="1:124" ht="15" customHeight="1" x14ac:dyDescent="0.25">
      <c r="A100">
        <v>98</v>
      </c>
      <c r="B100">
        <v>3.5386602323191099</v>
      </c>
      <c r="C100">
        <v>3.5910145120881198</v>
      </c>
      <c r="D100">
        <v>2.7375756112616201</v>
      </c>
      <c r="E100">
        <v>2.7076933622285599</v>
      </c>
      <c r="F100">
        <v>2.5434711020826701</v>
      </c>
      <c r="G100">
        <v>2.6497573431554602</v>
      </c>
      <c r="H100">
        <v>2.6903212818070399</v>
      </c>
      <c r="I100">
        <v>2.2272266920256301</v>
      </c>
      <c r="J100">
        <v>2.3128510780272999</v>
      </c>
      <c r="K100">
        <v>2.35018595293633</v>
      </c>
      <c r="L100">
        <v>2.5642813729225402</v>
      </c>
      <c r="M100">
        <v>2.5454924141717798</v>
      </c>
      <c r="N100">
        <v>2.44878508346414</v>
      </c>
      <c r="O100">
        <v>2.3819605383628799</v>
      </c>
      <c r="P100">
        <v>2.5572804439194501</v>
      </c>
      <c r="Q100">
        <v>2.4987045487194899</v>
      </c>
      <c r="R100">
        <v>2.3962272581910198</v>
      </c>
      <c r="S100">
        <v>2.39417568550732</v>
      </c>
      <c r="T100">
        <v>2.2837616405415799</v>
      </c>
      <c r="U100">
        <v>2.2688413455427101</v>
      </c>
      <c r="V100">
        <v>2.33618874487503</v>
      </c>
      <c r="W100">
        <v>2.42129518619367</v>
      </c>
      <c r="X100">
        <v>2.3325584396675598</v>
      </c>
      <c r="Y100">
        <v>2.4455324968447401</v>
      </c>
      <c r="Z100">
        <v>2.4804887633983399</v>
      </c>
      <c r="AA100">
        <v>2.4951326621836398</v>
      </c>
      <c r="AB100">
        <v>2.50984429720679</v>
      </c>
      <c r="AC100">
        <v>2.52462394472095</v>
      </c>
      <c r="AD100">
        <v>2.53947188176857</v>
      </c>
      <c r="AE100">
        <v>2.5543883861733399</v>
      </c>
      <c r="AF100">
        <v>2.56937373653165</v>
      </c>
      <c r="AG100">
        <v>2.5844282122035702</v>
      </c>
      <c r="AH100">
        <v>2.59955209330333</v>
      </c>
      <c r="AI100">
        <v>2.6147456606892598</v>
      </c>
      <c r="AJ100">
        <v>2.63000919595317</v>
      </c>
      <c r="AK100">
        <v>2.6453429814092</v>
      </c>
      <c r="AL100">
        <v>2.6607473000820399</v>
      </c>
      <c r="AM100">
        <v>2.6762224356945201</v>
      </c>
      <c r="AN100">
        <v>2.6917686726546401</v>
      </c>
      <c r="AO100">
        <v>2.7073862960418702</v>
      </c>
      <c r="AP100">
        <v>2.7230755915928602</v>
      </c>
      <c r="AQ100">
        <v>2.7388368456863201</v>
      </c>
      <c r="AR100">
        <v>2.75467034532734</v>
      </c>
      <c r="AS100">
        <v>2.7705763781308801</v>
      </c>
      <c r="AT100">
        <v>2.7865552323045</v>
      </c>
      <c r="AU100">
        <v>2.8026071966303299</v>
      </c>
      <c r="AV100">
        <v>2.8187325604462599</v>
      </c>
      <c r="AW100">
        <v>2.8349316136262601</v>
      </c>
      <c r="AX100">
        <v>2.8512046465598999</v>
      </c>
      <c r="AY100">
        <v>2.8675519501309701</v>
      </c>
      <c r="AZ100">
        <v>2.8839738156952399</v>
      </c>
      <c r="BA100">
        <v>2.9004705350572899</v>
      </c>
      <c r="BB100">
        <v>2.9170424004464999</v>
      </c>
      <c r="BC100">
        <v>2.9336897044919099</v>
      </c>
      <c r="BD100">
        <v>2.9504127401963598</v>
      </c>
      <c r="BE100">
        <v>2.9672118009094302</v>
      </c>
      <c r="BF100">
        <v>2.9840871802995599</v>
      </c>
      <c r="BG100">
        <v>3.0010391723249801</v>
      </c>
      <c r="BH100">
        <v>3.0180680712037402</v>
      </c>
      <c r="BI100">
        <v>3.0351741713826401</v>
      </c>
      <c r="BJ100">
        <v>3.0523577675050699</v>
      </c>
      <c r="BK100">
        <v>3.06961915437777</v>
      </c>
      <c r="BL100">
        <v>3.0869586269365499</v>
      </c>
      <c r="BM100">
        <v>3.1043764802108198</v>
      </c>
      <c r="BN100">
        <v>3.1218730092870102</v>
      </c>
      <c r="BO100">
        <v>3.1394485092708702</v>
      </c>
      <c r="BP100">
        <v>3.1571032752486099</v>
      </c>
      <c r="BQ100">
        <v>3.1748376022468801</v>
      </c>
      <c r="BR100">
        <v>3.1926517851915501</v>
      </c>
      <c r="BS100">
        <v>3.2105461188652802</v>
      </c>
      <c r="BT100">
        <v>3.2285208978640099</v>
      </c>
      <c r="BU100">
        <v>3.24657641655212</v>
      </c>
      <c r="BV100">
        <v>3.2647129690164101</v>
      </c>
      <c r="BW100">
        <v>3.2829308490189302</v>
      </c>
      <c r="BX100">
        <v>3.3012303499484799</v>
      </c>
      <c r="BY100">
        <v>3.31961176477098</v>
      </c>
      <c r="BZ100">
        <v>3.3380753859785801</v>
      </c>
      <c r="CA100">
        <v>3.3566215055374502</v>
      </c>
      <c r="CB100">
        <v>3.3752504148344999</v>
      </c>
      <c r="CC100">
        <v>3.3939624046227101</v>
      </c>
      <c r="CD100">
        <v>3.4127577649653502</v>
      </c>
      <c r="CE100">
        <v>3.4316367851788301</v>
      </c>
      <c r="CF100">
        <v>3.4505997537744801</v>
      </c>
      <c r="CG100">
        <v>3.4696469583989602</v>
      </c>
      <c r="CH100">
        <v>3.4887786857735499</v>
      </c>
      <c r="CI100">
        <v>3.5079952216321999</v>
      </c>
      <c r="CJ100">
        <v>3.52729685065828</v>
      </c>
      <c r="CK100">
        <v>3.54668385642035</v>
      </c>
      <c r="CL100">
        <v>3.5661565213064601</v>
      </c>
      <c r="CM100">
        <v>3.58571512645754</v>
      </c>
      <c r="CN100">
        <v>3.6053599516994099</v>
      </c>
      <c r="CO100">
        <v>3.6250912754737898</v>
      </c>
      <c r="CP100">
        <v>3.6449093747680901</v>
      </c>
      <c r="CQ100">
        <v>3.6648145250441</v>
      </c>
      <c r="CR100">
        <v>3.6848070001655899</v>
      </c>
      <c r="CS100">
        <v>3.7048870723247598</v>
      </c>
      <c r="CT100">
        <v>3.7250550119677399</v>
      </c>
      <c r="CU100">
        <v>3.7453110877189202</v>
      </c>
      <c r="CV100">
        <v>3.7656555663042801</v>
      </c>
      <c r="CW100">
        <v>3.7860887124738301</v>
      </c>
      <c r="CX100">
        <v>3.80661078892286</v>
      </c>
      <c r="CY100">
        <v>3.82722132466492</v>
      </c>
      <c r="CZ100">
        <v>3.8479185332380599</v>
      </c>
      <c r="DA100">
        <v>3.8686992736445101</v>
      </c>
      <c r="DB100">
        <v>3.8895583797439199</v>
      </c>
      <c r="DC100">
        <v>3.9104877162035598</v>
      </c>
      <c r="DD100">
        <v>3.9314748787125402</v>
      </c>
      <c r="DE100">
        <v>3.9525014445144402</v>
      </c>
      <c r="DF100">
        <v>3.9735406713662602</v>
      </c>
      <c r="DG100">
        <v>3.9945545412085499</v>
      </c>
      <c r="DH100">
        <v>4.0154900516754699</v>
      </c>
      <c r="DI100">
        <v>4.0362746764321598</v>
      </c>
      <c r="DJ100">
        <v>4.0568109459447097</v>
      </c>
      <c r="DK100">
        <v>4.07697014439331</v>
      </c>
      <c r="DL100">
        <v>4.0965851753711098</v>
      </c>
      <c r="DM100">
        <v>4.11544271648527</v>
      </c>
      <c r="DN100">
        <v>4.1332748570335403</v>
      </c>
      <c r="DO100">
        <v>4.1497504881313398</v>
      </c>
      <c r="DP100">
        <v>4.1644667845209096</v>
      </c>
      <c r="DQ100">
        <v>4.1769686221366804</v>
      </c>
      <c r="DR100">
        <v>4.1866781005949596</v>
      </c>
      <c r="DS100">
        <v>4.1929188152878103</v>
      </c>
      <c r="DT100">
        <v>4.1949493615087201</v>
      </c>
    </row>
    <row r="101" spans="1:124" ht="15" customHeight="1" x14ac:dyDescent="0.25">
      <c r="A101">
        <v>99</v>
      </c>
      <c r="B101">
        <v>3.7379808046611802</v>
      </c>
      <c r="C101">
        <v>3.7851762393946999</v>
      </c>
      <c r="D101">
        <v>2.7202610069277999</v>
      </c>
      <c r="E101">
        <v>2.6682188801339701</v>
      </c>
      <c r="F101">
        <v>2.4950156812442499</v>
      </c>
      <c r="G101">
        <v>2.5968694092448099</v>
      </c>
      <c r="H101">
        <v>2.6141340040171501</v>
      </c>
      <c r="I101">
        <v>2.1294484659104702</v>
      </c>
      <c r="J101">
        <v>2.2269817580113598</v>
      </c>
      <c r="K101">
        <v>2.3360075800778501</v>
      </c>
      <c r="L101">
        <v>2.5700310782485101</v>
      </c>
      <c r="M101">
        <v>2.5224840150572501</v>
      </c>
      <c r="N101">
        <v>2.39657072566159</v>
      </c>
      <c r="O101">
        <v>2.3224236183776799</v>
      </c>
      <c r="P101">
        <v>2.5285365663125199</v>
      </c>
      <c r="Q101">
        <v>2.4025305095299898</v>
      </c>
      <c r="R101">
        <v>2.2743793853998402</v>
      </c>
      <c r="S101">
        <v>2.3322842951987299</v>
      </c>
      <c r="T101">
        <v>2.1447688282875399</v>
      </c>
      <c r="U101">
        <v>2.1060330198972701</v>
      </c>
      <c r="V101">
        <v>2.18453810305629</v>
      </c>
      <c r="W101">
        <v>2.30976186035072</v>
      </c>
      <c r="X101">
        <v>2.28362008392204</v>
      </c>
      <c r="Y101">
        <v>2.3446749035808501</v>
      </c>
      <c r="Z101">
        <v>2.3588360737065401</v>
      </c>
      <c r="AA101">
        <v>2.3730634823040901</v>
      </c>
      <c r="AB101">
        <v>2.3873574040381098</v>
      </c>
      <c r="AC101">
        <v>2.4017181143279802</v>
      </c>
      <c r="AD101">
        <v>2.4161458893384302</v>
      </c>
      <c r="AE101">
        <v>2.43064100596956</v>
      </c>
      <c r="AF101">
        <v>2.4452037418464299</v>
      </c>
      <c r="AG101">
        <v>2.4598343753079202</v>
      </c>
      <c r="AH101">
        <v>2.4745331853951802</v>
      </c>
      <c r="AI101">
        <v>2.4893004518392798</v>
      </c>
      <c r="AJ101">
        <v>2.50413645504841</v>
      </c>
      <c r="AK101">
        <v>2.5190414760942899</v>
      </c>
      <c r="AL101">
        <v>2.5340157966980201</v>
      </c>
      <c r="AM101">
        <v>2.54905969921511</v>
      </c>
      <c r="AN101">
        <v>2.5641734666198901</v>
      </c>
      <c r="AO101">
        <v>2.57935738248913</v>
      </c>
      <c r="AP101">
        <v>2.5946117309849401</v>
      </c>
      <c r="AQ101">
        <v>2.6099367968368301</v>
      </c>
      <c r="AR101">
        <v>2.6253328653229802</v>
      </c>
      <c r="AS101">
        <v>2.6408002222507401</v>
      </c>
      <c r="AT101">
        <v>2.6563391539361998</v>
      </c>
      <c r="AU101">
        <v>2.67194994718293</v>
      </c>
      <c r="AV101">
        <v>2.68763288925985</v>
      </c>
      <c r="AW101">
        <v>2.7033882678781098</v>
      </c>
      <c r="AX101">
        <v>2.71921637116718</v>
      </c>
      <c r="AY101">
        <v>2.7351174876498101</v>
      </c>
      <c r="AZ101">
        <v>2.7510919062161898</v>
      </c>
      <c r="BA101">
        <v>2.7671399160969798</v>
      </c>
      <c r="BB101">
        <v>2.78326180683545</v>
      </c>
      <c r="BC101">
        <v>2.7994578682584801</v>
      </c>
      <c r="BD101">
        <v>2.8157283904466501</v>
      </c>
      <c r="BE101">
        <v>2.8320736637031199</v>
      </c>
      <c r="BF101">
        <v>2.8484939785215801</v>
      </c>
      <c r="BG101">
        <v>2.8649896255529601</v>
      </c>
      <c r="BH101">
        <v>2.88156089557119</v>
      </c>
      <c r="BI101">
        <v>2.8982080794376799</v>
      </c>
      <c r="BJ101">
        <v>2.91493146806482</v>
      </c>
      <c r="BK101">
        <v>2.9317313523781898</v>
      </c>
      <c r="BL101">
        <v>2.9486080232777101</v>
      </c>
      <c r="BM101">
        <v>2.96556177159757</v>
      </c>
      <c r="BN101">
        <v>2.9825928880649899</v>
      </c>
      <c r="BO101">
        <v>2.99970166325781</v>
      </c>
      <c r="BP101">
        <v>3.0168883875608401</v>
      </c>
      <c r="BQ101">
        <v>3.0341533511210099</v>
      </c>
      <c r="BR101">
        <v>3.0514968438013699</v>
      </c>
      <c r="BS101">
        <v>3.06891915513377</v>
      </c>
      <c r="BT101">
        <v>3.0864205742703801</v>
      </c>
      <c r="BU101">
        <v>3.10400138993396</v>
      </c>
      <c r="BV101">
        <v>3.1216618903669402</v>
      </c>
      <c r="BW101">
        <v>3.1394023632791899</v>
      </c>
      <c r="BX101">
        <v>3.1572230957945999</v>
      </c>
      <c r="BY101">
        <v>3.1751243743964599</v>
      </c>
      <c r="BZ101">
        <v>3.1931064848715498</v>
      </c>
      <c r="CA101">
        <v>3.2111697122530498</v>
      </c>
      <c r="CB101">
        <v>3.2293143407621598</v>
      </c>
      <c r="CC101">
        <v>3.2475406537486</v>
      </c>
      <c r="CD101">
        <v>3.2658489336298002</v>
      </c>
      <c r="CE101">
        <v>3.2842394618289399</v>
      </c>
      <c r="CF101">
        <v>3.3027125187117798</v>
      </c>
      <c r="CG101">
        <v>3.3212683835223</v>
      </c>
      <c r="CH101">
        <v>3.3399073343171501</v>
      </c>
      <c r="CI101">
        <v>3.3586296478990101</v>
      </c>
      <c r="CJ101">
        <v>3.3774355997486198</v>
      </c>
      <c r="CK101">
        <v>3.3963254639559199</v>
      </c>
      <c r="CL101">
        <v>3.4152995131498698</v>
      </c>
      <c r="CM101">
        <v>3.43435801842725</v>
      </c>
      <c r="CN101">
        <v>3.4535012492803498</v>
      </c>
      <c r="CO101">
        <v>3.47272947352362</v>
      </c>
      <c r="CP101">
        <v>3.4920429572192502</v>
      </c>
      <c r="CQ101">
        <v>3.5114419646017301</v>
      </c>
      <c r="CR101">
        <v>3.5309267580013799</v>
      </c>
      <c r="CS101">
        <v>3.5504975977669702</v>
      </c>
      <c r="CT101">
        <v>3.5701547421872801</v>
      </c>
      <c r="CU101">
        <v>3.5898984474118598</v>
      </c>
      <c r="CV101">
        <v>3.60972896737074</v>
      </c>
      <c r="CW101">
        <v>3.6296465536934202</v>
      </c>
      <c r="CX101">
        <v>3.6496514556268602</v>
      </c>
      <c r="CY101">
        <v>3.6697430031622398</v>
      </c>
      <c r="CZ101">
        <v>3.68991888523303</v>
      </c>
      <c r="DA101">
        <v>3.7101751120223301</v>
      </c>
      <c r="DB101">
        <v>3.7305051891630101</v>
      </c>
      <c r="DC101">
        <v>3.7508989575980398</v>
      </c>
      <c r="DD101">
        <v>3.7713409996707399</v>
      </c>
      <c r="DE101">
        <v>3.79180849851944</v>
      </c>
      <c r="DF101">
        <v>3.8122684290921498</v>
      </c>
      <c r="DG101">
        <v>3.8326739580056999</v>
      </c>
      <c r="DH101">
        <v>3.8529599390979601</v>
      </c>
      <c r="DI101">
        <v>3.87303741462576</v>
      </c>
      <c r="DJ101">
        <v>3.8927870706303098</v>
      </c>
      <c r="DK101">
        <v>3.9120516497349298</v>
      </c>
      <c r="DL101">
        <v>3.93062739455074</v>
      </c>
      <c r="DM101">
        <v>3.9482546769583502</v>
      </c>
      <c r="DN101">
        <v>3.9646080578145502</v>
      </c>
      <c r="DO101">
        <v>3.9792861113598601</v>
      </c>
      <c r="DP101">
        <v>3.9918014308460301</v>
      </c>
      <c r="DQ101">
        <v>4.0016049011680703</v>
      </c>
      <c r="DR101">
        <v>4.0079998640264201</v>
      </c>
      <c r="DS101">
        <v>4.0101726178218602</v>
      </c>
      <c r="DT101">
        <v>4.0101726178218602</v>
      </c>
    </row>
    <row r="102" spans="1:124" ht="15" customHeight="1" x14ac:dyDescent="0.25">
      <c r="A102">
        <v>100</v>
      </c>
      <c r="B102">
        <v>3.95637221272401</v>
      </c>
      <c r="C102">
        <v>4.0102974459551604</v>
      </c>
      <c r="D102">
        <v>2.7711113121538999</v>
      </c>
      <c r="E102">
        <v>2.6758085330028201</v>
      </c>
      <c r="F102">
        <v>2.4306931548727801</v>
      </c>
      <c r="G102">
        <v>2.4321084876622101</v>
      </c>
      <c r="H102">
        <v>2.4496772919134102</v>
      </c>
      <c r="I102">
        <v>2.0245825293417399</v>
      </c>
      <c r="J102">
        <v>2.1202771000971099</v>
      </c>
      <c r="K102">
        <v>2.3659619740120701</v>
      </c>
      <c r="L102">
        <v>2.6444711925999198</v>
      </c>
      <c r="M102">
        <v>2.5841506063856201</v>
      </c>
      <c r="N102">
        <v>2.4114686069375701</v>
      </c>
      <c r="O102">
        <v>2.3401788968378301</v>
      </c>
      <c r="P102">
        <v>2.4809495010654299</v>
      </c>
      <c r="Q102">
        <v>2.3411265989404302</v>
      </c>
      <c r="R102">
        <v>2.2183514296846401</v>
      </c>
      <c r="S102">
        <v>2.2905354804011102</v>
      </c>
      <c r="T102">
        <v>2.0144087258663599</v>
      </c>
      <c r="U102">
        <v>2.01050218597039</v>
      </c>
      <c r="V102">
        <v>2.1134760433532902</v>
      </c>
      <c r="W102">
        <v>2.24478404348551</v>
      </c>
      <c r="X102">
        <v>2.2510496522025298</v>
      </c>
      <c r="Y102">
        <v>2.2647280142402901</v>
      </c>
      <c r="Z102">
        <v>2.27847114443093</v>
      </c>
      <c r="AA102">
        <v>2.2922793161937198</v>
      </c>
      <c r="AB102">
        <v>2.3061528036057699</v>
      </c>
      <c r="AC102">
        <v>2.3200918813924898</v>
      </c>
      <c r="AD102">
        <v>2.3340968249174501</v>
      </c>
      <c r="AE102">
        <v>2.34816791017156</v>
      </c>
      <c r="AF102">
        <v>2.36230541376155</v>
      </c>
      <c r="AG102">
        <v>2.3765096128977601</v>
      </c>
      <c r="AH102">
        <v>2.3907807853812</v>
      </c>
      <c r="AI102">
        <v>2.4051192095898699</v>
      </c>
      <c r="AJ102">
        <v>2.4195251644642801</v>
      </c>
      <c r="AK102">
        <v>2.4339989294922102</v>
      </c>
      <c r="AL102">
        <v>2.4485407846926202</v>
      </c>
      <c r="AM102">
        <v>2.4631510105987999</v>
      </c>
      <c r="AN102">
        <v>2.4778298882405099</v>
      </c>
      <c r="AO102">
        <v>2.4925776991254298</v>
      </c>
      <c r="AP102">
        <v>2.5073947252195898</v>
      </c>
      <c r="AQ102">
        <v>2.5222812489269</v>
      </c>
      <c r="AR102">
        <v>2.53723755306775</v>
      </c>
      <c r="AS102">
        <v>2.5522639208566602</v>
      </c>
      <c r="AT102">
        <v>2.5673606358789698</v>
      </c>
      <c r="AU102">
        <v>2.5825279820664302</v>
      </c>
      <c r="AV102">
        <v>2.5977662436719302</v>
      </c>
      <c r="AW102">
        <v>2.61307570524305</v>
      </c>
      <c r="AX102">
        <v>2.6284566515946799</v>
      </c>
      <c r="AY102">
        <v>2.6439093677804402</v>
      </c>
      <c r="AZ102">
        <v>2.65943413906313</v>
      </c>
      <c r="BA102">
        <v>2.6750312508840199</v>
      </c>
      <c r="BB102">
        <v>2.6907009888310398</v>
      </c>
      <c r="BC102">
        <v>2.7064436386057902</v>
      </c>
      <c r="BD102">
        <v>2.7222594859895399</v>
      </c>
      <c r="BE102">
        <v>2.7381488168078598</v>
      </c>
      <c r="BF102">
        <v>2.75411191689428</v>
      </c>
      <c r="BG102">
        <v>2.7701490720526598</v>
      </c>
      <c r="BH102">
        <v>2.7862605680183701</v>
      </c>
      <c r="BI102">
        <v>2.8024466904183201</v>
      </c>
      <c r="BJ102">
        <v>2.8187077247297099</v>
      </c>
      <c r="BK102">
        <v>2.8350439562376302</v>
      </c>
      <c r="BL102">
        <v>2.85145566999137</v>
      </c>
      <c r="BM102">
        <v>2.8679431507595399</v>
      </c>
      <c r="BN102">
        <v>2.8845066829839601</v>
      </c>
      <c r="BO102">
        <v>2.9011465507322001</v>
      </c>
      <c r="BP102">
        <v>2.9178630376490902</v>
      </c>
      <c r="BQ102">
        <v>2.9346564269067601</v>
      </c>
      <c r="BR102">
        <v>2.9515270011535399</v>
      </c>
      <c r="BS102">
        <v>2.9684750424616499</v>
      </c>
      <c r="BT102">
        <v>2.9855008322735399</v>
      </c>
      <c r="BU102">
        <v>3.0026046513470499</v>
      </c>
      <c r="BV102">
        <v>3.0197867796993698</v>
      </c>
      <c r="BW102">
        <v>3.0370474965496701</v>
      </c>
      <c r="BX102">
        <v>3.0543870802605499</v>
      </c>
      <c r="BY102">
        <v>3.07180580827829</v>
      </c>
      <c r="BZ102">
        <v>3.0893039570718699</v>
      </c>
      <c r="CA102">
        <v>3.1068818020707498</v>
      </c>
      <c r="CB102">
        <v>3.1245396176015201</v>
      </c>
      <c r="CC102">
        <v>3.1422776768233098</v>
      </c>
      <c r="CD102">
        <v>3.1600962516620901</v>
      </c>
      <c r="CE102">
        <v>3.1779956127437701</v>
      </c>
      <c r="CF102">
        <v>3.1959760293261699</v>
      </c>
      <c r="CG102">
        <v>3.2140377692299098</v>
      </c>
      <c r="CH102">
        <v>3.2321810987681099</v>
      </c>
      <c r="CI102">
        <v>3.2504062826751299</v>
      </c>
      <c r="CJ102">
        <v>3.2687135840340802</v>
      </c>
      <c r="CK102">
        <v>3.2871032642034801</v>
      </c>
      <c r="CL102">
        <v>3.30557558274272</v>
      </c>
      <c r="CM102">
        <v>3.3241307973366698</v>
      </c>
      <c r="CN102">
        <v>3.3427691637191699</v>
      </c>
      <c r="CO102">
        <v>3.3614909355957199</v>
      </c>
      <c r="CP102">
        <v>3.3802963645651598</v>
      </c>
      <c r="CQ102">
        <v>3.3991857000404702</v>
      </c>
      <c r="CR102">
        <v>3.4181591891687</v>
      </c>
      <c r="CS102">
        <v>3.4372170767501098</v>
      </c>
      <c r="CT102">
        <v>3.4563596051564698</v>
      </c>
      <c r="CU102">
        <v>3.4755870142486001</v>
      </c>
      <c r="CV102">
        <v>3.4948995412931398</v>
      </c>
      <c r="CW102">
        <v>3.5142974208786799</v>
      </c>
      <c r="CX102">
        <v>3.5337808848311401</v>
      </c>
      <c r="CY102">
        <v>3.5533489897710799</v>
      </c>
      <c r="CZ102">
        <v>3.5729987043512001</v>
      </c>
      <c r="DA102">
        <v>3.5927248767378601</v>
      </c>
      <c r="DB102">
        <v>3.61251919885003</v>
      </c>
      <c r="DC102">
        <v>3.6323687545301202</v>
      </c>
      <c r="DD102">
        <v>3.6522540295442099</v>
      </c>
      <c r="DE102">
        <v>3.6721462455377498</v>
      </c>
      <c r="DF102">
        <v>3.6920038704696299</v>
      </c>
      <c r="DG102">
        <v>3.71176815822015</v>
      </c>
      <c r="DH102">
        <v>3.7313575837241602</v>
      </c>
      <c r="DI102">
        <v>3.7506610704101702</v>
      </c>
      <c r="DJ102">
        <v>3.7695299561993201</v>
      </c>
      <c r="DK102">
        <v>3.7877687134681302</v>
      </c>
      <c r="DL102">
        <v>3.8051245256884498</v>
      </c>
      <c r="DM102">
        <v>3.8212759249580901</v>
      </c>
      <c r="DN102">
        <v>3.8358208039106598</v>
      </c>
      <c r="DO102">
        <v>3.8482642240456602</v>
      </c>
      <c r="DP102">
        <v>3.8580065404967501</v>
      </c>
      <c r="DQ102">
        <v>3.86437432277667</v>
      </c>
      <c r="DR102">
        <v>3.86651396301456</v>
      </c>
      <c r="DS102">
        <v>3.86651396301456</v>
      </c>
      <c r="DT102">
        <v>3.86651396301456</v>
      </c>
    </row>
    <row r="103" spans="1:124" ht="15" customHeight="1" x14ac:dyDescent="0.25">
      <c r="A103">
        <v>101</v>
      </c>
      <c r="B103">
        <v>4.2417457431077201</v>
      </c>
      <c r="C103">
        <v>4.2980928091319797</v>
      </c>
      <c r="D103">
        <v>2.9893765098449698</v>
      </c>
      <c r="E103">
        <v>2.8171777671299498</v>
      </c>
      <c r="F103">
        <v>2.3681534815856602</v>
      </c>
      <c r="G103">
        <v>2.3155588046385098</v>
      </c>
      <c r="H103">
        <v>2.210095798882</v>
      </c>
      <c r="I103">
        <v>2.0208748554573801</v>
      </c>
      <c r="J103">
        <v>2.0882358679830499</v>
      </c>
      <c r="K103">
        <v>2.4285914416368501</v>
      </c>
      <c r="L103">
        <v>2.6840358256599699</v>
      </c>
      <c r="M103">
        <v>2.6653605137145502</v>
      </c>
      <c r="N103">
        <v>2.5377829689716198</v>
      </c>
      <c r="O103">
        <v>2.3447113751150899</v>
      </c>
      <c r="P103">
        <v>2.4712458863579498</v>
      </c>
      <c r="Q103">
        <v>2.35866351228763</v>
      </c>
      <c r="R103">
        <v>2.1548198232781099</v>
      </c>
      <c r="S103">
        <v>2.18053658157717</v>
      </c>
      <c r="T103">
        <v>1.87350293785924</v>
      </c>
      <c r="U103">
        <v>1.9361491052136299</v>
      </c>
      <c r="V103">
        <v>2.08707917048193</v>
      </c>
      <c r="W103">
        <v>2.1327159971636198</v>
      </c>
      <c r="X103">
        <v>2.1459341354492301</v>
      </c>
      <c r="Y103">
        <v>2.1592160265766198</v>
      </c>
      <c r="Z103">
        <v>2.17256193500145</v>
      </c>
      <c r="AA103">
        <v>2.1859721258516598</v>
      </c>
      <c r="AB103">
        <v>2.1994468649156298</v>
      </c>
      <c r="AC103">
        <v>2.2129864186296602</v>
      </c>
      <c r="AD103">
        <v>2.2265910540645799</v>
      </c>
      <c r="AE103">
        <v>2.24026103891162</v>
      </c>
      <c r="AF103">
        <v>2.2539966414674502</v>
      </c>
      <c r="AG103">
        <v>2.2677981306184298</v>
      </c>
      <c r="AH103">
        <v>2.2816657758239098</v>
      </c>
      <c r="AI103">
        <v>2.2955998470987402</v>
      </c>
      <c r="AJ103">
        <v>2.30960061499486</v>
      </c>
      <c r="AK103">
        <v>2.32366835058194</v>
      </c>
      <c r="AL103">
        <v>2.3378033254271302</v>
      </c>
      <c r="AM103">
        <v>2.3520058115737901</v>
      </c>
      <c r="AN103">
        <v>2.36627608151935</v>
      </c>
      <c r="AO103">
        <v>2.38061440819199</v>
      </c>
      <c r="AP103">
        <v>2.3950210649265502</v>
      </c>
      <c r="AQ103">
        <v>2.4094963254391502</v>
      </c>
      <c r="AR103">
        <v>2.4240404638009498</v>
      </c>
      <c r="AS103">
        <v>2.4386537544107698</v>
      </c>
      <c r="AT103">
        <v>2.45333647196659</v>
      </c>
      <c r="AU103">
        <v>2.4680888914360102</v>
      </c>
      <c r="AV103">
        <v>2.4829112880255502</v>
      </c>
      <c r="AW103">
        <v>2.4978039371488698</v>
      </c>
      <c r="AX103">
        <v>2.5127671143937298</v>
      </c>
      <c r="AY103">
        <v>2.5278010954879799</v>
      </c>
      <c r="AZ103">
        <v>2.5429061562641602</v>
      </c>
      <c r="BA103">
        <v>2.55808257262309</v>
      </c>
      <c r="BB103">
        <v>2.5733306204961899</v>
      </c>
      <c r="BC103">
        <v>2.5886505758065601</v>
      </c>
      <c r="BD103">
        <v>2.60404271442897</v>
      </c>
      <c r="BE103">
        <v>2.6195073121484702</v>
      </c>
      <c r="BF103">
        <v>2.6350446446179201</v>
      </c>
      <c r="BG103">
        <v>2.65065498731416</v>
      </c>
      <c r="BH103">
        <v>2.66633861549305</v>
      </c>
      <c r="BI103">
        <v>2.6820958041431702</v>
      </c>
      <c r="BJ103">
        <v>2.6979268279383399</v>
      </c>
      <c r="BK103">
        <v>2.7138319611888702</v>
      </c>
      <c r="BL103">
        <v>2.7298114777915399</v>
      </c>
      <c r="BM103">
        <v>2.7458656511783599</v>
      </c>
      <c r="BN103">
        <v>2.7619947542640801</v>
      </c>
      <c r="BO103">
        <v>2.7781990593924002</v>
      </c>
      <c r="BP103">
        <v>2.79447883828102</v>
      </c>
      <c r="BQ103">
        <v>2.8108343619654401</v>
      </c>
      <c r="BR103">
        <v>2.8272659007413901</v>
      </c>
      <c r="BS103">
        <v>2.8437737241062799</v>
      </c>
      <c r="BT103">
        <v>2.8603581006992198</v>
      </c>
      <c r="BU103">
        <v>2.8770192982399201</v>
      </c>
      <c r="BV103">
        <v>2.8937575834664</v>
      </c>
      <c r="BW103">
        <v>2.9105732220715099</v>
      </c>
      <c r="BX103">
        <v>2.9274664786382498</v>
      </c>
      <c r="BY103">
        <v>2.9444376165739699</v>
      </c>
      <c r="BZ103">
        <v>2.9614868980434101</v>
      </c>
      <c r="CA103">
        <v>2.97861458390059</v>
      </c>
      <c r="CB103">
        <v>2.99582093361966</v>
      </c>
      <c r="CC103">
        <v>3.0131062052246</v>
      </c>
      <c r="CD103">
        <v>3.0304706552178802</v>
      </c>
      <c r="CE103">
        <v>3.0479145385080701</v>
      </c>
      <c r="CF103">
        <v>3.06543810833641</v>
      </c>
      <c r="CG103">
        <v>3.0830416162024101</v>
      </c>
      <c r="CH103">
        <v>3.1007253117884499</v>
      </c>
      <c r="CI103">
        <v>3.1184894428834302</v>
      </c>
      <c r="CJ103">
        <v>3.1363342553055098</v>
      </c>
      <c r="CK103">
        <v>3.1542599928239601</v>
      </c>
      <c r="CL103">
        <v>3.1722668970801098</v>
      </c>
      <c r="CM103">
        <v>3.1903552075074999</v>
      </c>
      <c r="CN103">
        <v>3.20852516125123</v>
      </c>
      <c r="CO103">
        <v>3.22677699308647</v>
      </c>
      <c r="CP103">
        <v>3.2451109353363199</v>
      </c>
      <c r="CQ103">
        <v>3.2635272177889201</v>
      </c>
      <c r="CR103">
        <v>3.28202606761386</v>
      </c>
      <c r="CS103">
        <v>3.3006077092780099</v>
      </c>
      <c r="CT103">
        <v>3.3192723644607098</v>
      </c>
      <c r="CU103">
        <v>3.3380202519684099</v>
      </c>
      <c r="CV103">
        <v>3.3568515876488099</v>
      </c>
      <c r="CW103">
        <v>3.37576658430448</v>
      </c>
      <c r="CX103">
        <v>3.3947654516060002</v>
      </c>
      <c r="CY103">
        <v>3.4138468932522801</v>
      </c>
      <c r="CZ103">
        <v>3.4330069502822398</v>
      </c>
      <c r="DA103">
        <v>3.4522389796215598</v>
      </c>
      <c r="DB103">
        <v>3.4715323523716801</v>
      </c>
      <c r="DC103">
        <v>3.4908706333753998</v>
      </c>
      <c r="DD103">
        <v>3.51022909190816</v>
      </c>
      <c r="DE103">
        <v>3.5295713749712401</v>
      </c>
      <c r="DF103">
        <v>3.5488451643151899</v>
      </c>
      <c r="DG103">
        <v>3.5679766404450501</v>
      </c>
      <c r="DH103">
        <v>3.5868635959600002</v>
      </c>
      <c r="DI103">
        <v>3.6053670805717002</v>
      </c>
      <c r="DJ103">
        <v>3.6233015235989599</v>
      </c>
      <c r="DK103">
        <v>3.6404233671322999</v>
      </c>
      <c r="DL103">
        <v>3.6564183521769098</v>
      </c>
      <c r="DM103">
        <v>3.6708877256584902</v>
      </c>
      <c r="DN103">
        <v>3.68333376997608</v>
      </c>
      <c r="DO103">
        <v>3.69314518809772</v>
      </c>
      <c r="DP103">
        <v>3.6995829937708899</v>
      </c>
      <c r="DQ103">
        <v>3.7018199532531701</v>
      </c>
      <c r="DR103">
        <v>3.7018199532531701</v>
      </c>
      <c r="DS103">
        <v>3.7018199532531701</v>
      </c>
      <c r="DT103">
        <v>3.7018199532531701</v>
      </c>
    </row>
    <row r="104" spans="1:124" ht="15" customHeight="1" x14ac:dyDescent="0.25">
      <c r="A104">
        <v>102</v>
      </c>
      <c r="B104">
        <v>4.47165054474545</v>
      </c>
      <c r="C104">
        <v>4.4947040723037901</v>
      </c>
      <c r="D104">
        <v>3.25124945037722</v>
      </c>
      <c r="E104">
        <v>3.0039918195008801</v>
      </c>
      <c r="F104">
        <v>2.3679829095165599</v>
      </c>
      <c r="G104">
        <v>2.3167412570054999</v>
      </c>
      <c r="H104">
        <v>2.0790838823228701</v>
      </c>
      <c r="I104">
        <v>2.2007097712196502</v>
      </c>
      <c r="J104">
        <v>2.1947095900984501</v>
      </c>
      <c r="K104">
        <v>2.5624365540956902</v>
      </c>
      <c r="L104">
        <v>2.7996377374880499</v>
      </c>
      <c r="M104">
        <v>2.8783722133130198</v>
      </c>
      <c r="N104">
        <v>2.6543559469169802</v>
      </c>
      <c r="O104">
        <v>2.4685723361709599</v>
      </c>
      <c r="P104">
        <v>2.5701226177716898</v>
      </c>
      <c r="Q104">
        <v>2.4447336231522598</v>
      </c>
      <c r="R104">
        <v>1.9977616029879199</v>
      </c>
      <c r="S104">
        <v>2.0408899912153502</v>
      </c>
      <c r="T104">
        <v>1.8054672112588701</v>
      </c>
      <c r="U104">
        <v>1.91820820413182</v>
      </c>
      <c r="V104">
        <v>2.0158612219492298</v>
      </c>
      <c r="W104">
        <v>2.0286990671715799</v>
      </c>
      <c r="X104">
        <v>2.0415993364214602</v>
      </c>
      <c r="Y104">
        <v>2.0545622842057099</v>
      </c>
      <c r="Z104">
        <v>2.0675881657841599</v>
      </c>
      <c r="AA104">
        <v>2.08067723715221</v>
      </c>
      <c r="AB104">
        <v>2.0938297550226799</v>
      </c>
      <c r="AC104">
        <v>2.1070459768067198</v>
      </c>
      <c r="AD104">
        <v>2.1203261605939598</v>
      </c>
      <c r="AE104">
        <v>2.13367056513174</v>
      </c>
      <c r="AF104">
        <v>2.1470794498034902</v>
      </c>
      <c r="AG104">
        <v>2.16055307460622</v>
      </c>
      <c r="AH104">
        <v>2.17409170012697</v>
      </c>
      <c r="AI104">
        <v>2.1876955875184301</v>
      </c>
      <c r="AJ104">
        <v>2.20136499847353</v>
      </c>
      <c r="AK104">
        <v>2.2151001951990601</v>
      </c>
      <c r="AL104">
        <v>2.2289014403882299</v>
      </c>
      <c r="AM104">
        <v>2.2427689971922602</v>
      </c>
      <c r="AN104">
        <v>2.2567031291909299</v>
      </c>
      <c r="AO104">
        <v>2.2707041003619701</v>
      </c>
      <c r="AP104">
        <v>2.2847721750495</v>
      </c>
      <c r="AQ104">
        <v>2.2989076179312602</v>
      </c>
      <c r="AR104">
        <v>2.3131106939848101</v>
      </c>
      <c r="AS104">
        <v>2.3273816684525501</v>
      </c>
      <c r="AT104">
        <v>2.3417208068056299</v>
      </c>
      <c r="AU104">
        <v>2.3561283747067101</v>
      </c>
      <c r="AV104">
        <v>2.37060463797153</v>
      </c>
      <c r="AW104">
        <v>2.3851498625293299</v>
      </c>
      <c r="AX104">
        <v>2.3997643143820699</v>
      </c>
      <c r="AY104">
        <v>2.4144482595624801</v>
      </c>
      <c r="AZ104">
        <v>2.4292019640908999</v>
      </c>
      <c r="BA104">
        <v>2.4440256939308602</v>
      </c>
      <c r="BB104">
        <v>2.45891971494355</v>
      </c>
      <c r="BC104">
        <v>2.4738842928409901</v>
      </c>
      <c r="BD104">
        <v>2.488919693138</v>
      </c>
      <c r="BE104">
        <v>2.50402618110297</v>
      </c>
      <c r="BF104">
        <v>2.5192040217073401</v>
      </c>
      <c r="BG104">
        <v>2.5344534795739699</v>
      </c>
      <c r="BH104">
        <v>2.54977481892413</v>
      </c>
      <c r="BI104">
        <v>2.5651683035234401</v>
      </c>
      <c r="BJ104">
        <v>2.5806341966264301</v>
      </c>
      <c r="BK104">
        <v>2.5961727609199898</v>
      </c>
      <c r="BL104">
        <v>2.6117842584655699</v>
      </c>
      <c r="BM104">
        <v>2.62746895064021</v>
      </c>
      <c r="BN104">
        <v>2.6432270980763199</v>
      </c>
      <c r="BO104">
        <v>2.6590589606003401</v>
      </c>
      <c r="BP104">
        <v>2.6749647971701598</v>
      </c>
      <c r="BQ104">
        <v>2.6909448658114701</v>
      </c>
      <c r="BR104">
        <v>2.7069994235528401</v>
      </c>
      <c r="BS104">
        <v>2.7231287263597901</v>
      </c>
      <c r="BT104">
        <v>2.7393330290676499</v>
      </c>
      <c r="BU104">
        <v>2.7556125853133402</v>
      </c>
      <c r="BV104">
        <v>2.7719676474661101</v>
      </c>
      <c r="BW104">
        <v>2.7883984665571999</v>
      </c>
      <c r="BX104">
        <v>2.80490529220834</v>
      </c>
      <c r="BY104">
        <v>2.8214883725594402</v>
      </c>
      <c r="BZ104">
        <v>2.8381479541951302</v>
      </c>
      <c r="CA104">
        <v>2.85488428207029</v>
      </c>
      <c r="CB104">
        <v>2.8716975994348202</v>
      </c>
      <c r="CC104">
        <v>2.8885881477572402</v>
      </c>
      <c r="CD104">
        <v>2.90555616664762</v>
      </c>
      <c r="CE104">
        <v>2.92260189377946</v>
      </c>
      <c r="CF104">
        <v>2.9397255648108498</v>
      </c>
      <c r="CG104">
        <v>2.9569274133047299</v>
      </c>
      <c r="CH104">
        <v>2.9742076706484801</v>
      </c>
      <c r="CI104">
        <v>2.9915665659726298</v>
      </c>
      <c r="CJ104">
        <v>3.0090043260689701</v>
      </c>
      <c r="CK104">
        <v>3.02652117530794</v>
      </c>
      <c r="CL104">
        <v>3.0441173355553199</v>
      </c>
      <c r="CM104">
        <v>3.0617930260884298</v>
      </c>
      <c r="CN104">
        <v>3.0795484635116499</v>
      </c>
      <c r="CO104">
        <v>3.09738386167147</v>
      </c>
      <c r="CP104">
        <v>3.1152994315710099</v>
      </c>
      <c r="CQ104">
        <v>3.1332953812840998</v>
      </c>
      <c r="CR104">
        <v>3.1513719158689399</v>
      </c>
      <c r="CS104">
        <v>3.1695292372813699</v>
      </c>
      <c r="CT104">
        <v>3.1877675442878401</v>
      </c>
      <c r="CU104">
        <v>3.2060870323780302</v>
      </c>
      <c r="CV104">
        <v>3.2244878936772698</v>
      </c>
      <c r="CW104">
        <v>3.2429703168587198</v>
      </c>
      <c r="CX104">
        <v>3.2615344870554002</v>
      </c>
      <c r="CY104">
        <v>3.2801786362279901</v>
      </c>
      <c r="CZ104">
        <v>3.2988975607445901</v>
      </c>
      <c r="DA104">
        <v>3.3176826209782502</v>
      </c>
      <c r="DB104">
        <v>3.3365200875332901</v>
      </c>
      <c r="DC104">
        <v>3.35538883404246</v>
      </c>
      <c r="DD104">
        <v>3.3742571901681799</v>
      </c>
      <c r="DE104">
        <v>3.3930787470024102</v>
      </c>
      <c r="DF104">
        <v>3.41178689616074</v>
      </c>
      <c r="DG104">
        <v>3.4302878890363799</v>
      </c>
      <c r="DH104">
        <v>3.44845222943243</v>
      </c>
      <c r="DI104">
        <v>3.4661042658013401</v>
      </c>
      <c r="DJ104">
        <v>3.4830099314840099</v>
      </c>
      <c r="DK104">
        <v>3.4988626928528301</v>
      </c>
      <c r="DL104">
        <v>3.5132679028934</v>
      </c>
      <c r="DM104">
        <v>3.5257259144872299</v>
      </c>
      <c r="DN104">
        <v>3.5356144728106398</v>
      </c>
      <c r="DO104">
        <v>3.5421710662145101</v>
      </c>
      <c r="DP104">
        <v>3.5444760543473701</v>
      </c>
      <c r="DQ104">
        <v>3.5444760543473701</v>
      </c>
      <c r="DR104">
        <v>3.5444760543473701</v>
      </c>
      <c r="DS104">
        <v>3.5444760543473701</v>
      </c>
      <c r="DT104">
        <v>3.5444760543473701</v>
      </c>
    </row>
    <row r="105" spans="1:124" ht="15" customHeight="1" x14ac:dyDescent="0.25">
      <c r="A105">
        <v>103</v>
      </c>
      <c r="B105">
        <v>4.6154727792351098</v>
      </c>
      <c r="C105">
        <v>4.6321649860084699</v>
      </c>
      <c r="D105">
        <v>3.5667456597758398</v>
      </c>
      <c r="E105">
        <v>3.28697673046599</v>
      </c>
      <c r="F105">
        <v>2.5446531076203098</v>
      </c>
      <c r="G105">
        <v>2.4110888152498098</v>
      </c>
      <c r="H105">
        <v>2.1271628002641898</v>
      </c>
      <c r="I105">
        <v>2.49795896524842</v>
      </c>
      <c r="J105">
        <v>2.3559180291489801</v>
      </c>
      <c r="K105">
        <v>2.7996370285526702</v>
      </c>
      <c r="L105">
        <v>3.1230251887461198</v>
      </c>
      <c r="M105">
        <v>3.1276797683644402</v>
      </c>
      <c r="N105">
        <v>2.9381754978455499</v>
      </c>
      <c r="O105">
        <v>2.7915051207586199</v>
      </c>
      <c r="P105">
        <v>2.7520160718360098</v>
      </c>
      <c r="Q105">
        <v>2.5780325493139302</v>
      </c>
      <c r="R105">
        <v>2.0024222833057599</v>
      </c>
      <c r="S105">
        <v>1.9699503570763399</v>
      </c>
      <c r="T105">
        <v>1.8803642406373</v>
      </c>
      <c r="U105">
        <v>1.96182358030606</v>
      </c>
      <c r="V105">
        <v>1.97431084710404</v>
      </c>
      <c r="W105">
        <v>1.98685846001731</v>
      </c>
      <c r="X105">
        <v>1.9994666749514101</v>
      </c>
      <c r="Y105">
        <v>2.0121357484141198</v>
      </c>
      <c r="Z105">
        <v>2.02486593749498</v>
      </c>
      <c r="AA105">
        <v>2.0376574998438</v>
      </c>
      <c r="AB105">
        <v>2.05051069364831</v>
      </c>
      <c r="AC105">
        <v>2.0634257776106999</v>
      </c>
      <c r="AD105">
        <v>2.0764030109232601</v>
      </c>
      <c r="AE105">
        <v>2.0894426532429402</v>
      </c>
      <c r="AF105">
        <v>2.1025449646648502</v>
      </c>
      <c r="AG105">
        <v>2.1157102056947901</v>
      </c>
      <c r="AH105">
        <v>2.1289386372205801</v>
      </c>
      <c r="AI105">
        <v>2.1422305204823999</v>
      </c>
      <c r="AJ105">
        <v>2.1555861170419499</v>
      </c>
      <c r="AK105">
        <v>2.16900568875052</v>
      </c>
      <c r="AL105">
        <v>2.1824894977159102</v>
      </c>
      <c r="AM105">
        <v>2.1960378062681798</v>
      </c>
      <c r="AN105">
        <v>2.20965087692427</v>
      </c>
      <c r="AO105">
        <v>2.2233289723513998</v>
      </c>
      <c r="AP105">
        <v>2.2370723553293201</v>
      </c>
      <c r="AQ105">
        <v>2.2508812887113399</v>
      </c>
      <c r="AR105">
        <v>2.2647560353841301</v>
      </c>
      <c r="AS105">
        <v>2.2786968582263598</v>
      </c>
      <c r="AT105">
        <v>2.29270402006606</v>
      </c>
      <c r="AU105">
        <v>2.3067777836368202</v>
      </c>
      <c r="AV105">
        <v>2.32091841153267</v>
      </c>
      <c r="AW105">
        <v>2.3351261661618099</v>
      </c>
      <c r="AX105">
        <v>2.3494013096990201</v>
      </c>
      <c r="AY105">
        <v>2.36374410403692</v>
      </c>
      <c r="AZ105">
        <v>2.37815481073594</v>
      </c>
      <c r="BA105">
        <v>2.3926336909730099</v>
      </c>
      <c r="BB105">
        <v>2.4071810054891101</v>
      </c>
      <c r="BC105">
        <v>2.4217970145355401</v>
      </c>
      <c r="BD105">
        <v>2.4364819778189202</v>
      </c>
      <c r="BE105">
        <v>2.4512361544450698</v>
      </c>
      <c r="BF105">
        <v>2.4660598028615701</v>
      </c>
      <c r="BG105">
        <v>2.4809531807992</v>
      </c>
      <c r="BH105">
        <v>2.4959165452121499</v>
      </c>
      <c r="BI105">
        <v>2.5109501522170201</v>
      </c>
      <c r="BJ105">
        <v>2.5260542570306801</v>
      </c>
      <c r="BK105">
        <v>2.5412291139070202</v>
      </c>
      <c r="BL105">
        <v>2.5564749760724301</v>
      </c>
      <c r="BM105">
        <v>2.5717920956603</v>
      </c>
      <c r="BN105">
        <v>2.5871807236443001</v>
      </c>
      <c r="BO105">
        <v>2.6026411097706199</v>
      </c>
      <c r="BP105">
        <v>2.6181735024891402</v>
      </c>
      <c r="BQ105">
        <v>2.6337781488835401</v>
      </c>
      <c r="BR105">
        <v>2.6494552946003802</v>
      </c>
      <c r="BS105">
        <v>2.66520518377718</v>
      </c>
      <c r="BT105">
        <v>2.6810280589695501</v>
      </c>
      <c r="BU105">
        <v>2.6969241610772801</v>
      </c>
      <c r="BV105">
        <v>2.7128937292696298</v>
      </c>
      <c r="BW105">
        <v>2.7289370009096201</v>
      </c>
      <c r="BX105">
        <v>2.7450542114774898</v>
      </c>
      <c r="BY105">
        <v>2.7612455944932899</v>
      </c>
      <c r="BZ105">
        <v>2.7775113814387602</v>
      </c>
      <c r="CA105">
        <v>2.7938518016782798</v>
      </c>
      <c r="CB105">
        <v>2.8102670823791902</v>
      </c>
      <c r="CC105">
        <v>2.82675744843139</v>
      </c>
      <c r="CD105">
        <v>2.8433231223662201</v>
      </c>
      <c r="CE105">
        <v>2.8599643242747002</v>
      </c>
      <c r="CF105">
        <v>2.8766812717252499</v>
      </c>
      <c r="CG105">
        <v>2.8934741796807599</v>
      </c>
      <c r="CH105">
        <v>2.9103432604151398</v>
      </c>
      <c r="CI105">
        <v>2.9272887234294598</v>
      </c>
      <c r="CJ105">
        <v>2.9443107753675202</v>
      </c>
      <c r="CK105">
        <v>2.96140961993112</v>
      </c>
      <c r="CL105">
        <v>2.9785854577949298</v>
      </c>
      <c r="CM105">
        <v>2.9958384865209902</v>
      </c>
      <c r="CN105">
        <v>3.013168900473</v>
      </c>
      <c r="CO105">
        <v>3.0305768907303001</v>
      </c>
      <c r="CP105">
        <v>3.0480626450017101</v>
      </c>
      <c r="CQ105">
        <v>3.0656263475392</v>
      </c>
      <c r="CR105">
        <v>3.08326817905143</v>
      </c>
      <c r="CS105">
        <v>3.1009883166171801</v>
      </c>
      <c r="CT105">
        <v>3.1187869335989502</v>
      </c>
      <c r="CU105">
        <v>3.1366641995562898</v>
      </c>
      <c r="CV105">
        <v>3.1546202801594898</v>
      </c>
      <c r="CW105">
        <v>3.17265533710319</v>
      </c>
      <c r="CX105">
        <v>3.1907695280201702</v>
      </c>
      <c r="CY105">
        <v>3.20896040556197</v>
      </c>
      <c r="CZ105">
        <v>3.2272209667043299</v>
      </c>
      <c r="DA105">
        <v>3.2455396926119899</v>
      </c>
      <c r="DB105">
        <v>3.2638983935055399</v>
      </c>
      <c r="DC105">
        <v>3.2822692101127999</v>
      </c>
      <c r="DD105">
        <v>3.3006105351722899</v>
      </c>
      <c r="DE105">
        <v>3.3188615932262402</v>
      </c>
      <c r="DF105">
        <v>3.3369354059154599</v>
      </c>
      <c r="DG105">
        <v>3.3547098801879698</v>
      </c>
      <c r="DH105">
        <v>3.3720167951373101</v>
      </c>
      <c r="DI105">
        <v>3.3886285352533001</v>
      </c>
      <c r="DJ105">
        <v>3.40424252693987</v>
      </c>
      <c r="DK105">
        <v>3.4184634809013299</v>
      </c>
      <c r="DL105">
        <v>3.4307837206442899</v>
      </c>
      <c r="DM105">
        <v>3.44056207727927</v>
      </c>
      <c r="DN105">
        <v>3.4470020388624301</v>
      </c>
      <c r="DO105">
        <v>3.44913004094927</v>
      </c>
      <c r="DP105">
        <v>3.4491300409492802</v>
      </c>
      <c r="DQ105">
        <v>3.44913004094927</v>
      </c>
      <c r="DR105">
        <v>3.44913004094927</v>
      </c>
      <c r="DS105">
        <v>3.44913004094927</v>
      </c>
      <c r="DT105">
        <v>3.4491300409492802</v>
      </c>
    </row>
    <row r="106" spans="1:124" ht="15" customHeight="1" x14ac:dyDescent="0.25">
      <c r="A106">
        <v>104</v>
      </c>
      <c r="B106">
        <v>4.6358844124595899</v>
      </c>
      <c r="C106">
        <v>4.52549701962349</v>
      </c>
      <c r="D106">
        <v>3.8112780308961498</v>
      </c>
      <c r="E106">
        <v>3.5412950828755001</v>
      </c>
      <c r="F106">
        <v>2.98006210046738</v>
      </c>
      <c r="G106">
        <v>2.6532401005020199</v>
      </c>
      <c r="H106">
        <v>2.4539525794758799</v>
      </c>
      <c r="I106">
        <v>2.8009458920367898</v>
      </c>
      <c r="J106">
        <v>2.7387099431398698</v>
      </c>
      <c r="K106">
        <v>3.1715266438103402</v>
      </c>
      <c r="L106">
        <v>3.4270078307552398</v>
      </c>
      <c r="M106">
        <v>3.3483372917449898</v>
      </c>
      <c r="N106">
        <v>3.3202262709011001</v>
      </c>
      <c r="O106">
        <v>3.1145981793505602</v>
      </c>
      <c r="P106">
        <v>2.9047266772992</v>
      </c>
      <c r="Q106">
        <v>2.68904894672791</v>
      </c>
      <c r="R106">
        <v>2.1762394973530501</v>
      </c>
      <c r="S106">
        <v>1.87999882278085</v>
      </c>
      <c r="T106">
        <v>1.8771358287526001</v>
      </c>
      <c r="U106">
        <v>1.8892406151089001</v>
      </c>
      <c r="V106">
        <v>1.9014043210749401</v>
      </c>
      <c r="W106">
        <v>1.91362719771682</v>
      </c>
      <c r="X106">
        <v>1.92590949659879</v>
      </c>
      <c r="Y106">
        <v>1.9382514697576201</v>
      </c>
      <c r="Z106">
        <v>1.9506533696758099</v>
      </c>
      <c r="AA106">
        <v>1.9631154492537799</v>
      </c>
      <c r="AB106">
        <v>1.9756379617809201</v>
      </c>
      <c r="AC106">
        <v>1.98822116090559</v>
      </c>
      <c r="AD106">
        <v>2.0008653006039498</v>
      </c>
      <c r="AE106">
        <v>2.0135706351475999</v>
      </c>
      <c r="AF106">
        <v>2.0263374190702002</v>
      </c>
      <c r="AG106">
        <v>2.0391659071327801</v>
      </c>
      <c r="AH106">
        <v>2.05205635428795</v>
      </c>
      <c r="AI106">
        <v>2.0650090156429002</v>
      </c>
      <c r="AJ106">
        <v>2.0780241464211699</v>
      </c>
      <c r="AK106">
        <v>2.09110200192328</v>
      </c>
      <c r="AL106">
        <v>2.10424283748603</v>
      </c>
      <c r="AM106">
        <v>2.1174469084406899</v>
      </c>
      <c r="AN106">
        <v>2.1307144700698699</v>
      </c>
      <c r="AO106">
        <v>2.1440457775632198</v>
      </c>
      <c r="AP106">
        <v>2.15744108597185</v>
      </c>
      <c r="AQ106">
        <v>2.17090065016149</v>
      </c>
      <c r="AR106">
        <v>2.1844247247644599</v>
      </c>
      <c r="AS106">
        <v>2.1980135641304002</v>
      </c>
      <c r="AT106">
        <v>2.21166742227566</v>
      </c>
      <c r="AU106">
        <v>2.2253865528315999</v>
      </c>
      <c r="AV106">
        <v>2.2391712089915101</v>
      </c>
      <c r="AW106">
        <v>2.2530216434564401</v>
      </c>
      <c r="AX106">
        <v>2.2669381083796698</v>
      </c>
      <c r="AY106">
        <v>2.2809208553100699</v>
      </c>
      <c r="AZ106">
        <v>2.2949701351342302</v>
      </c>
      <c r="BA106">
        <v>2.3090861980173401</v>
      </c>
      <c r="BB106">
        <v>2.3232692933429799</v>
      </c>
      <c r="BC106">
        <v>2.33751966965163</v>
      </c>
      <c r="BD106">
        <v>2.3518375745781399</v>
      </c>
      <c r="BE106">
        <v>2.36622325478799</v>
      </c>
      <c r="BF106">
        <v>2.3806769559124099</v>
      </c>
      <c r="BG106">
        <v>2.3951989224824599</v>
      </c>
      <c r="BH106">
        <v>2.40978939786197</v>
      </c>
      <c r="BI106">
        <v>2.4244486241794401</v>
      </c>
      <c r="BJ106">
        <v>2.43917684225891</v>
      </c>
      <c r="BK106">
        <v>2.4539742915497502</v>
      </c>
      <c r="BL106">
        <v>2.4688412100555501</v>
      </c>
      <c r="BM106">
        <v>2.4837778342619399</v>
      </c>
      <c r="BN106">
        <v>2.4987843990635401</v>
      </c>
      <c r="BO106">
        <v>2.51386113768993</v>
      </c>
      <c r="BP106">
        <v>2.5290082816308299</v>
      </c>
      <c r="BQ106">
        <v>2.5442260605603102</v>
      </c>
      <c r="BR106">
        <v>2.55951470226025</v>
      </c>
      <c r="BS106">
        <v>2.5748744325429702</v>
      </c>
      <c r="BT106">
        <v>2.5903054751731198</v>
      </c>
      <c r="BU106">
        <v>2.60580805178884</v>
      </c>
      <c r="BV106">
        <v>2.62138238182219</v>
      </c>
      <c r="BW106">
        <v>2.6370286824189999</v>
      </c>
      <c r="BX106">
        <v>2.6527471683580299</v>
      </c>
      <c r="BY106">
        <v>2.66853805196958</v>
      </c>
      <c r="BZ106">
        <v>2.68440154305353</v>
      </c>
      <c r="CA106">
        <v>2.7003378487969298</v>
      </c>
      <c r="CB106">
        <v>2.71634717369106</v>
      </c>
      <c r="CC106">
        <v>2.7324297194481102</v>
      </c>
      <c r="CD106">
        <v>2.7485856849174501</v>
      </c>
      <c r="CE106">
        <v>2.7648152660015799</v>
      </c>
      <c r="CF106">
        <v>2.7811186555717802</v>
      </c>
      <c r="CG106">
        <v>2.7974960433834499</v>
      </c>
      <c r="CH106">
        <v>2.8139476159913301</v>
      </c>
      <c r="CI106">
        <v>2.8304735566644599</v>
      </c>
      <c r="CJ106">
        <v>2.8470740453010799</v>
      </c>
      <c r="CK106">
        <v>2.8637492583434199</v>
      </c>
      <c r="CL106">
        <v>2.8804993686924401</v>
      </c>
      <c r="CM106">
        <v>2.8973245456225998</v>
      </c>
      <c r="CN106">
        <v>2.9142249546966799</v>
      </c>
      <c r="CO106">
        <v>2.93120075768072</v>
      </c>
      <c r="CP106">
        <v>2.94825211245904</v>
      </c>
      <c r="CQ106">
        <v>2.96537917294952</v>
      </c>
      <c r="CR106">
        <v>2.9825820890190999</v>
      </c>
      <c r="CS106">
        <v>2.9998610063995099</v>
      </c>
      <c r="CT106">
        <v>3.01721606660344</v>
      </c>
      <c r="CU106">
        <v>3.0346474068409299</v>
      </c>
      <c r="CV106">
        <v>3.0521551599363201</v>
      </c>
      <c r="CW106">
        <v>3.06973945424562</v>
      </c>
      <c r="CX106">
        <v>3.0874004135743198</v>
      </c>
      <c r="CY106">
        <v>3.1051346958584398</v>
      </c>
      <c r="CZ106">
        <v>3.12293293283799</v>
      </c>
      <c r="DA106">
        <v>3.1407798361784001</v>
      </c>
      <c r="DB106">
        <v>3.1586513960214799</v>
      </c>
      <c r="DC106">
        <v>3.1765109936798201</v>
      </c>
      <c r="DD106">
        <v>3.1943041291501002</v>
      </c>
      <c r="DE106">
        <v>3.21195143475948</v>
      </c>
      <c r="DF106">
        <v>3.2293396359272002</v>
      </c>
      <c r="DG106">
        <v>3.2463101376010401</v>
      </c>
      <c r="DH106">
        <v>3.2626449689516202</v>
      </c>
      <c r="DI106">
        <v>3.2780499161757199</v>
      </c>
      <c r="DJ106">
        <v>3.2921348173076099</v>
      </c>
      <c r="DK106">
        <v>3.30439118260119</v>
      </c>
      <c r="DL106">
        <v>3.3141675324179301</v>
      </c>
      <c r="DM106">
        <v>3.3206430985973299</v>
      </c>
      <c r="DN106">
        <v>3.3228007962869399</v>
      </c>
      <c r="DO106">
        <v>3.3228007962869399</v>
      </c>
      <c r="DP106">
        <v>3.3228007962869399</v>
      </c>
      <c r="DQ106">
        <v>3.3228007962869399</v>
      </c>
      <c r="DR106">
        <v>3.3228007962869399</v>
      </c>
      <c r="DS106">
        <v>3.3228007962869399</v>
      </c>
      <c r="DT106">
        <v>3.3228007962869399</v>
      </c>
    </row>
    <row r="107" spans="1:124" ht="15" customHeight="1" x14ac:dyDescent="0.25">
      <c r="A107">
        <v>105</v>
      </c>
      <c r="B107">
        <v>4.5272129299409798</v>
      </c>
      <c r="C107">
        <v>4.1394788618971798</v>
      </c>
      <c r="D107">
        <v>3.7732894952029401</v>
      </c>
      <c r="E107">
        <v>3.3994633906201202</v>
      </c>
      <c r="F107">
        <v>3.0451692139121702</v>
      </c>
      <c r="G107">
        <v>2.8086195086938699</v>
      </c>
      <c r="H107">
        <v>2.7499489204923</v>
      </c>
      <c r="I107">
        <v>2.9448587823992902</v>
      </c>
      <c r="J107">
        <v>3.23643517800804</v>
      </c>
      <c r="K107">
        <v>3.45346942358369</v>
      </c>
      <c r="L107">
        <v>3.47586581558296</v>
      </c>
      <c r="M107">
        <v>3.4601195529189801</v>
      </c>
      <c r="N107">
        <v>3.3335966210933399</v>
      </c>
      <c r="O107">
        <v>3.0703949644746902</v>
      </c>
      <c r="P107">
        <v>2.82755859178455</v>
      </c>
      <c r="Q107">
        <v>2.4864208134395298</v>
      </c>
      <c r="R107">
        <v>2.0079227712214101</v>
      </c>
      <c r="S107">
        <v>1.7971185181009399</v>
      </c>
      <c r="T107">
        <v>1.80885914455108</v>
      </c>
      <c r="U107">
        <v>1.8206572979434601</v>
      </c>
      <c r="V107">
        <v>1.83251322354095</v>
      </c>
      <c r="W107">
        <v>1.84442716695591</v>
      </c>
      <c r="X107">
        <v>1.85639937411803</v>
      </c>
      <c r="Y107">
        <v>1.8684300912410701</v>
      </c>
      <c r="Z107">
        <v>1.88051956478827</v>
      </c>
      <c r="AA107">
        <v>1.89266804143676</v>
      </c>
      <c r="AB107">
        <v>1.9048757680406201</v>
      </c>
      <c r="AC107">
        <v>1.91714299159276</v>
      </c>
      <c r="AD107">
        <v>1.9294699591856399</v>
      </c>
      <c r="AE107">
        <v>1.94185691797066</v>
      </c>
      <c r="AF107">
        <v>1.9543041151164</v>
      </c>
      <c r="AG107">
        <v>1.9668117977655899</v>
      </c>
      <c r="AH107">
        <v>1.97938021299078</v>
      </c>
      <c r="AI107">
        <v>1.99200960774887</v>
      </c>
      <c r="AJ107">
        <v>2.0047002288343001</v>
      </c>
      <c r="AK107">
        <v>2.0174523228310299</v>
      </c>
      <c r="AL107">
        <v>2.0302661360632301</v>
      </c>
      <c r="AM107">
        <v>2.04314191454483</v>
      </c>
      <c r="AN107">
        <v>2.05607990392767</v>
      </c>
      <c r="AO107">
        <v>2.0690803494485599</v>
      </c>
      <c r="AP107">
        <v>2.0821434958750298</v>
      </c>
      <c r="AQ107">
        <v>2.0952695874498399</v>
      </c>
      <c r="AR107">
        <v>2.1084588678343401</v>
      </c>
      <c r="AS107">
        <v>2.1217115800506301</v>
      </c>
      <c r="AT107">
        <v>2.1350279664224199</v>
      </c>
      <c r="AU107">
        <v>2.14840826851482</v>
      </c>
      <c r="AV107">
        <v>2.1618527270729602</v>
      </c>
      <c r="AW107">
        <v>2.1753615819593999</v>
      </c>
      <c r="AX107">
        <v>2.1889350720904499</v>
      </c>
      <c r="AY107">
        <v>2.2025734353713999</v>
      </c>
      <c r="AZ107">
        <v>2.21627690863057</v>
      </c>
      <c r="BA107">
        <v>2.2300457275524099</v>
      </c>
      <c r="BB107">
        <v>2.2438801266094699</v>
      </c>
      <c r="BC107">
        <v>2.2577803389933302</v>
      </c>
      <c r="BD107">
        <v>2.27174659654461</v>
      </c>
      <c r="BE107">
        <v>2.2857791296819299</v>
      </c>
      <c r="BF107">
        <v>2.2998781673299602</v>
      </c>
      <c r="BG107">
        <v>2.31404393684655</v>
      </c>
      <c r="BH107">
        <v>2.3282766639489401</v>
      </c>
      <c r="BI107">
        <v>2.3425765726391501</v>
      </c>
      <c r="BJ107">
        <v>2.35694388512854</v>
      </c>
      <c r="BK107">
        <v>2.3713788217615099</v>
      </c>
      <c r="BL107">
        <v>2.38588160093855</v>
      </c>
      <c r="BM107">
        <v>2.4004524390384798</v>
      </c>
      <c r="BN107">
        <v>2.4150915503400099</v>
      </c>
      <c r="BO107">
        <v>2.4297991469426701</v>
      </c>
      <c r="BP107">
        <v>2.4445754386871301</v>
      </c>
      <c r="BQ107">
        <v>2.4594206330749002</v>
      </c>
      <c r="BR107">
        <v>2.4743349351875401</v>
      </c>
      <c r="BS107">
        <v>2.4893185476053201</v>
      </c>
      <c r="BT107">
        <v>2.5043716703254599</v>
      </c>
      <c r="BU107">
        <v>2.5194945006799601</v>
      </c>
      <c r="BV107">
        <v>2.5346872332529999</v>
      </c>
      <c r="BW107">
        <v>2.5499500597980398</v>
      </c>
      <c r="BX107">
        <v>2.56528316915468</v>
      </c>
      <c r="BY107">
        <v>2.58068674716516</v>
      </c>
      <c r="BZ107">
        <v>2.5961609765907601</v>
      </c>
      <c r="CA107">
        <v>2.6117060370279899</v>
      </c>
      <c r="CB107">
        <v>2.62732210482468</v>
      </c>
      <c r="CC107">
        <v>2.6430093529959802</v>
      </c>
      <c r="CD107">
        <v>2.6587679511403799</v>
      </c>
      <c r="CE107">
        <v>2.67459806535572</v>
      </c>
      <c r="CF107">
        <v>2.6904998581552699</v>
      </c>
      <c r="CG107">
        <v>2.7064734883839301</v>
      </c>
      <c r="CH107">
        <v>2.7225191111345999</v>
      </c>
      <c r="CI107">
        <v>2.7386368776647001</v>
      </c>
      <c r="CJ107">
        <v>2.7548269353130799</v>
      </c>
      <c r="CK107">
        <v>2.7710894274170101</v>
      </c>
      <c r="CL107">
        <v>2.7874244932297598</v>
      </c>
      <c r="CM107">
        <v>2.8038322678383798</v>
      </c>
      <c r="CN107">
        <v>2.8203128820819998</v>
      </c>
      <c r="CO107">
        <v>2.8368664624706201</v>
      </c>
      <c r="CP107">
        <v>2.8534931311043699</v>
      </c>
      <c r="CQ107">
        <v>2.8701930055934102</v>
      </c>
      <c r="CR107">
        <v>2.8869661989784401</v>
      </c>
      <c r="CS107">
        <v>2.9038128196517601</v>
      </c>
      <c r="CT107">
        <v>2.92073297127925</v>
      </c>
      <c r="CU107">
        <v>2.9377267527228499</v>
      </c>
      <c r="CV107">
        <v>2.95479425796406</v>
      </c>
      <c r="CW107">
        <v>2.9719355760281401</v>
      </c>
      <c r="CX107">
        <v>2.9891507909091901</v>
      </c>
      <c r="CY107">
        <v>3.0064353227716198</v>
      </c>
      <c r="CZ107">
        <v>3.0237765319618601</v>
      </c>
      <c r="DA107">
        <v>3.04115393578682</v>
      </c>
      <c r="DB107">
        <v>3.0585355299752401</v>
      </c>
      <c r="DC107">
        <v>3.0758726987156702</v>
      </c>
      <c r="DD107">
        <v>3.09309333132745</v>
      </c>
      <c r="DE107">
        <v>3.1100927296790002</v>
      </c>
      <c r="DF107">
        <v>3.1267218822322</v>
      </c>
      <c r="DG107">
        <v>3.1427727093709499</v>
      </c>
      <c r="DH107">
        <v>3.1579599611123599</v>
      </c>
      <c r="DI107">
        <v>3.1718995805663899</v>
      </c>
      <c r="DJ107">
        <v>3.1840835383294999</v>
      </c>
      <c r="DK107">
        <v>3.1938513918634701</v>
      </c>
      <c r="DL107">
        <v>3.2003591198424401</v>
      </c>
      <c r="DM107">
        <v>3.2025461066325001</v>
      </c>
      <c r="DN107">
        <v>3.2025461066325001</v>
      </c>
      <c r="DO107">
        <v>3.2025461066325001</v>
      </c>
      <c r="DP107">
        <v>3.2025461066325001</v>
      </c>
      <c r="DQ107">
        <v>3.2025461066325001</v>
      </c>
      <c r="DR107">
        <v>3.2025461066325001</v>
      </c>
      <c r="DS107">
        <v>3.2025461066325001</v>
      </c>
      <c r="DT107">
        <v>3.2025461066325001</v>
      </c>
    </row>
    <row r="108" spans="1:124" ht="15" customHeight="1" x14ac:dyDescent="0.25">
      <c r="A108">
        <v>106</v>
      </c>
      <c r="B108">
        <v>4.1225957808556801</v>
      </c>
      <c r="C108">
        <v>3.7622721539778698</v>
      </c>
      <c r="D108">
        <v>3.38287015046346</v>
      </c>
      <c r="E108">
        <v>3.0458032964898401</v>
      </c>
      <c r="F108">
        <v>2.80638656255045</v>
      </c>
      <c r="G108">
        <v>2.7474830139658901</v>
      </c>
      <c r="H108">
        <v>2.9413669618966898</v>
      </c>
      <c r="I108">
        <v>3.2310917248811202</v>
      </c>
      <c r="J108">
        <v>3.4454790991738902</v>
      </c>
      <c r="K108">
        <v>3.4645897453866699</v>
      </c>
      <c r="L108">
        <v>3.44432209200159</v>
      </c>
      <c r="M108">
        <v>3.3120485047982902</v>
      </c>
      <c r="N108">
        <v>3.0418467218148701</v>
      </c>
      <c r="O108">
        <v>2.7888373710093601</v>
      </c>
      <c r="P108">
        <v>2.4346758147285699</v>
      </c>
      <c r="Q108">
        <v>1.9405595590843101</v>
      </c>
      <c r="R108">
        <v>1.7215435143045601</v>
      </c>
      <c r="S108">
        <v>1.73293756331856</v>
      </c>
      <c r="T108">
        <v>1.74438777286602</v>
      </c>
      <c r="U108">
        <v>1.75589438101731</v>
      </c>
      <c r="V108">
        <v>1.7674576259827499</v>
      </c>
      <c r="W108">
        <v>1.7790777460726199</v>
      </c>
      <c r="X108">
        <v>1.7907549796558999</v>
      </c>
      <c r="Y108">
        <v>1.80248956511767</v>
      </c>
      <c r="Z108">
        <v>1.8142817408154299</v>
      </c>
      <c r="AA108">
        <v>1.82613174503398</v>
      </c>
      <c r="AB108">
        <v>1.83803981593913</v>
      </c>
      <c r="AC108">
        <v>1.85000619153018</v>
      </c>
      <c r="AD108">
        <v>1.86203110959104</v>
      </c>
      <c r="AE108">
        <v>1.8741148076401799</v>
      </c>
      <c r="AF108">
        <v>1.88625752287926</v>
      </c>
      <c r="AG108">
        <v>1.8984594921406099</v>
      </c>
      <c r="AH108">
        <v>1.9107209518333601</v>
      </c>
      <c r="AI108">
        <v>1.92304213788839</v>
      </c>
      <c r="AJ108">
        <v>1.9354232857021101</v>
      </c>
      <c r="AK108">
        <v>1.9478646300789</v>
      </c>
      <c r="AL108">
        <v>1.96036640517251</v>
      </c>
      <c r="AM108">
        <v>1.9729288444261599</v>
      </c>
      <c r="AN108">
        <v>1.9855521805115099</v>
      </c>
      <c r="AO108">
        <v>1.9982366452665099</v>
      </c>
      <c r="AP108">
        <v>2.0109824696320699</v>
      </c>
      <c r="AQ108">
        <v>2.0237898835876802</v>
      </c>
      <c r="AR108">
        <v>2.0366591160858598</v>
      </c>
      <c r="AS108">
        <v>2.0495903949856</v>
      </c>
      <c r="AT108">
        <v>2.0625839469847702</v>
      </c>
      <c r="AU108">
        <v>2.0756399975514501</v>
      </c>
      <c r="AV108">
        <v>2.0887587708543198</v>
      </c>
      <c r="AW108">
        <v>2.1019404896920402</v>
      </c>
      <c r="AX108">
        <v>2.1151853754217802</v>
      </c>
      <c r="AY108">
        <v>2.1284936478867</v>
      </c>
      <c r="AZ108">
        <v>2.1418655253427401</v>
      </c>
      <c r="BA108">
        <v>2.1553012243843699</v>
      </c>
      <c r="BB108">
        <v>2.1688009598696998</v>
      </c>
      <c r="BC108">
        <v>2.1823649448447102</v>
      </c>
      <c r="BD108">
        <v>2.1959933904667701</v>
      </c>
      <c r="BE108">
        <v>2.2096865059274702</v>
      </c>
      <c r="BF108">
        <v>2.2234444983747901</v>
      </c>
      <c r="BG108">
        <v>2.2372675728345999</v>
      </c>
      <c r="BH108">
        <v>2.2511559321316001</v>
      </c>
      <c r="BI108">
        <v>2.2651097768097301</v>
      </c>
      <c r="BJ108">
        <v>2.2791293050520101</v>
      </c>
      <c r="BK108">
        <v>2.2932147126000002</v>
      </c>
      <c r="BL108">
        <v>2.30736619267276</v>
      </c>
      <c r="BM108">
        <v>2.32158393588543</v>
      </c>
      <c r="BN108">
        <v>2.3358681301675599</v>
      </c>
      <c r="BO108">
        <v>2.350218960681</v>
      </c>
      <c r="BP108">
        <v>2.3646366097376998</v>
      </c>
      <c r="BQ108">
        <v>2.37912125671716</v>
      </c>
      <c r="BR108">
        <v>2.3936730779837698</v>
      </c>
      <c r="BS108">
        <v>2.4082922468041401</v>
      </c>
      <c r="BT108">
        <v>2.4229789332641301</v>
      </c>
      <c r="BU108">
        <v>2.4377333041860898</v>
      </c>
      <c r="BV108">
        <v>2.4525555230459899</v>
      </c>
      <c r="BW108">
        <v>2.4674457498906399</v>
      </c>
      <c r="BX108">
        <v>2.4824041412550399</v>
      </c>
      <c r="BY108">
        <v>2.4974308500799101</v>
      </c>
      <c r="BZ108">
        <v>2.5125260256293802</v>
      </c>
      <c r="CA108">
        <v>2.52768981340899</v>
      </c>
      <c r="CB108">
        <v>2.5429223550839399</v>
      </c>
      <c r="CC108">
        <v>2.5582237883977199</v>
      </c>
      <c r="CD108">
        <v>2.5735942470911599</v>
      </c>
      <c r="CE108">
        <v>2.5890338608218602</v>
      </c>
      <c r="CF108">
        <v>2.60454275508416</v>
      </c>
      <c r="CG108">
        <v>2.6201210511295998</v>
      </c>
      <c r="CH108">
        <v>2.6357688658880201</v>
      </c>
      <c r="CI108">
        <v>2.6514863118892502</v>
      </c>
      <c r="CJ108">
        <v>2.6672734971854202</v>
      </c>
      <c r="CK108">
        <v>2.68313052527408</v>
      </c>
      <c r="CL108">
        <v>2.6990574950220401</v>
      </c>
      <c r="CM108">
        <v>2.7150545005899498</v>
      </c>
      <c r="CN108">
        <v>2.7311216313578299</v>
      </c>
      <c r="CO108">
        <v>2.7472589718513998</v>
      </c>
      <c r="CP108">
        <v>2.76346660166943</v>
      </c>
      <c r="CQ108">
        <v>2.77974459541189</v>
      </c>
      <c r="CR108">
        <v>2.7960930226093601</v>
      </c>
      <c r="CS108">
        <v>2.8125119476532499</v>
      </c>
      <c r="CT108">
        <v>2.8290014297272599</v>
      </c>
      <c r="CU108">
        <v>2.8455615227399198</v>
      </c>
      <c r="CV108">
        <v>2.8621922752582498</v>
      </c>
      <c r="CW108">
        <v>2.87889373044275</v>
      </c>
      <c r="CX108">
        <v>2.8956659259834501</v>
      </c>
      <c r="CY108">
        <v>2.9125025512007801</v>
      </c>
      <c r="CZ108">
        <v>2.92938639458874</v>
      </c>
      <c r="DA108">
        <v>2.9462897430297699</v>
      </c>
      <c r="DB108">
        <v>2.9631695020792099</v>
      </c>
      <c r="DC108">
        <v>2.9799604638827901</v>
      </c>
      <c r="DD108">
        <v>2.9965662313172698</v>
      </c>
      <c r="DE108">
        <v>3.01284726816397</v>
      </c>
      <c r="DF108">
        <v>3.0286055413594202</v>
      </c>
      <c r="DG108">
        <v>3.04356526711363</v>
      </c>
      <c r="DH108">
        <v>3.0573493812808201</v>
      </c>
      <c r="DI108">
        <v>3.0694515355913801</v>
      </c>
      <c r="DJ108">
        <v>3.0792036789031401</v>
      </c>
      <c r="DK108">
        <v>3.08573961187418</v>
      </c>
      <c r="DL108">
        <v>3.0879552899645102</v>
      </c>
      <c r="DM108">
        <v>3.0879552899645102</v>
      </c>
      <c r="DN108">
        <v>3.0879552899645102</v>
      </c>
      <c r="DO108">
        <v>3.0879552899645102</v>
      </c>
      <c r="DP108">
        <v>3.0879552899645102</v>
      </c>
      <c r="DQ108">
        <v>3.0879552899645102</v>
      </c>
      <c r="DR108">
        <v>3.0879552899645102</v>
      </c>
      <c r="DS108">
        <v>3.0879552899645102</v>
      </c>
      <c r="DT108">
        <v>3.0879552899645102</v>
      </c>
    </row>
    <row r="109" spans="1:124" ht="15" customHeight="1" x14ac:dyDescent="0.25">
      <c r="A109">
        <v>107</v>
      </c>
      <c r="B109">
        <v>3.7425000138097002</v>
      </c>
      <c r="C109">
        <v>3.3698010634050202</v>
      </c>
      <c r="D109">
        <v>3.0762264600400302</v>
      </c>
      <c r="E109">
        <v>2.80270828042649</v>
      </c>
      <c r="F109">
        <v>2.7443419789687602</v>
      </c>
      <c r="G109">
        <v>2.9375952810492598</v>
      </c>
      <c r="H109">
        <v>3.2257628679852401</v>
      </c>
      <c r="I109">
        <v>3.4377747388444</v>
      </c>
      <c r="J109">
        <v>3.45386393324031</v>
      </c>
      <c r="K109">
        <v>3.4293763734973299</v>
      </c>
      <c r="L109">
        <v>3.2917044997021501</v>
      </c>
      <c r="M109">
        <v>3.01491270993301</v>
      </c>
      <c r="N109">
        <v>2.7523097055595298</v>
      </c>
      <c r="O109">
        <v>2.3858546032983701</v>
      </c>
      <c r="P109">
        <v>1.8769845349079599</v>
      </c>
      <c r="Q109">
        <v>1.6501893662892999</v>
      </c>
      <c r="R109">
        <v>1.66125359216136</v>
      </c>
      <c r="S109">
        <v>1.6723726252597799</v>
      </c>
      <c r="T109">
        <v>1.68354669440773</v>
      </c>
      <c r="U109">
        <v>1.6947760282765201</v>
      </c>
      <c r="V109">
        <v>1.7060608553362699</v>
      </c>
      <c r="W109">
        <v>1.7174014038053</v>
      </c>
      <c r="X109">
        <v>1.7287979015982899</v>
      </c>
      <c r="Y109">
        <v>1.7402505762731</v>
      </c>
      <c r="Z109">
        <v>1.75175965497643</v>
      </c>
      <c r="AA109">
        <v>1.7633253643882201</v>
      </c>
      <c r="AB109">
        <v>1.77494793066479</v>
      </c>
      <c r="AC109">
        <v>1.78662757938078</v>
      </c>
      <c r="AD109">
        <v>1.79836453546994</v>
      </c>
      <c r="AE109">
        <v>1.8101590231647</v>
      </c>
      <c r="AF109">
        <v>1.82201126593457</v>
      </c>
      <c r="AG109">
        <v>1.8339214864233999</v>
      </c>
      <c r="AH109">
        <v>1.84588990638557</v>
      </c>
      <c r="AI109">
        <v>1.85791674662101</v>
      </c>
      <c r="AJ109">
        <v>1.87000222690919</v>
      </c>
      <c r="AK109">
        <v>1.88214656594206</v>
      </c>
      <c r="AL109">
        <v>1.8943499812559199</v>
      </c>
      <c r="AM109">
        <v>1.90661268916236</v>
      </c>
      <c r="AN109">
        <v>1.9189349046782</v>
      </c>
      <c r="AO109">
        <v>1.9313168414544599</v>
      </c>
      <c r="AP109">
        <v>1.9437587117045301</v>
      </c>
      <c r="AQ109">
        <v>1.9562607261313201</v>
      </c>
      <c r="AR109">
        <v>1.9688230938537199</v>
      </c>
      <c r="AS109">
        <v>1.9814460223321499</v>
      </c>
      <c r="AT109">
        <v>1.9941297172933801</v>
      </c>
      <c r="AU109">
        <v>2.0068743826546598</v>
      </c>
      <c r="AV109">
        <v>2.0196802204470901</v>
      </c>
      <c r="AW109">
        <v>2.0325474307383402</v>
      </c>
      <c r="AX109">
        <v>2.0454762115548601</v>
      </c>
      <c r="AY109">
        <v>2.05846675880337</v>
      </c>
      <c r="AZ109">
        <v>2.0715192661919399</v>
      </c>
      <c r="BA109">
        <v>2.0846339251505199</v>
      </c>
      <c r="BB109">
        <v>2.0978109247510202</v>
      </c>
      <c r="BC109">
        <v>2.1110504516270199</v>
      </c>
      <c r="BD109">
        <v>2.1243526898931102</v>
      </c>
      <c r="BE109">
        <v>2.1377178210639398</v>
      </c>
      <c r="BF109">
        <v>2.1511460239729199</v>
      </c>
      <c r="BG109">
        <v>2.1646374746908301</v>
      </c>
      <c r="BH109">
        <v>2.1781923464441202</v>
      </c>
      <c r="BI109">
        <v>2.1918108095331799</v>
      </c>
      <c r="BJ109">
        <v>2.2054930312504899</v>
      </c>
      <c r="BK109">
        <v>2.21923917579872</v>
      </c>
      <c r="BL109">
        <v>2.2330494042089</v>
      </c>
      <c r="BM109">
        <v>2.24692387425854</v>
      </c>
      <c r="BN109">
        <v>2.2608627403900301</v>
      </c>
      <c r="BO109">
        <v>2.27486615362898</v>
      </c>
      <c r="BP109">
        <v>2.2889342615029902</v>
      </c>
      <c r="BQ109">
        <v>2.3030672079604702</v>
      </c>
      <c r="BR109">
        <v>2.3172651332899101</v>
      </c>
      <c r="BS109">
        <v>2.3315281740394198</v>
      </c>
      <c r="BT109">
        <v>2.3458564629366299</v>
      </c>
      <c r="BU109">
        <v>2.3602501288091702</v>
      </c>
      <c r="BV109">
        <v>2.3747092965054799</v>
      </c>
      <c r="BW109">
        <v>2.38923408681626</v>
      </c>
      <c r="BX109">
        <v>2.4038246163964101</v>
      </c>
      <c r="BY109">
        <v>2.4184809976877402</v>
      </c>
      <c r="BZ109">
        <v>2.4332033388421701</v>
      </c>
      <c r="CA109">
        <v>2.4479917436458001</v>
      </c>
      <c r="CB109">
        <v>2.4628463114436601</v>
      </c>
      <c r="CC109">
        <v>2.4777671370652898</v>
      </c>
      <c r="CD109">
        <v>2.4927543107511498</v>
      </c>
      <c r="CE109">
        <v>2.5078079180799802</v>
      </c>
      <c r="CF109">
        <v>2.52292803989699</v>
      </c>
      <c r="CG109">
        <v>2.5381147522431302</v>
      </c>
      <c r="CH109">
        <v>2.5533681262853301</v>
      </c>
      <c r="CI109">
        <v>2.5686882282477699</v>
      </c>
      <c r="CJ109">
        <v>2.5840751193443201</v>
      </c>
      <c r="CK109">
        <v>2.5995288557120002</v>
      </c>
      <c r="CL109">
        <v>2.6150494883457398</v>
      </c>
      <c r="CM109">
        <v>2.6306370630342499</v>
      </c>
      <c r="CN109">
        <v>2.64629162029716</v>
      </c>
      <c r="CO109">
        <v>2.6620131953235</v>
      </c>
      <c r="CP109">
        <v>2.6778018179113698</v>
      </c>
      <c r="CQ109">
        <v>2.69365751240906</v>
      </c>
      <c r="CR109">
        <v>2.7095802976575198</v>
      </c>
      <c r="CS109">
        <v>2.7255701869341999</v>
      </c>
      <c r="CT109">
        <v>2.7416271878983798</v>
      </c>
      <c r="CU109">
        <v>2.7577513025379501</v>
      </c>
      <c r="CV109">
        <v>2.7739425271176601</v>
      </c>
      <c r="CW109">
        <v>2.7902008521289399</v>
      </c>
      <c r="CX109">
        <v>2.8065262622412002</v>
      </c>
      <c r="CY109">
        <v>2.8229099998184002</v>
      </c>
      <c r="CZ109">
        <v>2.8393283966012199</v>
      </c>
      <c r="DA109">
        <v>2.8557435715503701</v>
      </c>
      <c r="DB109">
        <v>2.8720968909311</v>
      </c>
      <c r="DC109">
        <v>2.8882999736802599</v>
      </c>
      <c r="DD109">
        <v>2.9042226046167201</v>
      </c>
      <c r="DE109">
        <v>2.9196768746070099</v>
      </c>
      <c r="DF109">
        <v>2.9343968714366002</v>
      </c>
      <c r="DG109">
        <v>2.9480133165701101</v>
      </c>
      <c r="DH109">
        <v>2.9600226979715099</v>
      </c>
      <c r="DI109">
        <v>2.9697506993491598</v>
      </c>
      <c r="DJ109">
        <v>2.9763100748395201</v>
      </c>
      <c r="DK109">
        <v>2.9785535572820301</v>
      </c>
      <c r="DL109">
        <v>2.9785535572820301</v>
      </c>
      <c r="DM109">
        <v>2.9785535572820301</v>
      </c>
      <c r="DN109">
        <v>2.9785535572820301</v>
      </c>
      <c r="DO109">
        <v>2.9785535572820301</v>
      </c>
      <c r="DP109">
        <v>2.9785535572820301</v>
      </c>
      <c r="DQ109">
        <v>2.9785535572820301</v>
      </c>
      <c r="DR109">
        <v>2.9785535572820301</v>
      </c>
      <c r="DS109">
        <v>2.9785535572820301</v>
      </c>
      <c r="DT109">
        <v>2.9785535572820301</v>
      </c>
    </row>
    <row r="110" spans="1:124" ht="15" customHeight="1" x14ac:dyDescent="0.25">
      <c r="A110">
        <v>108</v>
      </c>
      <c r="B110">
        <v>3.3463467820216302</v>
      </c>
      <c r="C110">
        <v>3.0600141395026501</v>
      </c>
      <c r="D110">
        <v>2.7947804957403002</v>
      </c>
      <c r="E110">
        <v>2.7391678224335898</v>
      </c>
      <c r="F110">
        <v>2.9327909701749899</v>
      </c>
      <c r="G110">
        <v>3.2200069170485102</v>
      </c>
      <c r="H110">
        <v>3.43009142382413</v>
      </c>
      <c r="I110">
        <v>3.4435219849833998</v>
      </c>
      <c r="J110">
        <v>3.4151599872671299</v>
      </c>
      <c r="K110">
        <v>3.27245737036877</v>
      </c>
      <c r="L110">
        <v>2.9894837737104201</v>
      </c>
      <c r="M110">
        <v>2.7178474590750099</v>
      </c>
      <c r="N110">
        <v>2.3397991111863798</v>
      </c>
      <c r="O110">
        <v>1.8170017389988899</v>
      </c>
      <c r="P110">
        <v>1.5828403242551199</v>
      </c>
      <c r="Q110">
        <v>1.5935904932782701</v>
      </c>
      <c r="R110">
        <v>1.60439410674677</v>
      </c>
      <c r="S110">
        <v>1.61525138114883</v>
      </c>
      <c r="T110">
        <v>1.6261625324195601</v>
      </c>
      <c r="U110">
        <v>1.6371277758812399</v>
      </c>
      <c r="V110">
        <v>1.64814732618237</v>
      </c>
      <c r="W110">
        <v>1.6592213972355001</v>
      </c>
      <c r="X110">
        <v>1.67035020215399</v>
      </c>
      <c r="Y110">
        <v>1.6815339531876099</v>
      </c>
      <c r="Z110">
        <v>1.6927728616570199</v>
      </c>
      <c r="AA110">
        <v>1.70406713788727</v>
      </c>
      <c r="AB110">
        <v>1.71541699114016</v>
      </c>
      <c r="AC110">
        <v>1.7268226295456199</v>
      </c>
      <c r="AD110">
        <v>1.73828426003217</v>
      </c>
      <c r="AE110">
        <v>1.7498020882563401</v>
      </c>
      <c r="AF110">
        <v>1.7613763185312401</v>
      </c>
      <c r="AG110">
        <v>1.77300715375421</v>
      </c>
      <c r="AH110">
        <v>1.78469479533366</v>
      </c>
      <c r="AI110">
        <v>1.7964394431150701</v>
      </c>
      <c r="AJ110">
        <v>1.8082412953062501</v>
      </c>
      <c r="AK110">
        <v>1.82010054840185</v>
      </c>
      <c r="AL110">
        <v>1.83201739710717</v>
      </c>
      <c r="AM110">
        <v>1.84399203426139</v>
      </c>
      <c r="AN110">
        <v>1.8560246507600699</v>
      </c>
      <c r="AO110">
        <v>1.86811543547722</v>
      </c>
      <c r="AP110">
        <v>1.8802645751867499</v>
      </c>
      <c r="AQ110">
        <v>1.89247225448347</v>
      </c>
      <c r="AR110">
        <v>1.90473865570374</v>
      </c>
      <c r="AS110">
        <v>1.91706395884557</v>
      </c>
      <c r="AT110">
        <v>1.9294483414885499</v>
      </c>
      <c r="AU110">
        <v>1.9418919787133899</v>
      </c>
      <c r="AV110">
        <v>1.95439504302122</v>
      </c>
      <c r="AW110">
        <v>1.96695770425275</v>
      </c>
      <c r="AX110">
        <v>1.9795801295072499</v>
      </c>
      <c r="AY110">
        <v>1.99226248306138</v>
      </c>
      <c r="AZ110">
        <v>2.00500492628806</v>
      </c>
      <c r="BA110">
        <v>2.0178076175752699</v>
      </c>
      <c r="BB110">
        <v>2.0306707122449299</v>
      </c>
      <c r="BC110">
        <v>2.0435943624718802</v>
      </c>
      <c r="BD110">
        <v>2.0565787172029699</v>
      </c>
      <c r="BE110">
        <v>2.0696239220763402</v>
      </c>
      <c r="BF110">
        <v>2.0827301193410599</v>
      </c>
      <c r="BG110">
        <v>2.0958974477768701</v>
      </c>
      <c r="BH110">
        <v>2.10912604261443</v>
      </c>
      <c r="BI110">
        <v>2.1224160354558901</v>
      </c>
      <c r="BJ110">
        <v>2.1357675541958701</v>
      </c>
      <c r="BK110">
        <v>2.149180722943</v>
      </c>
      <c r="BL110">
        <v>2.1626556619419102</v>
      </c>
      <c r="BM110">
        <v>2.17619248749592</v>
      </c>
      <c r="BN110">
        <v>2.1897913118902301</v>
      </c>
      <c r="BO110">
        <v>2.2034522433158301</v>
      </c>
      <c r="BP110">
        <v>2.21717538579423</v>
      </c>
      <c r="BQ110">
        <v>2.23096083910277</v>
      </c>
      <c r="BR110">
        <v>2.2448086987009401</v>
      </c>
      <c r="BS110">
        <v>2.25871905565737</v>
      </c>
      <c r="BT110">
        <v>2.2726919965779002</v>
      </c>
      <c r="BU110">
        <v>2.2867276035344202</v>
      </c>
      <c r="BV110">
        <v>2.3008259539948401</v>
      </c>
      <c r="BW110">
        <v>2.314987120754</v>
      </c>
      <c r="BX110">
        <v>2.3292111718656701</v>
      </c>
      <c r="BY110">
        <v>2.3434981705756401</v>
      </c>
      <c r="BZ110">
        <v>2.3578481752560299</v>
      </c>
      <c r="CA110">
        <v>2.3722612393406202</v>
      </c>
      <c r="CB110">
        <v>2.3867374112616102</v>
      </c>
      <c r="CC110">
        <v>2.4012767343874502</v>
      </c>
      <c r="CD110">
        <v>2.4158792469620902</v>
      </c>
      <c r="CE110">
        <v>2.4305449820454501</v>
      </c>
      <c r="CF110">
        <v>2.4452739674553401</v>
      </c>
      <c r="CG110">
        <v>2.4600662257107202</v>
      </c>
      <c r="CH110">
        <v>2.4749217739763698</v>
      </c>
      <c r="CI110">
        <v>2.48984062400904</v>
      </c>
      <c r="CJ110">
        <v>2.5048227821050899</v>
      </c>
      <c r="CK110">
        <v>2.5198682490495599</v>
      </c>
      <c r="CL110">
        <v>2.53497702006687</v>
      </c>
      <c r="CM110">
        <v>2.5501490847730302</v>
      </c>
      <c r="CN110">
        <v>2.56538442712939</v>
      </c>
      <c r="CO110">
        <v>2.5806830253981299</v>
      </c>
      <c r="CP110">
        <v>2.5960448520992099</v>
      </c>
      <c r="CQ110">
        <v>2.61146987396909</v>
      </c>
      <c r="CR110">
        <v>2.6269580519210498</v>
      </c>
      <c r="CS110">
        <v>2.6425093410072602</v>
      </c>
      <c r="CT110">
        <v>2.6581236903825101</v>
      </c>
      <c r="CU110">
        <v>2.6738010432696502</v>
      </c>
      <c r="CV110">
        <v>2.68954133692678</v>
      </c>
      <c r="CW110">
        <v>2.7053445026162501</v>
      </c>
      <c r="CX110">
        <v>2.7212104655753002</v>
      </c>
      <c r="CY110">
        <v>2.7371269701932102</v>
      </c>
      <c r="CZ110">
        <v>2.7530611321110499</v>
      </c>
      <c r="DA110">
        <v>2.7689606232756598</v>
      </c>
      <c r="DB110">
        <v>2.7847448161203499</v>
      </c>
      <c r="DC110">
        <v>2.80029264309906</v>
      </c>
      <c r="DD110">
        <v>2.81542633803494</v>
      </c>
      <c r="DE110">
        <v>2.8298901786388799</v>
      </c>
      <c r="DF110">
        <v>2.8433233690386999</v>
      </c>
      <c r="DG110">
        <v>2.8552263115080501</v>
      </c>
      <c r="DH110">
        <v>2.8649197389165901</v>
      </c>
      <c r="DI110">
        <v>2.8714965274706499</v>
      </c>
      <c r="DJ110">
        <v>2.8737664851316298</v>
      </c>
      <c r="DK110">
        <v>2.8737664851316298</v>
      </c>
      <c r="DL110">
        <v>2.8737664851316298</v>
      </c>
      <c r="DM110">
        <v>2.8737664851316298</v>
      </c>
      <c r="DN110">
        <v>2.8737664851316298</v>
      </c>
      <c r="DO110">
        <v>2.8737664851316298</v>
      </c>
      <c r="DP110">
        <v>2.87376648513162</v>
      </c>
      <c r="DQ110">
        <v>2.8737664851316298</v>
      </c>
      <c r="DR110">
        <v>2.87376648513162</v>
      </c>
      <c r="DS110">
        <v>2.8737664851316298</v>
      </c>
      <c r="DT110">
        <v>2.8737664851316298</v>
      </c>
    </row>
    <row r="111" spans="1:124" ht="15" customHeight="1" x14ac:dyDescent="0.25">
      <c r="A111">
        <v>109</v>
      </c>
      <c r="B111">
        <v>3.0309188916049901</v>
      </c>
      <c r="C111">
        <v>2.7740462791154101</v>
      </c>
      <c r="D111">
        <v>2.7280159864511702</v>
      </c>
      <c r="E111">
        <v>2.9248769365746399</v>
      </c>
      <c r="F111">
        <v>3.2126750724954398</v>
      </c>
      <c r="G111">
        <v>3.42179231105901</v>
      </c>
      <c r="H111">
        <v>3.4332082868977798</v>
      </c>
      <c r="I111">
        <v>3.4014523883658399</v>
      </c>
      <c r="J111">
        <v>3.2541494767504102</v>
      </c>
      <c r="K111">
        <v>2.96542587449275</v>
      </c>
      <c r="L111">
        <v>2.6853109668589399</v>
      </c>
      <c r="M111">
        <v>2.2963477791183999</v>
      </c>
      <c r="N111">
        <v>1.76041696564081</v>
      </c>
      <c r="O111">
        <v>1.5192842049201001</v>
      </c>
      <c r="P111">
        <v>1.52973479724043</v>
      </c>
      <c r="Q111">
        <v>1.5402374229701701</v>
      </c>
      <c r="R111">
        <v>1.5507922815886499</v>
      </c>
      <c r="S111">
        <v>1.56139957148055</v>
      </c>
      <c r="T111">
        <v>1.5720594898655</v>
      </c>
      <c r="U111">
        <v>1.5827722327267499</v>
      </c>
      <c r="V111">
        <v>1.5935379947388899</v>
      </c>
      <c r="W111">
        <v>1.6043569691947299</v>
      </c>
      <c r="X111">
        <v>1.6152293479314099</v>
      </c>
      <c r="Y111">
        <v>1.6261553212556701</v>
      </c>
      <c r="Z111">
        <v>1.63713507786836</v>
      </c>
      <c r="AA111">
        <v>1.64816880478836</v>
      </c>
      <c r="AB111">
        <v>1.65925668727572</v>
      </c>
      <c r="AC111">
        <v>1.6703989087542801</v>
      </c>
      <c r="AD111">
        <v>1.68159565073372</v>
      </c>
      <c r="AE111">
        <v>1.69284709273103</v>
      </c>
      <c r="AF111">
        <v>1.70415341219163</v>
      </c>
      <c r="AG111">
        <v>1.7155147844099199</v>
      </c>
      <c r="AH111">
        <v>1.72693138244961</v>
      </c>
      <c r="AI111">
        <v>1.73840337706365</v>
      </c>
      <c r="AJ111">
        <v>1.74993093661386</v>
      </c>
      <c r="AK111">
        <v>1.76151422699043</v>
      </c>
      <c r="AL111">
        <v>1.77315341153115</v>
      </c>
      <c r="AM111">
        <v>1.7848486509406201</v>
      </c>
      <c r="AN111">
        <v>1.7966001032093</v>
      </c>
      <c r="AO111">
        <v>1.8084079235325801</v>
      </c>
      <c r="AP111">
        <v>1.82027226422995</v>
      </c>
      <c r="AQ111">
        <v>1.8321932746640901</v>
      </c>
      <c r="AR111">
        <v>1.8441711011602999</v>
      </c>
      <c r="AS111">
        <v>1.8562058869259499</v>
      </c>
      <c r="AT111">
        <v>1.86829777197028</v>
      </c>
      <c r="AU111">
        <v>1.88044689302441</v>
      </c>
      <c r="AV111">
        <v>1.89265338346178</v>
      </c>
      <c r="AW111">
        <v>1.9049173732189</v>
      </c>
      <c r="AX111">
        <v>1.9172389887165899</v>
      </c>
      <c r="AY111">
        <v>1.9296183527817099</v>
      </c>
      <c r="AZ111">
        <v>1.9420555845694301</v>
      </c>
      <c r="BA111">
        <v>1.95455079948604</v>
      </c>
      <c r="BB111">
        <v>1.9671041091125401</v>
      </c>
      <c r="BC111">
        <v>1.9797156211287501</v>
      </c>
      <c r="BD111">
        <v>1.9923854392382501</v>
      </c>
      <c r="BE111">
        <v>2.00511366309413</v>
      </c>
      <c r="BF111">
        <v>2.0179003882255002</v>
      </c>
      <c r="BG111">
        <v>2.0307457059649101</v>
      </c>
      <c r="BH111">
        <v>2.0436497033766501</v>
      </c>
      <c r="BI111">
        <v>2.0566124631861298</v>
      </c>
      <c r="BJ111">
        <v>2.06963406371012</v>
      </c>
      <c r="BK111">
        <v>2.0827145787881198</v>
      </c>
      <c r="BL111">
        <v>2.0958540777147898</v>
      </c>
      <c r="BM111">
        <v>2.1090526251735802</v>
      </c>
      <c r="BN111">
        <v>2.1223102811714298</v>
      </c>
      <c r="BO111">
        <v>2.1356271009747201</v>
      </c>
      <c r="BP111">
        <v>2.14900313504649</v>
      </c>
      <c r="BQ111">
        <v>2.1624384289849399</v>
      </c>
      <c r="BR111">
        <v>2.17593302346318</v>
      </c>
      <c r="BS111">
        <v>2.1894869541704098</v>
      </c>
      <c r="BT111">
        <v>2.2031002517544702</v>
      </c>
      <c r="BU111">
        <v>2.21677294176577</v>
      </c>
      <c r="BV111">
        <v>2.2305050446027002</v>
      </c>
      <c r="BW111">
        <v>2.2442965754584798</v>
      </c>
      <c r="BX111">
        <v>2.25814754426959</v>
      </c>
      <c r="BY111">
        <v>2.2720579556656402</v>
      </c>
      <c r="BZ111">
        <v>2.2860278089208701</v>
      </c>
      <c r="CA111">
        <v>2.3000570979071999</v>
      </c>
      <c r="CB111">
        <v>2.31414581104888</v>
      </c>
      <c r="CC111">
        <v>2.32829393127879</v>
      </c>
      <c r="CD111">
        <v>2.3425014359964198</v>
      </c>
      <c r="CE111">
        <v>2.3567682970274202</v>
      </c>
      <c r="CF111">
        <v>2.3710944805849601</v>
      </c>
      <c r="CG111">
        <v>2.3854799472327302</v>
      </c>
      <c r="CH111">
        <v>2.3999246518496502</v>
      </c>
      <c r="CI111">
        <v>2.4144285435963999</v>
      </c>
      <c r="CJ111">
        <v>2.4289915658836101</v>
      </c>
      <c r="CK111">
        <v>2.44361365634184</v>
      </c>
      <c r="CL111">
        <v>2.4582947467934102</v>
      </c>
      <c r="CM111">
        <v>2.47303476322592</v>
      </c>
      <c r="CN111">
        <v>2.4878336257676099</v>
      </c>
      <c r="CO111">
        <v>2.5026912486645299</v>
      </c>
      <c r="CP111">
        <v>2.5176075402595099</v>
      </c>
      <c r="CQ111">
        <v>2.5325824029729702</v>
      </c>
      <c r="CR111">
        <v>2.5476157332854799</v>
      </c>
      <c r="CS111">
        <v>2.5627074217222701</v>
      </c>
      <c r="CT111">
        <v>2.5778573528394402</v>
      </c>
      <c r="CU111">
        <v>2.5930654052120801</v>
      </c>
      <c r="CV111">
        <v>2.60833145142416</v>
      </c>
      <c r="CW111">
        <v>2.6236553580603199</v>
      </c>
      <c r="CX111">
        <v>2.63903698569941</v>
      </c>
      <c r="CY111">
        <v>2.6544590218498101</v>
      </c>
      <c r="CZ111">
        <v>2.6698752859935202</v>
      </c>
      <c r="DA111">
        <v>2.6852127090534501</v>
      </c>
      <c r="DB111">
        <v>2.7003592170100901</v>
      </c>
      <c r="DC111">
        <v>2.7151471765563699</v>
      </c>
      <c r="DD111">
        <v>2.7293313042243299</v>
      </c>
      <c r="DE111">
        <v>2.7425598922394698</v>
      </c>
      <c r="DF111">
        <v>2.7543382491459498</v>
      </c>
      <c r="DG111">
        <v>2.7639834226636202</v>
      </c>
      <c r="DH111">
        <v>2.7705695929207099</v>
      </c>
      <c r="DI111">
        <v>2.7728640120618602</v>
      </c>
      <c r="DJ111">
        <v>2.7728640120618602</v>
      </c>
      <c r="DK111">
        <v>2.7728640120618602</v>
      </c>
      <c r="DL111">
        <v>2.7728640120618602</v>
      </c>
      <c r="DM111">
        <v>2.7728640120618602</v>
      </c>
      <c r="DN111">
        <v>2.7728640120618602</v>
      </c>
      <c r="DO111">
        <v>2.7728640120618602</v>
      </c>
      <c r="DP111">
        <v>2.7728640120618602</v>
      </c>
      <c r="DQ111">
        <v>2.7728640120618602</v>
      </c>
      <c r="DR111">
        <v>2.7728640120618602</v>
      </c>
      <c r="DS111">
        <v>2.7728640120618602</v>
      </c>
      <c r="DT111">
        <v>2.7728640120618602</v>
      </c>
    </row>
    <row r="112" spans="1:124" ht="15" customHeight="1" x14ac:dyDescent="0.25">
      <c r="A112">
        <v>110</v>
      </c>
      <c r="B112">
        <v>2.7368358642784898</v>
      </c>
      <c r="C112">
        <v>2.6988496313876098</v>
      </c>
      <c r="D112">
        <v>2.9078198560494601</v>
      </c>
      <c r="E112">
        <v>3.2005974893281599</v>
      </c>
      <c r="F112">
        <v>3.4112210248560602</v>
      </c>
      <c r="G112">
        <v>3.4220679726958898</v>
      </c>
      <c r="H112">
        <v>3.3877822332814498</v>
      </c>
      <c r="I112">
        <v>3.2364968005791002</v>
      </c>
      <c r="J112">
        <v>2.9425419705126199</v>
      </c>
      <c r="K112">
        <v>2.6545287255658399</v>
      </c>
      <c r="L112">
        <v>2.25532451244763</v>
      </c>
      <c r="M112">
        <v>1.70703171961641</v>
      </c>
      <c r="N112">
        <v>1.45930778059519</v>
      </c>
      <c r="O112">
        <v>1.4694714154593</v>
      </c>
      <c r="P112">
        <v>1.47968555746422</v>
      </c>
      <c r="Q112">
        <v>1.4899503820198401</v>
      </c>
      <c r="R112">
        <v>1.5002660627311499</v>
      </c>
      <c r="S112">
        <v>1.51063277131902</v>
      </c>
      <c r="T112">
        <v>1.5210506775405099</v>
      </c>
      <c r="U112">
        <v>1.5315199491087601</v>
      </c>
      <c r="V112">
        <v>1.54204075161256</v>
      </c>
      <c r="W112">
        <v>1.5526132484356201</v>
      </c>
      <c r="X112">
        <v>1.5632376006755599</v>
      </c>
      <c r="Y112">
        <v>1.57391396706274</v>
      </c>
      <c r="Z112">
        <v>1.58464250387897</v>
      </c>
      <c r="AA112">
        <v>1.59542336487612</v>
      </c>
      <c r="AB112">
        <v>1.60625670119468</v>
      </c>
      <c r="AC112">
        <v>1.61714266128241</v>
      </c>
      <c r="AD112">
        <v>1.62808139081304</v>
      </c>
      <c r="AE112">
        <v>1.63907303260508</v>
      </c>
      <c r="AF112">
        <v>1.6501177265409099</v>
      </c>
      <c r="AG112">
        <v>1.66121560948604</v>
      </c>
      <c r="AH112">
        <v>1.6723668152087201</v>
      </c>
      <c r="AI112">
        <v>1.68357147429985</v>
      </c>
      <c r="AJ112">
        <v>1.6948297140934401</v>
      </c>
      <c r="AK112">
        <v>1.7061416585873399</v>
      </c>
      <c r="AL112">
        <v>1.7175074283646601</v>
      </c>
      <c r="AM112">
        <v>1.7289271405156801</v>
      </c>
      <c r="AN112">
        <v>1.74040090856039</v>
      </c>
      <c r="AO112">
        <v>1.7519288423717001</v>
      </c>
      <c r="AP112">
        <v>1.76351104809944</v>
      </c>
      <c r="AQ112">
        <v>1.77514762809502</v>
      </c>
      <c r="AR112">
        <v>1.78683868083702</v>
      </c>
      <c r="AS112">
        <v>1.7985843008575999</v>
      </c>
      <c r="AT112">
        <v>1.81038457866984</v>
      </c>
      <c r="AU112">
        <v>1.82223960069604</v>
      </c>
      <c r="AV112">
        <v>1.83414944919705</v>
      </c>
      <c r="AW112">
        <v>1.84611420220264</v>
      </c>
      <c r="AX112">
        <v>1.8581339334429601</v>
      </c>
      <c r="AY112">
        <v>1.8702087122811899</v>
      </c>
      <c r="AZ112">
        <v>1.88233860364729</v>
      </c>
      <c r="BA112">
        <v>1.8945236679730599</v>
      </c>
      <c r="BB112">
        <v>1.9067639611284199</v>
      </c>
      <c r="BC112">
        <v>1.91905953435899</v>
      </c>
      <c r="BD112">
        <v>1.93141043422499</v>
      </c>
      <c r="BE112">
        <v>1.94381670254159</v>
      </c>
      <c r="BF112">
        <v>1.95627837632056</v>
      </c>
      <c r="BG112">
        <v>1.9687954877134299</v>
      </c>
      <c r="BH112">
        <v>1.98136806395612</v>
      </c>
      <c r="BI112">
        <v>1.9939961273150599</v>
      </c>
      <c r="BJ112">
        <v>2.0066796950347898</v>
      </c>
      <c r="BK112">
        <v>2.01941877928724</v>
      </c>
      <c r="BL112">
        <v>2.0322133871224701</v>
      </c>
      <c r="BM112">
        <v>2.0450635204211101</v>
      </c>
      <c r="BN112">
        <v>2.05796917584839</v>
      </c>
      <c r="BO112">
        <v>2.07093034480984</v>
      </c>
      <c r="BP112">
        <v>2.0839470134086802</v>
      </c>
      <c r="BQ112">
        <v>2.0970191624049201</v>
      </c>
      <c r="BR112">
        <v>2.11014676717611</v>
      </c>
      <c r="BS112">
        <v>2.1233297976799301</v>
      </c>
      <c r="BT112">
        <v>2.1365682184184598</v>
      </c>
      <c r="BU112">
        <v>2.14986198840423</v>
      </c>
      <c r="BV112">
        <v>2.1632110611280799</v>
      </c>
      <c r="BW112">
        <v>2.1766153845287701</v>
      </c>
      <c r="BX112">
        <v>2.1900749009644298</v>
      </c>
      <c r="BY112">
        <v>2.2035895471857998</v>
      </c>
      <c r="BZ112">
        <v>2.2171592543113099</v>
      </c>
      <c r="CA112">
        <v>2.2307839478039799</v>
      </c>
      <c r="CB112">
        <v>2.2444635474501502</v>
      </c>
      <c r="CC112">
        <v>2.2581979673400601</v>
      </c>
      <c r="CD112">
        <v>2.27198711585027</v>
      </c>
      <c r="CE112">
        <v>2.2858308956279201</v>
      </c>
      <c r="CF112">
        <v>2.29972920357684</v>
      </c>
      <c r="CG112">
        <v>2.3136819308455299</v>
      </c>
      <c r="CH112">
        <v>2.32768896281691</v>
      </c>
      <c r="CI112">
        <v>2.3417501791000399</v>
      </c>
      <c r="CJ112">
        <v>2.35586545352351</v>
      </c>
      <c r="CK112">
        <v>2.3700346541308601</v>
      </c>
      <c r="CL112">
        <v>2.3842576431776399</v>
      </c>
      <c r="CM112">
        <v>2.3985342771304499</v>
      </c>
      <c r="CN112">
        <v>2.4128644066676701</v>
      </c>
      <c r="CO112">
        <v>2.42724787668207</v>
      </c>
      <c r="CP112">
        <v>2.4416845262852198</v>
      </c>
      <c r="CQ112">
        <v>2.4561741888136299</v>
      </c>
      <c r="CR112">
        <v>2.4707166918366901</v>
      </c>
      <c r="CS112">
        <v>2.4853118571663999</v>
      </c>
      <c r="CT112">
        <v>2.49995950086883</v>
      </c>
      <c r="CU112">
        <v>2.5146594332772598</v>
      </c>
      <c r="CV112">
        <v>2.5294114590071399</v>
      </c>
      <c r="CW112">
        <v>2.5442153769726601</v>
      </c>
      <c r="CX112">
        <v>2.55907098040508</v>
      </c>
      <c r="CY112">
        <v>2.5739535631389399</v>
      </c>
      <c r="CZ112">
        <v>2.58879755488136</v>
      </c>
      <c r="DA112">
        <v>2.6034997977767498</v>
      </c>
      <c r="DB112">
        <v>2.6179027969300401</v>
      </c>
      <c r="DC112">
        <v>2.6317719165704898</v>
      </c>
      <c r="DD112">
        <v>2.64476506292407</v>
      </c>
      <c r="DE112">
        <v>2.6563933510103301</v>
      </c>
      <c r="DF112">
        <v>2.6659713395609099</v>
      </c>
      <c r="DG112">
        <v>2.6725556775656201</v>
      </c>
      <c r="DH112">
        <v>2.6748714711450901</v>
      </c>
      <c r="DI112">
        <v>2.6748714711450901</v>
      </c>
      <c r="DJ112">
        <v>2.6748714711450901</v>
      </c>
      <c r="DK112">
        <v>2.6748714711450901</v>
      </c>
      <c r="DL112">
        <v>2.6748714711450901</v>
      </c>
      <c r="DM112">
        <v>2.6748714711450901</v>
      </c>
      <c r="DN112">
        <v>2.6748714711450901</v>
      </c>
      <c r="DO112">
        <v>2.6748714711450901</v>
      </c>
      <c r="DP112">
        <v>2.6748714711450901</v>
      </c>
      <c r="DQ112">
        <v>2.6748714711450901</v>
      </c>
      <c r="DR112">
        <v>2.6748714711450901</v>
      </c>
      <c r="DS112">
        <v>2.6748714711450901</v>
      </c>
      <c r="DT112">
        <v>2.6748714711450901</v>
      </c>
    </row>
    <row r="113" spans="1:124" ht="15" customHeight="1" x14ac:dyDescent="0.25">
      <c r="A113">
        <v>111</v>
      </c>
      <c r="B113">
        <v>2.6465065797628302</v>
      </c>
      <c r="C113">
        <v>2.8632090074206298</v>
      </c>
      <c r="D113">
        <v>3.1745667294101301</v>
      </c>
      <c r="E113">
        <v>3.3938071820806002</v>
      </c>
      <c r="F113">
        <v>3.40787760643</v>
      </c>
      <c r="G113">
        <v>3.3730164507692701</v>
      </c>
      <c r="H113">
        <v>3.21889234463799</v>
      </c>
      <c r="I113">
        <v>2.9204770538751599</v>
      </c>
      <c r="J113">
        <v>2.6252486189500699</v>
      </c>
      <c r="K113">
        <v>2.2165130731288198</v>
      </c>
      <c r="L113">
        <v>1.6566296472353601</v>
      </c>
      <c r="M113">
        <v>1.4026866260934401</v>
      </c>
      <c r="N113">
        <v>1.41257292680142</v>
      </c>
      <c r="O113">
        <v>1.4225079769632201</v>
      </c>
      <c r="P113">
        <v>1.4324919173980299</v>
      </c>
      <c r="Q113">
        <v>1.44252488623248</v>
      </c>
      <c r="R113">
        <v>1.4526070188181199</v>
      </c>
      <c r="S113">
        <v>1.4627384476490499</v>
      </c>
      <c r="T113">
        <v>1.47291930227998</v>
      </c>
      <c r="U113">
        <v>1.4831497092447099</v>
      </c>
      <c r="V113">
        <v>1.4934297919750199</v>
      </c>
      <c r="W113">
        <v>1.5037596707201299</v>
      </c>
      <c r="X113">
        <v>1.5141394624667399</v>
      </c>
      <c r="Y113">
        <v>1.52456928085971</v>
      </c>
      <c r="Z113">
        <v>1.53504923612343</v>
      </c>
      <c r="AA113">
        <v>1.54557943498392</v>
      </c>
      <c r="AB113">
        <v>1.5561599805917901</v>
      </c>
      <c r="AC113">
        <v>1.56679097244604</v>
      </c>
      <c r="AD113">
        <v>1.57747250631872</v>
      </c>
      <c r="AE113">
        <v>1.58820467418061</v>
      </c>
      <c r="AF113">
        <v>1.5989875641279001</v>
      </c>
      <c r="AG113">
        <v>1.60982126030992</v>
      </c>
      <c r="AH113">
        <v>1.6207058428579799</v>
      </c>
      <c r="AI113">
        <v>1.6316413878153699</v>
      </c>
      <c r="AJ113">
        <v>1.64262796706856</v>
      </c>
      <c r="AK113">
        <v>1.6536656482796099</v>
      </c>
      <c r="AL113">
        <v>1.66475449481995</v>
      </c>
      <c r="AM113">
        <v>1.6758945657053901</v>
      </c>
      <c r="AN113">
        <v>1.6870859155325399</v>
      </c>
      <c r="AO113">
        <v>1.6983285944166799</v>
      </c>
      <c r="AP113">
        <v>1.70962264793096</v>
      </c>
      <c r="AQ113">
        <v>1.7209681170472</v>
      </c>
      <c r="AR113">
        <v>1.7323650380781399</v>
      </c>
      <c r="AS113">
        <v>1.74381344262121</v>
      </c>
      <c r="AT113">
        <v>1.7553133575039499</v>
      </c>
      <c r="AU113">
        <v>1.7668648047309901</v>
      </c>
      <c r="AV113">
        <v>1.7784678014326201</v>
      </c>
      <c r="AW113">
        <v>1.7901223598151501</v>
      </c>
      <c r="AX113">
        <v>1.8018284871128301</v>
      </c>
      <c r="AY113">
        <v>1.8135861855415301</v>
      </c>
      <c r="AZ113">
        <v>1.82539545225415</v>
      </c>
      <c r="BA113">
        <v>1.83725627929781</v>
      </c>
      <c r="BB113">
        <v>1.84916865357278</v>
      </c>
      <c r="BC113">
        <v>1.86113255679318</v>
      </c>
      <c r="BD113">
        <v>1.87314796544956</v>
      </c>
      <c r="BE113">
        <v>1.88521485077324</v>
      </c>
      <c r="BF113">
        <v>1.8973331787024901</v>
      </c>
      <c r="BG113">
        <v>1.90950290985062</v>
      </c>
      <c r="BH113">
        <v>1.9217239994758299</v>
      </c>
      <c r="BI113">
        <v>1.9339963974530401</v>
      </c>
      <c r="BJ113">
        <v>1.9463200482474701</v>
      </c>
      <c r="BK113">
        <v>1.9586948908902599</v>
      </c>
      <c r="BL113">
        <v>1.97112085895582</v>
      </c>
      <c r="BM113">
        <v>1.98359788054116</v>
      </c>
      <c r="BN113">
        <v>1.9961258782471101</v>
      </c>
      <c r="BO113">
        <v>2.0087047691614401</v>
      </c>
      <c r="BP113">
        <v>2.0213344648437999</v>
      </c>
      <c r="BQ113">
        <v>2.0340148713126802</v>
      </c>
      <c r="BR113">
        <v>2.0467458890341601</v>
      </c>
      <c r="BS113">
        <v>2.05952741291259</v>
      </c>
      <c r="BT113">
        <v>2.0723593322831499</v>
      </c>
      <c r="BU113">
        <v>2.0852415309062802</v>
      </c>
      <c r="BV113">
        <v>2.0981738869640201</v>
      </c>
      <c r="BW113">
        <v>2.1111562730580999</v>
      </c>
      <c r="BX113">
        <v>2.1241885562100302</v>
      </c>
      <c r="BY113">
        <v>2.13727059786296</v>
      </c>
      <c r="BZ113">
        <v>2.1504022538852898</v>
      </c>
      <c r="CA113">
        <v>2.1635833745762998</v>
      </c>
      <c r="CB113">
        <v>2.1768138046733601</v>
      </c>
      <c r="CC113">
        <v>2.1900933833610701</v>
      </c>
      <c r="CD113">
        <v>2.2034219442821898</v>
      </c>
      <c r="CE113">
        <v>2.2167993155501602</v>
      </c>
      <c r="CF113">
        <v>2.2302253197635902</v>
      </c>
      <c r="CG113">
        <v>2.2436997740223199</v>
      </c>
      <c r="CH113">
        <v>2.25722248994518</v>
      </c>
      <c r="CI113">
        <v>2.2707932736895602</v>
      </c>
      <c r="CJ113">
        <v>2.2844119259725102</v>
      </c>
      <c r="CK113">
        <v>2.2980782420935499</v>
      </c>
      <c r="CL113">
        <v>2.31179201195912</v>
      </c>
      <c r="CM113">
        <v>2.3255530201085501</v>
      </c>
      <c r="CN113">
        <v>2.3393610457417</v>
      </c>
      <c r="CO113">
        <v>2.3532158627481099</v>
      </c>
      <c r="CP113">
        <v>2.3671172397376399</v>
      </c>
      <c r="CQ113">
        <v>2.3810649400727102</v>
      </c>
      <c r="CR113">
        <v>2.3950587219019202</v>
      </c>
      <c r="CS113">
        <v>2.4090983381952098</v>
      </c>
      <c r="CT113">
        <v>2.42318353678038</v>
      </c>
      <c r="CU113">
        <v>2.4373140603810199</v>
      </c>
      <c r="CV113">
        <v>2.4514896466558902</v>
      </c>
      <c r="CW113">
        <v>2.4657100282395299</v>
      </c>
      <c r="CX113">
        <v>2.4799749327842702</v>
      </c>
      <c r="CY113">
        <v>2.4942487204322101</v>
      </c>
      <c r="CZ113">
        <v>2.5084372387872702</v>
      </c>
      <c r="DA113">
        <v>2.5223932233384398</v>
      </c>
      <c r="DB113">
        <v>2.5358929038574698</v>
      </c>
      <c r="DC113">
        <v>2.5486042718590398</v>
      </c>
      <c r="DD113">
        <v>2.5600450573948699</v>
      </c>
      <c r="DE113">
        <v>2.5695284342577498</v>
      </c>
      <c r="DF113">
        <v>2.5760946290567999</v>
      </c>
      <c r="DG113">
        <v>2.5784270061654402</v>
      </c>
      <c r="DH113">
        <v>2.5784270061654402</v>
      </c>
      <c r="DI113">
        <v>2.5784270061654402</v>
      </c>
      <c r="DJ113">
        <v>2.5784270061654402</v>
      </c>
      <c r="DK113">
        <v>2.5784270061654402</v>
      </c>
      <c r="DL113">
        <v>2.5784270061654402</v>
      </c>
      <c r="DM113">
        <v>2.5784270061654402</v>
      </c>
      <c r="DN113">
        <v>2.5784270061654402</v>
      </c>
      <c r="DO113">
        <v>2.5784270061654402</v>
      </c>
      <c r="DP113">
        <v>2.5784270061654402</v>
      </c>
      <c r="DQ113">
        <v>2.5784270061654402</v>
      </c>
      <c r="DR113">
        <v>2.5784270061654402</v>
      </c>
      <c r="DS113">
        <v>2.5784270061654402</v>
      </c>
      <c r="DT113">
        <v>2.5784270061654402</v>
      </c>
    </row>
    <row r="114" spans="1:124" ht="15" customHeight="1" x14ac:dyDescent="0.25">
      <c r="A114">
        <v>112</v>
      </c>
      <c r="B114">
        <v>2.7831486794257398</v>
      </c>
      <c r="C114">
        <v>3.10648624584306</v>
      </c>
      <c r="D114">
        <v>3.35627520616625</v>
      </c>
      <c r="E114">
        <v>3.3845021341992498</v>
      </c>
      <c r="F114">
        <v>3.3542080169806701</v>
      </c>
      <c r="G114">
        <v>3.1998769372730198</v>
      </c>
      <c r="H114">
        <v>2.8984724099889401</v>
      </c>
      <c r="I114">
        <v>2.5970164120602899</v>
      </c>
      <c r="J114">
        <v>2.1795955832571301</v>
      </c>
      <c r="K114">
        <v>1.6089450737600499</v>
      </c>
      <c r="L114">
        <v>1.34916209699917</v>
      </c>
      <c r="M114">
        <v>1.3587754051587799</v>
      </c>
      <c r="N114">
        <v>1.3684352722834601</v>
      </c>
      <c r="O114">
        <v>1.3781417894061201</v>
      </c>
      <c r="P114">
        <v>1.38789504384911</v>
      </c>
      <c r="Q114">
        <v>1.3976951191493101</v>
      </c>
      <c r="R114">
        <v>1.4075420949844299</v>
      </c>
      <c r="S114">
        <v>1.41743604710064</v>
      </c>
      <c r="T114">
        <v>1.42737704724145</v>
      </c>
      <c r="U114">
        <v>1.4373651630781199</v>
      </c>
      <c r="V114">
        <v>1.4474004581413999</v>
      </c>
      <c r="W114">
        <v>1.45748299175478</v>
      </c>
      <c r="X114">
        <v>1.4676128189692701</v>
      </c>
      <c r="Y114">
        <v>1.47778999049972</v>
      </c>
      <c r="Z114">
        <v>1.4880145526628099</v>
      </c>
      <c r="AA114">
        <v>1.4982865473165501</v>
      </c>
      <c r="AB114">
        <v>1.5086060118015701</v>
      </c>
      <c r="AC114">
        <v>1.51897297888404</v>
      </c>
      <c r="AD114">
        <v>1.5293874767003801</v>
      </c>
      <c r="AE114">
        <v>1.53984952870366</v>
      </c>
      <c r="AF114">
        <v>1.5503591536118899</v>
      </c>
      <c r="AG114">
        <v>1.56091636535803</v>
      </c>
      <c r="AH114">
        <v>1.5715211730419201</v>
      </c>
      <c r="AI114">
        <v>1.58217358088402</v>
      </c>
      <c r="AJ114">
        <v>1.5928735881810501</v>
      </c>
      <c r="AK114">
        <v>1.6036211892635801</v>
      </c>
      <c r="AL114">
        <v>1.61441637345545</v>
      </c>
      <c r="AM114">
        <v>1.6252591250352</v>
      </c>
      <c r="AN114">
        <v>1.63614942319944</v>
      </c>
      <c r="AO114">
        <v>1.6470872420281299</v>
      </c>
      <c r="AP114">
        <v>1.65807255045192</v>
      </c>
      <c r="AQ114">
        <v>1.6691053122213799</v>
      </c>
      <c r="AR114">
        <v>1.6801854858782701</v>
      </c>
      <c r="AS114">
        <v>1.6913130247288199</v>
      </c>
      <c r="AT114">
        <v>1.70248787681897</v>
      </c>
      <c r="AU114">
        <v>1.71370998491159</v>
      </c>
      <c r="AV114">
        <v>1.7249792864658</v>
      </c>
      <c r="AW114">
        <v>1.73629571361816</v>
      </c>
      <c r="AX114">
        <v>1.7476591931659899</v>
      </c>
      <c r="AY114">
        <v>1.7590696465525799</v>
      </c>
      <c r="AZ114">
        <v>1.77052698985445</v>
      </c>
      <c r="BA114">
        <v>1.7820311337705701</v>
      </c>
      <c r="BB114">
        <v>1.79358198361359</v>
      </c>
      <c r="BC114">
        <v>1.8051794393030201</v>
      </c>
      <c r="BD114">
        <v>1.8168233953603401</v>
      </c>
      <c r="BE114">
        <v>1.8285137409061401</v>
      </c>
      <c r="BF114">
        <v>1.84025035965907</v>
      </c>
      <c r="BG114">
        <v>1.8520331299368999</v>
      </c>
      <c r="BH114">
        <v>1.86386192465926</v>
      </c>
      <c r="BI114">
        <v>1.87573661135251</v>
      </c>
      <c r="BJ114">
        <v>1.8876570521562701</v>
      </c>
      <c r="BK114">
        <v>1.89962310383199</v>
      </c>
      <c r="BL114">
        <v>1.91163461777324</v>
      </c>
      <c r="BM114">
        <v>1.92369144001788</v>
      </c>
      <c r="BN114">
        <v>1.9357934112620301</v>
      </c>
      <c r="BO114">
        <v>1.94794036687578</v>
      </c>
      <c r="BP114">
        <v>1.9601321369207201</v>
      </c>
      <c r="BQ114">
        <v>1.97236854616916</v>
      </c>
      <c r="BR114">
        <v>1.9846494141250699</v>
      </c>
      <c r="BS114">
        <v>1.9969745550467299</v>
      </c>
      <c r="BT114">
        <v>2.0093437779710102</v>
      </c>
      <c r="BU114">
        <v>2.0217568867393401</v>
      </c>
      <c r="BV114">
        <v>2.03421368002522</v>
      </c>
      <c r="BW114">
        <v>2.0467139513633699</v>
      </c>
      <c r="BX114">
        <v>2.0592574891804398</v>
      </c>
      <c r="BY114">
        <v>2.0718440768271802</v>
      </c>
      <c r="BZ114">
        <v>2.0844734926122301</v>
      </c>
      <c r="CA114">
        <v>2.0971455098372598</v>
      </c>
      <c r="CB114">
        <v>2.1098598968336302</v>
      </c>
      <c r="CC114">
        <v>2.1226164170004602</v>
      </c>
      <c r="CD114">
        <v>2.1354148288440302</v>
      </c>
      <c r="CE114">
        <v>2.1482548860185999</v>
      </c>
      <c r="CF114">
        <v>2.1611363373685002</v>
      </c>
      <c r="CG114">
        <v>2.17405892697156</v>
      </c>
      <c r="CH114">
        <v>2.1870223941837601</v>
      </c>
      <c r="CI114">
        <v>2.20002647368513</v>
      </c>
      <c r="CJ114">
        <v>2.2130708955268399</v>
      </c>
      <c r="CK114">
        <v>2.2261553851794802</v>
      </c>
      <c r="CL114">
        <v>2.2392796635824199</v>
      </c>
      <c r="CM114">
        <v>2.25244344719433</v>
      </c>
      <c r="CN114">
        <v>2.2656464480447598</v>
      </c>
      <c r="CO114">
        <v>2.2788883737867098</v>
      </c>
      <c r="CP114">
        <v>2.2921689277502901</v>
      </c>
      <c r="CQ114">
        <v>2.3054878089972601</v>
      </c>
      <c r="CR114">
        <v>2.3188447123765701</v>
      </c>
      <c r="CS114">
        <v>2.3322393285808198</v>
      </c>
      <c r="CT114">
        <v>2.3456713442035499</v>
      </c>
      <c r="CU114">
        <v>2.35914044179742</v>
      </c>
      <c r="CV114">
        <v>2.3726462999331601</v>
      </c>
      <c r="CW114">
        <v>2.3861885932593201</v>
      </c>
      <c r="CX114">
        <v>2.39976699256282</v>
      </c>
      <c r="CY114">
        <v>2.41332950486346</v>
      </c>
      <c r="CZ114">
        <v>2.42673939017003</v>
      </c>
      <c r="DA114">
        <v>2.4397840531297499</v>
      </c>
      <c r="DB114">
        <v>2.4521420341118398</v>
      </c>
      <c r="DC114">
        <v>2.4633384054425198</v>
      </c>
      <c r="DD114">
        <v>2.47268594364831</v>
      </c>
      <c r="DE114">
        <v>2.4792094528694801</v>
      </c>
      <c r="DF114">
        <v>2.4815508841807699</v>
      </c>
      <c r="DG114">
        <v>2.4815508841807699</v>
      </c>
      <c r="DH114">
        <v>2.4815508841807699</v>
      </c>
      <c r="DI114">
        <v>2.4815508841807699</v>
      </c>
      <c r="DJ114">
        <v>2.4815508841807699</v>
      </c>
      <c r="DK114">
        <v>2.4815508841807699</v>
      </c>
      <c r="DL114">
        <v>2.4815508841807699</v>
      </c>
      <c r="DM114">
        <v>2.4815508841807699</v>
      </c>
      <c r="DN114">
        <v>2.4815508841807699</v>
      </c>
      <c r="DO114">
        <v>2.4815508841807699</v>
      </c>
      <c r="DP114">
        <v>2.4815508841807699</v>
      </c>
      <c r="DQ114">
        <v>2.4815508841807699</v>
      </c>
      <c r="DR114">
        <v>2.4815508841807699</v>
      </c>
      <c r="DS114">
        <v>2.4815508841807699</v>
      </c>
      <c r="DT114">
        <v>2.4815508841807699</v>
      </c>
    </row>
    <row r="115" spans="1:124" ht="15" customHeight="1" x14ac:dyDescent="0.25">
      <c r="A115">
        <v>113</v>
      </c>
      <c r="B115">
        <v>2.9843064171251501</v>
      </c>
      <c r="C115">
        <v>3.25811460395858</v>
      </c>
      <c r="D115">
        <v>3.3341210855091998</v>
      </c>
      <c r="E115">
        <v>3.3232253056474201</v>
      </c>
      <c r="F115">
        <v>3.1756553946563701</v>
      </c>
      <c r="G115">
        <v>2.8747041510426099</v>
      </c>
      <c r="H115">
        <v>2.5688613245546801</v>
      </c>
      <c r="I115">
        <v>2.1439993258532302</v>
      </c>
      <c r="J115">
        <v>1.56358744752388</v>
      </c>
      <c r="K115">
        <v>1.2983873557900201</v>
      </c>
      <c r="L115">
        <v>1.30772205462104</v>
      </c>
      <c r="M115">
        <v>1.3171003439389399</v>
      </c>
      <c r="N115">
        <v>1.3265222443722899</v>
      </c>
      <c r="O115">
        <v>1.33598777185856</v>
      </c>
      <c r="P115">
        <v>1.3454969375944801</v>
      </c>
      <c r="Q115">
        <v>1.35504974798852</v>
      </c>
      <c r="R115">
        <v>1.36464620461567</v>
      </c>
      <c r="S115">
        <v>1.3742863041742199</v>
      </c>
      <c r="T115">
        <v>1.3839700384448601</v>
      </c>
      <c r="U115">
        <v>1.39369739425188</v>
      </c>
      <c r="V115">
        <v>1.4034683534266801</v>
      </c>
      <c r="W115">
        <v>1.41328289277343</v>
      </c>
      <c r="X115">
        <v>1.42314098403691</v>
      </c>
      <c r="Y115">
        <v>1.4330425938727001</v>
      </c>
      <c r="Z115">
        <v>1.44298768381944</v>
      </c>
      <c r="AA115">
        <v>1.45297621027346</v>
      </c>
      <c r="AB115">
        <v>1.4630081244655</v>
      </c>
      <c r="AC115">
        <v>1.4730833724397101</v>
      </c>
      <c r="AD115">
        <v>1.48320189503489</v>
      </c>
      <c r="AE115">
        <v>1.4933636278678599</v>
      </c>
      <c r="AF115">
        <v>1.5035685013190601</v>
      </c>
      <c r="AG115">
        <v>1.51381644052034</v>
      </c>
      <c r="AH115">
        <v>1.5241073653449</v>
      </c>
      <c r="AI115">
        <v>1.53444119039936</v>
      </c>
      <c r="AJ115">
        <v>1.54481782501808</v>
      </c>
      <c r="AK115">
        <v>1.5552371732594501</v>
      </c>
      <c r="AL115">
        <v>1.56569913390439</v>
      </c>
      <c r="AM115">
        <v>1.57620360045695</v>
      </c>
      <c r="AN115">
        <v>1.5867504611468499</v>
      </c>
      <c r="AO115">
        <v>1.5973395989342301</v>
      </c>
      <c r="AP115">
        <v>1.60797089151632</v>
      </c>
      <c r="AQ115">
        <v>1.6186442113361199</v>
      </c>
      <c r="AR115">
        <v>1.6293594255930799</v>
      </c>
      <c r="AS115">
        <v>1.6401163962557399</v>
      </c>
      <c r="AT115">
        <v>1.6509149800762299</v>
      </c>
      <c r="AU115">
        <v>1.66175502860673</v>
      </c>
      <c r="AV115">
        <v>1.6726363882178099</v>
      </c>
      <c r="AW115">
        <v>1.6835589001184901</v>
      </c>
      <c r="AX115">
        <v>1.69452240037827</v>
      </c>
      <c r="AY115">
        <v>1.7055267199508399</v>
      </c>
      <c r="AZ115">
        <v>1.71657168469952</v>
      </c>
      <c r="BA115">
        <v>1.7276571154245099</v>
      </c>
      <c r="BB115">
        <v>1.7387828278917301</v>
      </c>
      <c r="BC115">
        <v>1.74994863286337</v>
      </c>
      <c r="BD115">
        <v>1.7611543361300199</v>
      </c>
      <c r="BE115">
        <v>1.7723997385444099</v>
      </c>
      <c r="BF115">
        <v>1.78368463605669</v>
      </c>
      <c r="BG115">
        <v>1.7950088197512399</v>
      </c>
      <c r="BH115">
        <v>1.80637207588491</v>
      </c>
      <c r="BI115">
        <v>1.8177741859268</v>
      </c>
      <c r="BJ115">
        <v>1.8292149265993201</v>
      </c>
      <c r="BK115">
        <v>1.8406940699207699</v>
      </c>
      <c r="BL115">
        <v>1.85221138324915</v>
      </c>
      <c r="BM115">
        <v>1.8637666293273101</v>
      </c>
      <c r="BN115">
        <v>1.87535956632941</v>
      </c>
      <c r="BO115">
        <v>1.88698994790849</v>
      </c>
      <c r="BP115">
        <v>1.8986575232453899</v>
      </c>
      <c r="BQ115">
        <v>1.91036203709872</v>
      </c>
      <c r="BR115">
        <v>1.9221032298559899</v>
      </c>
      <c r="BS115">
        <v>1.9338808375858201</v>
      </c>
      <c r="BT115">
        <v>1.9456945920911899</v>
      </c>
      <c r="BU115">
        <v>1.9575442209637299</v>
      </c>
      <c r="BV115">
        <v>1.96942944763899</v>
      </c>
      <c r="BW115">
        <v>1.9813499914525701</v>
      </c>
      <c r="BX115">
        <v>1.9933055676972999</v>
      </c>
      <c r="BY115">
        <v>2.00529588768112</v>
      </c>
      <c r="BZ115">
        <v>2.0173206587859802</v>
      </c>
      <c r="CA115">
        <v>2.0293795845273599</v>
      </c>
      <c r="CB115">
        <v>2.0414723646146702</v>
      </c>
      <c r="CC115">
        <v>2.0535986950123499</v>
      </c>
      <c r="CD115">
        <v>2.06575826800167</v>
      </c>
      <c r="CE115">
        <v>2.0779507722431299</v>
      </c>
      <c r="CF115">
        <v>2.0901758928395799</v>
      </c>
      <c r="CG115">
        <v>2.1024333113998801</v>
      </c>
      <c r="CH115">
        <v>2.11472270610312</v>
      </c>
      <c r="CI115">
        <v>2.12704375176338</v>
      </c>
      <c r="CJ115">
        <v>2.13939611989495</v>
      </c>
      <c r="CK115">
        <v>2.1517794787780899</v>
      </c>
      <c r="CL115">
        <v>2.1641934935250999</v>
      </c>
      <c r="CM115">
        <v>2.1766378261468899</v>
      </c>
      <c r="CN115">
        <v>2.1891121356198702</v>
      </c>
      <c r="CO115">
        <v>2.2016160779531799</v>
      </c>
      <c r="CP115">
        <v>2.2141493062562398</v>
      </c>
      <c r="CQ115">
        <v>2.2267114708065301</v>
      </c>
      <c r="CR115">
        <v>2.2393022191176599</v>
      </c>
      <c r="CS115">
        <v>2.2519211960076602</v>
      </c>
      <c r="CT115">
        <v>2.2645680436674098</v>
      </c>
      <c r="CU115">
        <v>2.2772424017292701</v>
      </c>
      <c r="CV115">
        <v>2.2899439073358199</v>
      </c>
      <c r="CW115">
        <v>2.3026721952087299</v>
      </c>
      <c r="CX115">
        <v>2.31542689771765</v>
      </c>
      <c r="CY115">
        <v>2.3281312853010299</v>
      </c>
      <c r="CZ115">
        <v>2.3405844797337299</v>
      </c>
      <c r="DA115">
        <v>2.35247611192217</v>
      </c>
      <c r="DB115">
        <v>2.3633392717164101</v>
      </c>
      <c r="DC115">
        <v>2.3724871846103799</v>
      </c>
      <c r="DD115">
        <v>2.37893005067439</v>
      </c>
      <c r="DE115">
        <v>2.38126855226963</v>
      </c>
      <c r="DF115">
        <v>2.38126855226963</v>
      </c>
      <c r="DG115">
        <v>2.38126855226963</v>
      </c>
      <c r="DH115">
        <v>2.38126855226963</v>
      </c>
      <c r="DI115">
        <v>2.38126855226963</v>
      </c>
      <c r="DJ115">
        <v>2.38126855226963</v>
      </c>
      <c r="DK115">
        <v>2.38126855226963</v>
      </c>
      <c r="DL115">
        <v>2.38126855226963</v>
      </c>
      <c r="DM115">
        <v>2.38126855226963</v>
      </c>
      <c r="DN115">
        <v>2.38126855226963</v>
      </c>
      <c r="DO115">
        <v>2.38126855226963</v>
      </c>
      <c r="DP115">
        <v>2.38126855226963</v>
      </c>
      <c r="DQ115">
        <v>2.38126855226963</v>
      </c>
      <c r="DR115">
        <v>2.38126855226963</v>
      </c>
      <c r="DS115">
        <v>2.38126855226963</v>
      </c>
      <c r="DT115">
        <v>2.38126855226963</v>
      </c>
    </row>
    <row r="116" spans="1:124" ht="15" customHeight="1" x14ac:dyDescent="0.25">
      <c r="A116">
        <v>114</v>
      </c>
      <c r="B116">
        <v>3.0819518486989899</v>
      </c>
      <c r="C116">
        <v>3.2023551989874002</v>
      </c>
      <c r="D116">
        <v>3.2564484092141801</v>
      </c>
      <c r="E116">
        <v>3.1357557905015101</v>
      </c>
      <c r="F116">
        <v>2.8444284968879301</v>
      </c>
      <c r="G116">
        <v>2.5384496799059502</v>
      </c>
      <c r="H116">
        <v>2.1085003035489498</v>
      </c>
      <c r="I116">
        <v>1.51985311606352</v>
      </c>
      <c r="J116">
        <v>1.24979627293146</v>
      </c>
      <c r="K116">
        <v>1.25882711253742</v>
      </c>
      <c r="L116">
        <v>1.26789722204053</v>
      </c>
      <c r="M116">
        <v>1.2770065270975901</v>
      </c>
      <c r="N116">
        <v>1.2861549481112</v>
      </c>
      <c r="O116">
        <v>1.2953424002268199</v>
      </c>
      <c r="P116">
        <v>1.30456879333231</v>
      </c>
      <c r="Q116">
        <v>1.3138340320598501</v>
      </c>
      <c r="R116">
        <v>1.3231380157902</v>
      </c>
      <c r="S116">
        <v>1.3324806386593999</v>
      </c>
      <c r="T116">
        <v>1.3418617895676701</v>
      </c>
      <c r="U116">
        <v>1.3512813521906699</v>
      </c>
      <c r="V116">
        <v>1.3607392049928899</v>
      </c>
      <c r="W116">
        <v>1.3702352212433599</v>
      </c>
      <c r="X116">
        <v>1.3797692690333501</v>
      </c>
      <c r="Y116">
        <v>1.3893412112963599</v>
      </c>
      <c r="Z116">
        <v>1.39895090583002</v>
      </c>
      <c r="AA116">
        <v>1.4085982053200901</v>
      </c>
      <c r="AB116">
        <v>1.4182829573664699</v>
      </c>
      <c r="AC116">
        <v>1.4280050045110799</v>
      </c>
      <c r="AD116">
        <v>1.43776418426769</v>
      </c>
      <c r="AE116">
        <v>1.4475603291535899</v>
      </c>
      <c r="AF116">
        <v>1.45739326672304</v>
      </c>
      <c r="AG116">
        <v>1.4672628196025199</v>
      </c>
      <c r="AH116">
        <v>1.4771688055276999</v>
      </c>
      <c r="AI116">
        <v>1.48711103738205</v>
      </c>
      <c r="AJ116">
        <v>1.4970893232370901</v>
      </c>
      <c r="AK116">
        <v>1.50710346639424</v>
      </c>
      <c r="AL116">
        <v>1.5171532654282001</v>
      </c>
      <c r="AM116">
        <v>1.5272385142317899</v>
      </c>
      <c r="AN116">
        <v>1.5373590020623</v>
      </c>
      <c r="AO116">
        <v>1.5475145135891599</v>
      </c>
      <c r="AP116">
        <v>1.55770482894303</v>
      </c>
      <c r="AQ116">
        <v>1.56792972376618</v>
      </c>
      <c r="AR116">
        <v>1.57818896926409</v>
      </c>
      <c r="AS116">
        <v>1.5884823322583399</v>
      </c>
      <c r="AT116">
        <v>1.5988095752406599</v>
      </c>
      <c r="AU116">
        <v>1.60917045642804</v>
      </c>
      <c r="AV116">
        <v>1.6195647298190099</v>
      </c>
      <c r="AW116">
        <v>1.6299921452509001</v>
      </c>
      <c r="AX116">
        <v>1.6404524484581799</v>
      </c>
      <c r="AY116">
        <v>1.6509453811316299</v>
      </c>
      <c r="AZ116">
        <v>1.66147068097853</v>
      </c>
      <c r="BA116">
        <v>1.6720280817836899</v>
      </c>
      <c r="BB116">
        <v>1.6826173134712501</v>
      </c>
      <c r="BC116">
        <v>1.6932381021673699</v>
      </c>
      <c r="BD116">
        <v>1.70389017026356</v>
      </c>
      <c r="BE116">
        <v>1.71457323648079</v>
      </c>
      <c r="BF116">
        <v>1.7252870159342</v>
      </c>
      <c r="BG116">
        <v>1.7360312201985</v>
      </c>
      <c r="BH116">
        <v>1.7468055573739101</v>
      </c>
      <c r="BI116">
        <v>1.7576097321526301</v>
      </c>
      <c r="BJ116">
        <v>1.76844344588589</v>
      </c>
      <c r="BK116">
        <v>1.77930639665138</v>
      </c>
      <c r="BL116">
        <v>1.7901982793211599</v>
      </c>
      <c r="BM116">
        <v>1.8011187856299999</v>
      </c>
      <c r="BN116">
        <v>1.812067604244</v>
      </c>
      <c r="BO116">
        <v>1.8230444208296099</v>
      </c>
      <c r="BP116">
        <v>1.8340489181228801</v>
      </c>
      <c r="BQ116">
        <v>1.845080775999</v>
      </c>
      <c r="BR116">
        <v>1.8561396715420999</v>
      </c>
      <c r="BS116">
        <v>1.86722527911515</v>
      </c>
      <c r="BT116">
        <v>1.87833727043008</v>
      </c>
      <c r="BU116">
        <v>1.8894753146180401</v>
      </c>
      <c r="BV116">
        <v>1.90063907829971</v>
      </c>
      <c r="BW116">
        <v>1.91182822565568</v>
      </c>
      <c r="BX116">
        <v>1.9230424184969399</v>
      </c>
      <c r="BY116">
        <v>1.9342813163352699</v>
      </c>
      <c r="BZ116">
        <v>1.9455445764536501</v>
      </c>
      <c r="CA116">
        <v>1.9568318539767</v>
      </c>
      <c r="CB116">
        <v>1.9681428019409</v>
      </c>
      <c r="CC116">
        <v>1.97947707136483</v>
      </c>
      <c r="CD116">
        <v>1.99083431131919</v>
      </c>
      <c r="CE116">
        <v>2.0022141689967801</v>
      </c>
      <c r="CF116">
        <v>2.0136162897821799</v>
      </c>
      <c r="CG116">
        <v>2.0250403173212699</v>
      </c>
      <c r="CH116">
        <v>2.0364858935905898</v>
      </c>
      <c r="CI116">
        <v>2.0479526589663699</v>
      </c>
      <c r="CJ116">
        <v>2.0594402522933102</v>
      </c>
      <c r="CK116">
        <v>2.0709483109531099</v>
      </c>
      <c r="CL116">
        <v>2.08247647093263</v>
      </c>
      <c r="CM116">
        <v>2.0940243668917402</v>
      </c>
      <c r="CN116">
        <v>2.1055916322308801</v>
      </c>
      <c r="CO116">
        <v>2.1171778991581198</v>
      </c>
      <c r="CP116">
        <v>2.12878279875595</v>
      </c>
      <c r="CQ116">
        <v>2.1404059610476001</v>
      </c>
      <c r="CR116">
        <v>2.15204701506299</v>
      </c>
      <c r="CS116">
        <v>2.1637055889041399</v>
      </c>
      <c r="CT116">
        <v>2.1753813098102501</v>
      </c>
      <c r="CU116">
        <v>2.1870738042222002</v>
      </c>
      <c r="CV116">
        <v>2.19878269784666</v>
      </c>
      <c r="CW116">
        <v>2.21050761571958</v>
      </c>
      <c r="CX116">
        <v>2.2222481822692899</v>
      </c>
      <c r="CY116">
        <v>2.2338898288878699</v>
      </c>
      <c r="CZ116">
        <v>2.2451340531603798</v>
      </c>
      <c r="DA116">
        <v>2.2555226511347302</v>
      </c>
      <c r="DB116">
        <v>2.2643699793903802</v>
      </c>
      <c r="DC116">
        <v>2.2706721681256998</v>
      </c>
      <c r="DD116">
        <v>2.27298842360916</v>
      </c>
      <c r="DE116">
        <v>2.27298842360916</v>
      </c>
      <c r="DF116">
        <v>2.27298842360916</v>
      </c>
      <c r="DG116">
        <v>2.27298842360916</v>
      </c>
      <c r="DH116">
        <v>2.27298842360916</v>
      </c>
      <c r="DI116">
        <v>2.27298842360916</v>
      </c>
      <c r="DJ116">
        <v>2.27298842360916</v>
      </c>
      <c r="DK116">
        <v>2.27298842360916</v>
      </c>
      <c r="DL116">
        <v>2.27298842360916</v>
      </c>
      <c r="DM116">
        <v>2.27298842360916</v>
      </c>
      <c r="DN116">
        <v>2.27298842360916</v>
      </c>
      <c r="DO116">
        <v>2.27298842360916</v>
      </c>
      <c r="DP116">
        <v>2.27298842360916</v>
      </c>
      <c r="DQ116">
        <v>2.27298842360916</v>
      </c>
      <c r="DR116">
        <v>2.27298842360916</v>
      </c>
      <c r="DS116">
        <v>2.27298842360916</v>
      </c>
      <c r="DT116">
        <v>2.27298842360916</v>
      </c>
    </row>
    <row r="117" spans="1:124" ht="15" customHeight="1" x14ac:dyDescent="0.25">
      <c r="A117">
        <v>115</v>
      </c>
      <c r="B117">
        <v>2.96588312060923</v>
      </c>
      <c r="C117">
        <v>3.0818010529864299</v>
      </c>
      <c r="D117">
        <v>3.0497603556372699</v>
      </c>
      <c r="E117">
        <v>2.7945560905172999</v>
      </c>
      <c r="F117">
        <v>2.4997117800143598</v>
      </c>
      <c r="G117">
        <v>2.0701561268000699</v>
      </c>
      <c r="H117">
        <v>1.47623824974884</v>
      </c>
      <c r="I117">
        <v>1.2022730690093999</v>
      </c>
      <c r="J117">
        <v>1.2109350978715601</v>
      </c>
      <c r="K117">
        <v>1.21962983185698</v>
      </c>
      <c r="L117">
        <v>1.2283570809073101</v>
      </c>
      <c r="M117">
        <v>1.23711665021359</v>
      </c>
      <c r="N117">
        <v>1.2459083402726101</v>
      </c>
      <c r="O117">
        <v>1.2547319469446701</v>
      </c>
      <c r="P117">
        <v>1.2635872615129</v>
      </c>
      <c r="Q117">
        <v>1.2724740707438</v>
      </c>
      <c r="R117">
        <v>1.2813921569492299</v>
      </c>
      <c r="S117">
        <v>1.2903412980495299</v>
      </c>
      <c r="T117">
        <v>1.29932126763787</v>
      </c>
      <c r="U117">
        <v>1.3083318350457001</v>
      </c>
      <c r="V117">
        <v>1.3173727654092799</v>
      </c>
      <c r="W117">
        <v>1.32644381973715</v>
      </c>
      <c r="X117">
        <v>1.3355447549786099</v>
      </c>
      <c r="Y117">
        <v>1.34467532409302</v>
      </c>
      <c r="Z117">
        <v>1.3538352761199299</v>
      </c>
      <c r="AA117">
        <v>1.3630243562500099</v>
      </c>
      <c r="AB117">
        <v>1.37224230589666</v>
      </c>
      <c r="AC117">
        <v>1.3814888627683</v>
      </c>
      <c r="AD117">
        <v>1.39076376094125</v>
      </c>
      <c r="AE117">
        <v>1.40006673093317</v>
      </c>
      <c r="AF117">
        <v>1.40939749977702</v>
      </c>
      <c r="AG117">
        <v>1.41875579109546</v>
      </c>
      <c r="AH117">
        <v>1.4281413251756401</v>
      </c>
      <c r="AI117">
        <v>1.4375538190444299</v>
      </c>
      <c r="AJ117">
        <v>1.44699298654386</v>
      </c>
      <c r="AK117">
        <v>1.45645853840693</v>
      </c>
      <c r="AL117">
        <v>1.4659501823335801</v>
      </c>
      <c r="AM117">
        <v>1.47546762306685</v>
      </c>
      <c r="AN117">
        <v>1.48501056246927</v>
      </c>
      <c r="AO117">
        <v>1.4945786995992201</v>
      </c>
      <c r="AP117">
        <v>1.50417173078748</v>
      </c>
      <c r="AQ117">
        <v>1.51378934971374</v>
      </c>
      <c r="AR117">
        <v>1.52343124748309</v>
      </c>
      <c r="AS117">
        <v>1.5330971127025399</v>
      </c>
      <c r="AT117">
        <v>1.54278663155735</v>
      </c>
      <c r="AU117">
        <v>1.5524994878873799</v>
      </c>
      <c r="AV117">
        <v>1.56223536326316</v>
      </c>
      <c r="AW117">
        <v>1.5719939370618701</v>
      </c>
      <c r="AX117">
        <v>1.5817748865430601</v>
      </c>
      <c r="AY117">
        <v>1.5915778869241799</v>
      </c>
      <c r="AZ117">
        <v>1.60140261145581</v>
      </c>
      <c r="BA117">
        <v>1.61124873149656</v>
      </c>
      <c r="BB117">
        <v>1.62111591658773</v>
      </c>
      <c r="BC117">
        <v>1.6310038345275399</v>
      </c>
      <c r="BD117">
        <v>1.64091215144503</v>
      </c>
      <c r="BE117">
        <v>1.65084053187355</v>
      </c>
      <c r="BF117">
        <v>1.66078863882382</v>
      </c>
      <c r="BG117">
        <v>1.67075613385655</v>
      </c>
      <c r="BH117">
        <v>1.6807426771545699</v>
      </c>
      <c r="BI117">
        <v>1.6907479275945201</v>
      </c>
      <c r="BJ117">
        <v>1.7007715428179999</v>
      </c>
      <c r="BK117">
        <v>1.7108131793021799</v>
      </c>
      <c r="BL117">
        <v>1.7208724924298899</v>
      </c>
      <c r="BM117">
        <v>1.7309491365591001</v>
      </c>
      <c r="BN117">
        <v>1.74104276509192</v>
      </c>
      <c r="BO117">
        <v>1.75115303054285</v>
      </c>
      <c r="BP117">
        <v>1.7612795846065901</v>
      </c>
      <c r="BQ117">
        <v>1.77142207822505</v>
      </c>
      <c r="BR117">
        <v>1.78158016165384</v>
      </c>
      <c r="BS117">
        <v>1.79175348452808</v>
      </c>
      <c r="BT117">
        <v>1.8019416959274901</v>
      </c>
      <c r="BU117">
        <v>1.8121444444408901</v>
      </c>
      <c r="BV117">
        <v>1.82236137822987</v>
      </c>
      <c r="BW117">
        <v>1.83259214509194</v>
      </c>
      <c r="BX117">
        <v>1.84283639252281</v>
      </c>
      <c r="BY117">
        <v>1.8530937677780199</v>
      </c>
      <c r="BZ117">
        <v>1.8633639179338399</v>
      </c>
      <c r="CA117">
        <v>1.8736464899473999</v>
      </c>
      <c r="CB117">
        <v>1.88394113071612</v>
      </c>
      <c r="CC117">
        <v>1.89424748713633</v>
      </c>
      <c r="CD117">
        <v>1.90456520616118</v>
      </c>
      <c r="CE117">
        <v>1.9148939348577301</v>
      </c>
      <c r="CF117">
        <v>1.9252333204633201</v>
      </c>
      <c r="CG117">
        <v>1.93558301044116</v>
      </c>
      <c r="CH117">
        <v>1.94594265253506</v>
      </c>
      <c r="CI117">
        <v>1.9563118948234699</v>
      </c>
      <c r="CJ117">
        <v>1.9666903857727001</v>
      </c>
      <c r="CK117">
        <v>1.97707777428929</v>
      </c>
      <c r="CL117">
        <v>1.9874737097716999</v>
      </c>
      <c r="CM117">
        <v>1.9978778421610399</v>
      </c>
      <c r="CN117">
        <v>2.0082898219911902</v>
      </c>
      <c r="CO117">
        <v>2.0187093004379499</v>
      </c>
      <c r="CP117">
        <v>2.02913592936746</v>
      </c>
      <c r="CQ117">
        <v>2.0395693613838399</v>
      </c>
      <c r="CR117">
        <v>2.0500092498759899</v>
      </c>
      <c r="CS117">
        <v>2.0604552490635601</v>
      </c>
      <c r="CT117">
        <v>2.0709070140421901</v>
      </c>
      <c r="CU117">
        <v>2.0813642008278501</v>
      </c>
      <c r="CV117">
        <v>2.0918264664004802</v>
      </c>
      <c r="CW117">
        <v>2.10229346874676</v>
      </c>
      <c r="CX117">
        <v>2.1127648669020598</v>
      </c>
      <c r="CY117">
        <v>2.1230675680202999</v>
      </c>
      <c r="CZ117">
        <v>2.1327529112543999</v>
      </c>
      <c r="DA117">
        <v>2.14113689053986</v>
      </c>
      <c r="DB117">
        <v>2.1472016685769302</v>
      </c>
      <c r="DC117">
        <v>2.1494641512583801</v>
      </c>
      <c r="DD117">
        <v>2.1494641512583801</v>
      </c>
      <c r="DE117">
        <v>2.1494641512583801</v>
      </c>
      <c r="DF117">
        <v>2.1494641512583801</v>
      </c>
      <c r="DG117">
        <v>2.1494641512583801</v>
      </c>
      <c r="DH117">
        <v>2.1494641512583801</v>
      </c>
      <c r="DI117">
        <v>2.1494641512583801</v>
      </c>
      <c r="DJ117">
        <v>2.1494641512583801</v>
      </c>
      <c r="DK117">
        <v>2.1494641512583801</v>
      </c>
      <c r="DL117">
        <v>2.1494641512583801</v>
      </c>
      <c r="DM117">
        <v>2.1494641512583801</v>
      </c>
      <c r="DN117">
        <v>2.1494641512583801</v>
      </c>
      <c r="DO117">
        <v>2.1494641512583801</v>
      </c>
      <c r="DP117">
        <v>2.1494641512583801</v>
      </c>
      <c r="DQ117">
        <v>2.1494641512583801</v>
      </c>
      <c r="DR117">
        <v>2.1494641512583801</v>
      </c>
      <c r="DS117">
        <v>2.1494641512583801</v>
      </c>
      <c r="DT117">
        <v>2.1494641512583801</v>
      </c>
    </row>
    <row r="118" spans="1:124" ht="15" customHeight="1" x14ac:dyDescent="0.25">
      <c r="A118">
        <v>116</v>
      </c>
      <c r="B118">
        <v>2.7683722558933601</v>
      </c>
      <c r="C118">
        <v>2.8248491041581101</v>
      </c>
      <c r="D118">
        <v>2.6870663205205401</v>
      </c>
      <c r="E118">
        <v>2.4358997059476</v>
      </c>
      <c r="F118">
        <v>2.0213138856953798</v>
      </c>
      <c r="G118">
        <v>1.4291277651694601</v>
      </c>
      <c r="H118">
        <v>1.1532875345390601</v>
      </c>
      <c r="I118">
        <v>1.1614350138670799</v>
      </c>
      <c r="J118">
        <v>1.1696052103907599</v>
      </c>
      <c r="K118">
        <v>1.1777978227974299</v>
      </c>
      <c r="L118">
        <v>1.1860125473085601</v>
      </c>
      <c r="M118">
        <v>1.19424907777343</v>
      </c>
      <c r="N118">
        <v>1.2025071057621499</v>
      </c>
      <c r="O118">
        <v>1.21078632065804</v>
      </c>
      <c r="P118">
        <v>1.2190864097493199</v>
      </c>
      <c r="Q118">
        <v>1.22740705832004</v>
      </c>
      <c r="R118">
        <v>1.2357479497402799</v>
      </c>
      <c r="S118">
        <v>1.24410876555559</v>
      </c>
      <c r="T118">
        <v>1.25248918557553</v>
      </c>
      <c r="U118">
        <v>1.2608888879614899</v>
      </c>
      <c r="V118">
        <v>1.26930754931352</v>
      </c>
      <c r="W118">
        <v>1.2777448447563999</v>
      </c>
      <c r="X118">
        <v>1.2862004480247</v>
      </c>
      <c r="Y118">
        <v>1.2946740315469401</v>
      </c>
      <c r="Z118">
        <v>1.30316526652888</v>
      </c>
      <c r="AA118">
        <v>1.3116738230357099</v>
      </c>
      <c r="AB118">
        <v>1.32019937007341</v>
      </c>
      <c r="AC118">
        <v>1.32874157566897</v>
      </c>
      <c r="AD118">
        <v>1.3373001069497401</v>
      </c>
      <c r="AE118">
        <v>1.34587463022165</v>
      </c>
      <c r="AF118">
        <v>1.3544648110464901</v>
      </c>
      <c r="AG118">
        <v>1.36307031431807</v>
      </c>
      <c r="AH118">
        <v>1.3716908043373699</v>
      </c>
      <c r="AI118">
        <v>1.3803259448866201</v>
      </c>
      <c r="AJ118">
        <v>1.3889753993023799</v>
      </c>
      <c r="AK118">
        <v>1.3976388305473699</v>
      </c>
      <c r="AL118">
        <v>1.4063159012814701</v>
      </c>
      <c r="AM118">
        <v>1.41500627393139</v>
      </c>
      <c r="AN118">
        <v>1.42370961075946</v>
      </c>
      <c r="AO118">
        <v>1.43242557393117</v>
      </c>
      <c r="AP118">
        <v>1.44115382558172</v>
      </c>
      <c r="AQ118">
        <v>1.4498940278814401</v>
      </c>
      <c r="AR118">
        <v>1.4586458431000899</v>
      </c>
      <c r="AS118">
        <v>1.4674089336701099</v>
      </c>
      <c r="AT118">
        <v>1.4761829622487299</v>
      </c>
      <c r="AU118">
        <v>1.4849675917790399</v>
      </c>
      <c r="AV118">
        <v>1.4937624855498901</v>
      </c>
      <c r="AW118">
        <v>1.5025673072547601</v>
      </c>
      <c r="AX118">
        <v>1.51138172104952</v>
      </c>
      <c r="AY118">
        <v>1.5202053916091001</v>
      </c>
      <c r="AZ118">
        <v>1.5290379841830699</v>
      </c>
      <c r="BA118">
        <v>1.53787916465015</v>
      </c>
      <c r="BB118">
        <v>1.54672859957165</v>
      </c>
      <c r="BC118">
        <v>1.5555859562438501</v>
      </c>
      <c r="BD118">
        <v>1.5644509027492499</v>
      </c>
      <c r="BE118">
        <v>1.57332310800683</v>
      </c>
      <c r="BF118">
        <v>1.58220224182126</v>
      </c>
      <c r="BG118">
        <v>1.5910879749309701</v>
      </c>
      <c r="BH118">
        <v>1.59997997905533</v>
      </c>
      <c r="BI118">
        <v>1.6088779269406099</v>
      </c>
      <c r="BJ118">
        <v>1.6177814924050899</v>
      </c>
      <c r="BK118">
        <v>1.6266903503830401</v>
      </c>
      <c r="BL118">
        <v>1.6356041769676799</v>
      </c>
      <c r="BM118">
        <v>1.6445226494532601</v>
      </c>
      <c r="BN118">
        <v>1.65344544637597</v>
      </c>
      <c r="BO118">
        <v>1.6623722475540099</v>
      </c>
      <c r="BP118">
        <v>1.67130273412659</v>
      </c>
      <c r="BQ118">
        <v>1.6802365885919699</v>
      </c>
      <c r="BR118">
        <v>1.68917349484463</v>
      </c>
      <c r="BS118">
        <v>1.6981131382113299</v>
      </c>
      <c r="BT118">
        <v>1.7070552054863599</v>
      </c>
      <c r="BU118">
        <v>1.7159993849658099</v>
      </c>
      <c r="BV118">
        <v>1.7249453664809</v>
      </c>
      <c r="BW118">
        <v>1.7338928414304</v>
      </c>
      <c r="BX118">
        <v>1.74284150281219</v>
      </c>
      <c r="BY118">
        <v>1.7517910452538701</v>
      </c>
      <c r="BZ118">
        <v>1.76074116504249</v>
      </c>
      <c r="CA118">
        <v>1.76969156015346</v>
      </c>
      <c r="CB118">
        <v>1.7786419302785399</v>
      </c>
      <c r="CC118">
        <v>1.78759197685299</v>
      </c>
      <c r="CD118">
        <v>1.79654140308188</v>
      </c>
      <c r="CE118">
        <v>1.80548991396559</v>
      </c>
      <c r="CF118">
        <v>1.81443721632446</v>
      </c>
      <c r="CG118">
        <v>1.8233830188225999</v>
      </c>
      <c r="CH118">
        <v>1.8323270319909799</v>
      </c>
      <c r="CI118">
        <v>1.8412689682496499</v>
      </c>
      <c r="CJ118">
        <v>1.85020854192923</v>
      </c>
      <c r="CK118">
        <v>1.8591454692916201</v>
      </c>
      <c r="CL118">
        <v>1.86807946854989</v>
      </c>
      <c r="CM118">
        <v>1.87701025988755</v>
      </c>
      <c r="CN118">
        <v>1.8859375654769399</v>
      </c>
      <c r="CO118">
        <v>1.89486110949703</v>
      </c>
      <c r="CP118">
        <v>1.9037806181503401</v>
      </c>
      <c r="CQ118">
        <v>1.91269581967933</v>
      </c>
      <c r="CR118">
        <v>1.92160644438199</v>
      </c>
      <c r="CS118">
        <v>1.9305122246267401</v>
      </c>
      <c r="CT118">
        <v>1.9394128948667</v>
      </c>
      <c r="CU118">
        <v>1.9483081916532901</v>
      </c>
      <c r="CV118">
        <v>1.9571978536491601</v>
      </c>
      <c r="CW118">
        <v>1.96608162164045</v>
      </c>
      <c r="CX118">
        <v>1.9749592385485</v>
      </c>
      <c r="CY118">
        <v>1.98356610836643</v>
      </c>
      <c r="CZ118">
        <v>1.9912202124603999</v>
      </c>
      <c r="DA118">
        <v>1.9968892023678499</v>
      </c>
      <c r="DB118">
        <v>1.99904581978205</v>
      </c>
      <c r="DC118">
        <v>1.99904581978205</v>
      </c>
      <c r="DD118">
        <v>1.99904581978205</v>
      </c>
      <c r="DE118">
        <v>1.99904581978205</v>
      </c>
      <c r="DF118">
        <v>1.99904581978205</v>
      </c>
      <c r="DG118">
        <v>1.99904581978205</v>
      </c>
      <c r="DH118">
        <v>1.99904581978205</v>
      </c>
      <c r="DI118">
        <v>1.99904581978205</v>
      </c>
      <c r="DJ118">
        <v>1.99904581978205</v>
      </c>
      <c r="DK118">
        <v>1.99904581978205</v>
      </c>
      <c r="DL118">
        <v>1.99904581978205</v>
      </c>
      <c r="DM118">
        <v>1.99904581978205</v>
      </c>
      <c r="DN118">
        <v>1.99904581978205</v>
      </c>
      <c r="DO118">
        <v>1.99904581978205</v>
      </c>
      <c r="DP118">
        <v>1.99904581978205</v>
      </c>
      <c r="DQ118">
        <v>1.99904581978205</v>
      </c>
      <c r="DR118">
        <v>1.99904581978205</v>
      </c>
      <c r="DS118">
        <v>1.99904581978205</v>
      </c>
      <c r="DT118">
        <v>1.99904581978205</v>
      </c>
    </row>
    <row r="119" spans="1:124" ht="15" customHeight="1" x14ac:dyDescent="0.25">
      <c r="A119">
        <v>117</v>
      </c>
      <c r="B119">
        <v>2.4212148062997101</v>
      </c>
      <c r="C119">
        <v>2.4059390870883499</v>
      </c>
      <c r="D119">
        <v>2.29836583374022</v>
      </c>
      <c r="E119">
        <v>1.9408571568670001</v>
      </c>
      <c r="F119">
        <v>1.3691191317476601</v>
      </c>
      <c r="G119">
        <v>1.0965402150049499</v>
      </c>
      <c r="H119">
        <v>1.10386637581644</v>
      </c>
      <c r="I119">
        <v>1.11120095649891</v>
      </c>
      <c r="J119">
        <v>1.11854361524851</v>
      </c>
      <c r="K119">
        <v>1.12589401167863</v>
      </c>
      <c r="L119">
        <v>1.13325180687464</v>
      </c>
      <c r="M119">
        <v>1.14061666344683</v>
      </c>
      <c r="N119">
        <v>1.1479882455814701</v>
      </c>
      <c r="O119">
        <v>1.1553662190901299</v>
      </c>
      <c r="P119">
        <v>1.16275025145731</v>
      </c>
      <c r="Q119">
        <v>1.1701400118862999</v>
      </c>
      <c r="R119">
        <v>1.1775351713434301</v>
      </c>
      <c r="S119">
        <v>1.18493540260068</v>
      </c>
      <c r="T119">
        <v>1.1923403802767201</v>
      </c>
      <c r="U119">
        <v>1.19974978087633</v>
      </c>
      <c r="V119">
        <v>1.20716328282838</v>
      </c>
      <c r="W119">
        <v>1.21458056652225</v>
      </c>
      <c r="X119">
        <v>1.2220013143428701</v>
      </c>
      <c r="Y119">
        <v>1.22942521070425</v>
      </c>
      <c r="Z119">
        <v>1.2368519420816699</v>
      </c>
      <c r="AA119">
        <v>1.2442811970424801</v>
      </c>
      <c r="AB119">
        <v>1.2517126662756299</v>
      </c>
      <c r="AC119">
        <v>1.25914604261978</v>
      </c>
      <c r="AD119">
        <v>1.2665810210902699</v>
      </c>
      <c r="AE119">
        <v>1.27401729890475</v>
      </c>
      <c r="AF119">
        <v>1.2814545755076401</v>
      </c>
      <c r="AG119">
        <v>1.2888925525933901</v>
      </c>
      <c r="AH119">
        <v>1.29633093412858</v>
      </c>
      <c r="AI119">
        <v>1.30376942637291</v>
      </c>
      <c r="AJ119">
        <v>1.3112077378990099</v>
      </c>
      <c r="AK119">
        <v>1.3186455796112899</v>
      </c>
      <c r="AL119">
        <v>1.3260826647636199</v>
      </c>
      <c r="AM119">
        <v>1.3335187089760701</v>
      </c>
      <c r="AN119">
        <v>1.3409534302505399</v>
      </c>
      <c r="AO119">
        <v>1.34838654898555</v>
      </c>
      <c r="AP119">
        <v>1.35581778798993</v>
      </c>
      <c r="AQ119">
        <v>1.3632468724956901</v>
      </c>
      <c r="AR119">
        <v>1.37067353016992</v>
      </c>
      <c r="AS119">
        <v>1.37809749112577</v>
      </c>
      <c r="AT119">
        <v>1.3855184879326901</v>
      </c>
      <c r="AU119">
        <v>1.3929362556256599</v>
      </c>
      <c r="AV119">
        <v>1.4003505317137299</v>
      </c>
      <c r="AW119">
        <v>1.4077610561877001</v>
      </c>
      <c r="AX119">
        <v>1.41516757152699</v>
      </c>
      <c r="AY119">
        <v>1.4225698227058401</v>
      </c>
      <c r="AZ119">
        <v>1.4299675571986601</v>
      </c>
      <c r="BA119">
        <v>1.4373605249847099</v>
      </c>
      <c r="BB119">
        <v>1.4447484785521301</v>
      </c>
      <c r="BC119">
        <v>1.4521311729011499</v>
      </c>
      <c r="BD119">
        <v>1.45950836554674</v>
      </c>
      <c r="BE119">
        <v>1.4668798165206101</v>
      </c>
      <c r="BF119">
        <v>1.4742452883724799</v>
      </c>
      <c r="BG119">
        <v>1.48160454617088</v>
      </c>
      <c r="BH119">
        <v>1.48895735750321</v>
      </c>
      <c r="BI119">
        <v>1.49630349247531</v>
      </c>
      <c r="BJ119">
        <v>1.5036427237104399</v>
      </c>
      <c r="BK119">
        <v>1.5109748263476801</v>
      </c>
      <c r="BL119">
        <v>1.51829957803986</v>
      </c>
      <c r="BM119">
        <v>1.5256167589509</v>
      </c>
      <c r="BN119">
        <v>1.53292615175269</v>
      </c>
      <c r="BO119">
        <v>1.5402275416214599</v>
      </c>
      <c r="BP119">
        <v>1.5475207162336899</v>
      </c>
      <c r="BQ119">
        <v>1.55480546576156</v>
      </c>
      <c r="BR119">
        <v>1.56208158286792</v>
      </c>
      <c r="BS119">
        <v>1.56934886270086</v>
      </c>
      <c r="BT119">
        <v>1.5766071028878501</v>
      </c>
      <c r="BU119">
        <v>1.58385610352947</v>
      </c>
      <c r="BV119">
        <v>1.5910956671927201</v>
      </c>
      <c r="BW119">
        <v>1.59832559890399</v>
      </c>
      <c r="BX119">
        <v>1.60554570614164</v>
      </c>
      <c r="BY119">
        <v>1.61275579882821</v>
      </c>
      <c r="BZ119">
        <v>1.61995568932226</v>
      </c>
      <c r="CA119">
        <v>1.62714519240996</v>
      </c>
      <c r="CB119">
        <v>1.6343241252962599</v>
      </c>
      <c r="CC119">
        <v>1.6414923075957699</v>
      </c>
      <c r="CD119">
        <v>1.64864956132338</v>
      </c>
      <c r="CE119">
        <v>1.65579571088453</v>
      </c>
      <c r="CF119">
        <v>1.6629305830652401</v>
      </c>
      <c r="CG119">
        <v>1.6700540070218</v>
      </c>
      <c r="CH119">
        <v>1.6771658142703001</v>
      </c>
      <c r="CI119">
        <v>1.68426583867581</v>
      </c>
      <c r="CJ119">
        <v>1.69135391644136</v>
      </c>
      <c r="CK119">
        <v>1.69842988609667</v>
      </c>
      <c r="CL119">
        <v>1.70549358848666</v>
      </c>
      <c r="CM119">
        <v>1.71254486675974</v>
      </c>
      <c r="CN119">
        <v>1.71958356635589</v>
      </c>
      <c r="CO119">
        <v>1.7266095349945501</v>
      </c>
      <c r="CP119">
        <v>1.73362262266225</v>
      </c>
      <c r="CQ119">
        <v>1.74062268160017</v>
      </c>
      <c r="CR119">
        <v>1.7476095662914299</v>
      </c>
      <c r="CS119">
        <v>1.75458313344824</v>
      </c>
      <c r="CT119">
        <v>1.7615432419988499</v>
      </c>
      <c r="CU119">
        <v>1.7684897530744701</v>
      </c>
      <c r="CV119">
        <v>1.7754225299958499</v>
      </c>
      <c r="CW119">
        <v>1.7823414382598799</v>
      </c>
      <c r="CX119">
        <v>1.78924634552596</v>
      </c>
      <c r="CY119">
        <v>1.7957280699117799</v>
      </c>
      <c r="CZ119">
        <v>1.8007382510524199</v>
      </c>
      <c r="DA119">
        <v>1.8027018814840901</v>
      </c>
      <c r="DB119">
        <v>1.8027018814840901</v>
      </c>
      <c r="DC119">
        <v>1.8027018814840901</v>
      </c>
      <c r="DD119">
        <v>1.8027018814840901</v>
      </c>
      <c r="DE119">
        <v>1.8027018814840901</v>
      </c>
      <c r="DF119">
        <v>1.8027018814840901</v>
      </c>
      <c r="DG119">
        <v>1.8027018814840901</v>
      </c>
      <c r="DH119">
        <v>1.8027018814840901</v>
      </c>
      <c r="DI119">
        <v>1.8027018814840901</v>
      </c>
      <c r="DJ119">
        <v>1.8027018814840901</v>
      </c>
      <c r="DK119">
        <v>1.8027018814840901</v>
      </c>
      <c r="DL119">
        <v>1.8027018814840901</v>
      </c>
      <c r="DM119">
        <v>1.8027018814840901</v>
      </c>
      <c r="DN119">
        <v>1.8027018814840901</v>
      </c>
      <c r="DO119">
        <v>1.8027018814840901</v>
      </c>
      <c r="DP119">
        <v>1.8027018814840901</v>
      </c>
      <c r="DQ119">
        <v>1.8027018814840901</v>
      </c>
      <c r="DR119">
        <v>1.8027018814840901</v>
      </c>
      <c r="DS119">
        <v>1.8027018814840901</v>
      </c>
      <c r="DT119">
        <v>1.8027018814840901</v>
      </c>
    </row>
    <row r="120" spans="1:124" ht="15" customHeight="1" x14ac:dyDescent="0.25">
      <c r="A120">
        <v>118</v>
      </c>
      <c r="B120">
        <v>1.90141744697919</v>
      </c>
      <c r="C120">
        <v>1.9386616777257399</v>
      </c>
      <c r="D120">
        <v>1.7674491361634199</v>
      </c>
      <c r="E120">
        <v>1.270268255183</v>
      </c>
      <c r="F120">
        <v>1.01528251290366</v>
      </c>
      <c r="G120">
        <v>1.02118312655274</v>
      </c>
      <c r="H120">
        <v>1.0270752143775299</v>
      </c>
      <c r="I120">
        <v>1.03295856821223</v>
      </c>
      <c r="J120">
        <v>1.03883298374818</v>
      </c>
      <c r="K120">
        <v>1.0446982604844799</v>
      </c>
      <c r="L120">
        <v>1.05055420167923</v>
      </c>
      <c r="M120">
        <v>1.0564006143012401</v>
      </c>
      <c r="N120">
        <v>1.0622373089823101</v>
      </c>
      <c r="O120">
        <v>1.06806409996996</v>
      </c>
      <c r="P120">
        <v>1.07388080508077</v>
      </c>
      <c r="Q120">
        <v>1.07968724565417</v>
      </c>
      <c r="R120">
        <v>1.0854832465067199</v>
      </c>
      <c r="S120">
        <v>1.0912686358869801</v>
      </c>
      <c r="T120">
        <v>1.0970432454307399</v>
      </c>
      <c r="U120">
        <v>1.1028069101169</v>
      </c>
      <c r="V120">
        <v>1.1085594682237301</v>
      </c>
      <c r="W120">
        <v>1.1143007612856599</v>
      </c>
      <c r="X120">
        <v>1.1200306340505299</v>
      </c>
      <c r="Y120">
        <v>1.1257489344373499</v>
      </c>
      <c r="Z120">
        <v>1.1314555134945199</v>
      </c>
      <c r="AA120">
        <v>1.13715022535847</v>
      </c>
      <c r="AB120">
        <v>1.1428329272128801</v>
      </c>
      <c r="AC120">
        <v>1.1485034792482101</v>
      </c>
      <c r="AD120">
        <v>1.15416174462183</v>
      </c>
      <c r="AE120">
        <v>1.15980758941851</v>
      </c>
      <c r="AF120">
        <v>1.16544088261138</v>
      </c>
      <c r="AG120">
        <v>1.1710614960233701</v>
      </c>
      <c r="AH120">
        <v>1.17666930428901</v>
      </c>
      <c r="AI120">
        <v>1.1822641848167601</v>
      </c>
      <c r="AJ120">
        <v>1.1878460177517001</v>
      </c>
      <c r="AK120">
        <v>1.19341468593871</v>
      </c>
      <c r="AL120">
        <v>1.19897007488596</v>
      </c>
      <c r="AM120">
        <v>1.20451207272898</v>
      </c>
      <c r="AN120">
        <v>1.2100405701950001</v>
      </c>
      <c r="AO120">
        <v>1.2155554605678001</v>
      </c>
      <c r="AP120">
        <v>1.2210566396528699</v>
      </c>
      <c r="AQ120">
        <v>1.2265440057431101</v>
      </c>
      <c r="AR120">
        <v>1.2320174595847799</v>
      </c>
      <c r="AS120">
        <v>1.23747690434391</v>
      </c>
      <c r="AT120">
        <v>1.2429222455731701</v>
      </c>
      <c r="AU120">
        <v>1.2483533911789699</v>
      </c>
      <c r="AV120">
        <v>1.2537702513891</v>
      </c>
      <c r="AW120">
        <v>1.25917273872063</v>
      </c>
      <c r="AX120">
        <v>1.26456076794829</v>
      </c>
      <c r="AY120">
        <v>1.26993425607308</v>
      </c>
      <c r="AZ120">
        <v>1.2752931222914301</v>
      </c>
      <c r="BA120">
        <v>1.28063728796455</v>
      </c>
      <c r="BB120">
        <v>1.28596667658824</v>
      </c>
      <c r="BC120">
        <v>1.2912812137630401</v>
      </c>
      <c r="BD120">
        <v>1.2965808271647301</v>
      </c>
      <c r="BE120">
        <v>1.30186544651512</v>
      </c>
      <c r="BF120">
        <v>1.3071350035533</v>
      </c>
      <c r="BG120">
        <v>1.3123894320071099</v>
      </c>
      <c r="BH120">
        <v>1.3176286675650599</v>
      </c>
      <c r="BI120">
        <v>1.3228526478484799</v>
      </c>
      <c r="BJ120">
        <v>1.3280613123840601</v>
      </c>
      <c r="BK120">
        <v>1.33325460257673</v>
      </c>
      <c r="BL120">
        <v>1.3384324616828001</v>
      </c>
      <c r="BM120">
        <v>1.3435948347834901</v>
      </c>
      <c r="BN120">
        <v>1.3487416687587299</v>
      </c>
      <c r="BO120">
        <v>1.35387291226128</v>
      </c>
      <c r="BP120">
        <v>1.3589885156911901</v>
      </c>
      <c r="BQ120">
        <v>1.3640884311705199</v>
      </c>
      <c r="BR120">
        <v>1.36917261251841</v>
      </c>
      <c r="BS120">
        <v>1.3742410152264</v>
      </c>
      <c r="BT120">
        <v>1.37929359643409</v>
      </c>
      <c r="BU120">
        <v>1.3843303149050901</v>
      </c>
      <c r="BV120">
        <v>1.3893511310032101</v>
      </c>
      <c r="BW120">
        <v>1.39435600666899</v>
      </c>
      <c r="BX120">
        <v>1.3993449053965401</v>
      </c>
      <c r="BY120">
        <v>1.4043177922105301</v>
      </c>
      <c r="BZ120">
        <v>1.4092746336436199</v>
      </c>
      <c r="CA120">
        <v>1.4142153977140699</v>
      </c>
      <c r="CB120">
        <v>1.4191400539036301</v>
      </c>
      <c r="CC120">
        <v>1.42404857313572</v>
      </c>
      <c r="CD120">
        <v>1.4289409277538601</v>
      </c>
      <c r="CE120">
        <v>1.4338170915003901</v>
      </c>
      <c r="CF120">
        <v>1.4386770394954</v>
      </c>
      <c r="CG120">
        <v>1.44352074821595</v>
      </c>
      <c r="CH120">
        <v>1.4483481954755799</v>
      </c>
      <c r="CI120">
        <v>1.4531593604039601</v>
      </c>
      <c r="CJ120">
        <v>1.45795422342694</v>
      </c>
      <c r="CK120">
        <v>1.46273276624671</v>
      </c>
      <c r="CL120">
        <v>1.4674949718222701</v>
      </c>
      <c r="CM120">
        <v>1.4722408243501299</v>
      </c>
      <c r="CN120">
        <v>1.47697030924527</v>
      </c>
      <c r="CO120">
        <v>1.48168341312228</v>
      </c>
      <c r="CP120">
        <v>1.48638012377678</v>
      </c>
      <c r="CQ120">
        <v>1.49106043016704</v>
      </c>
      <c r="CR120">
        <v>1.4957243223958701</v>
      </c>
      <c r="CS120">
        <v>1.50037179169267</v>
      </c>
      <c r="CT120">
        <v>1.5050028303957601</v>
      </c>
      <c r="CU120">
        <v>1.50961743193491</v>
      </c>
      <c r="CV120">
        <v>1.51421559081407</v>
      </c>
      <c r="CW120">
        <v>1.51879730259433</v>
      </c>
      <c r="CX120">
        <v>1.5233625638771</v>
      </c>
      <c r="CY120">
        <v>1.52727137782916</v>
      </c>
      <c r="CZ120">
        <v>1.5288945718914499</v>
      </c>
      <c r="DA120">
        <v>1.5288945718914499</v>
      </c>
      <c r="DB120">
        <v>1.5288945718914499</v>
      </c>
      <c r="DC120">
        <v>1.5288945718914499</v>
      </c>
      <c r="DD120">
        <v>1.5288945718914499</v>
      </c>
      <c r="DE120">
        <v>1.5288945718914499</v>
      </c>
      <c r="DF120">
        <v>1.5288945718914499</v>
      </c>
      <c r="DG120">
        <v>1.5288945718914499</v>
      </c>
      <c r="DH120">
        <v>1.5288945718914499</v>
      </c>
      <c r="DI120">
        <v>1.5288945718914499</v>
      </c>
      <c r="DJ120">
        <v>1.5288945718914499</v>
      </c>
      <c r="DK120">
        <v>1.5288945718914499</v>
      </c>
      <c r="DL120">
        <v>1.5288945718914499</v>
      </c>
      <c r="DM120">
        <v>1.5288945718914499</v>
      </c>
      <c r="DN120">
        <v>1.5288945718914499</v>
      </c>
      <c r="DO120">
        <v>1.5288945718914499</v>
      </c>
      <c r="DP120">
        <v>1.5288945718914499</v>
      </c>
      <c r="DQ120">
        <v>1.5288945718914499</v>
      </c>
      <c r="DR120">
        <v>1.5288945718914499</v>
      </c>
      <c r="DS120">
        <v>1.5288945718914499</v>
      </c>
      <c r="DT120">
        <v>1.5288945718914499</v>
      </c>
    </row>
    <row r="121" spans="1:124" ht="15" customHeight="1" x14ac:dyDescent="0.25">
      <c r="A121">
        <v>119</v>
      </c>
      <c r="B121">
        <v>1.2931228996753199</v>
      </c>
      <c r="C121">
        <v>1.31392023646611</v>
      </c>
      <c r="D121">
        <v>1.0572154117539101</v>
      </c>
      <c r="E121">
        <v>0.86254658998386002</v>
      </c>
      <c r="F121">
        <v>0.86599103018749302</v>
      </c>
      <c r="G121">
        <v>0.86941714586945595</v>
      </c>
      <c r="H121">
        <v>0.87282502811318496</v>
      </c>
      <c r="I121">
        <v>0.87621476771997697</v>
      </c>
      <c r="J121">
        <v>0.87958645520425804</v>
      </c>
      <c r="K121">
        <v>0.88294018078908099</v>
      </c>
      <c r="L121">
        <v>0.88627603440186897</v>
      </c>
      <c r="M121">
        <v>0.88959410567036701</v>
      </c>
      <c r="N121">
        <v>0.89289448391881598</v>
      </c>
      <c r="O121">
        <v>0.89617725816432903</v>
      </c>
      <c r="P121">
        <v>0.89944251711345802</v>
      </c>
      <c r="Q121">
        <v>0.90269034915895496</v>
      </c>
      <c r="R121">
        <v>0.905920842376712</v>
      </c>
      <c r="S121">
        <v>0.90913408452287303</v>
      </c>
      <c r="T121">
        <v>0.91233016303111503</v>
      </c>
      <c r="U121">
        <v>0.91550916501008694</v>
      </c>
      <c r="V121">
        <v>0.918671177241004</v>
      </c>
      <c r="W121">
        <v>0.92181628617539102</v>
      </c>
      <c r="X121">
        <v>0.92494457793296203</v>
      </c>
      <c r="Y121">
        <v>0.92805613829964395</v>
      </c>
      <c r="Z121">
        <v>0.93115105272572496</v>
      </c>
      <c r="AA121">
        <v>0.93422940632413798</v>
      </c>
      <c r="AB121">
        <v>0.93729128386884897</v>
      </c>
      <c r="AC121">
        <v>0.94033676979338199</v>
      </c>
      <c r="AD121">
        <v>0.94336594818943598</v>
      </c>
      <c r="AE121">
        <v>0.94637890280563097</v>
      </c>
      <c r="AF121">
        <v>0.94937571704633705</v>
      </c>
      <c r="AG121">
        <v>0.95235647397061496</v>
      </c>
      <c r="AH121">
        <v>0.95532125629124898</v>
      </c>
      <c r="AI121">
        <v>0.95827014637387198</v>
      </c>
      <c r="AJ121">
        <v>0.96120322623618104</v>
      </c>
      <c r="AK121">
        <v>0.96412057754723601</v>
      </c>
      <c r="AL121">
        <v>0.96702228162683401</v>
      </c>
      <c r="AM121">
        <v>0.96990841944498096</v>
      </c>
      <c r="AN121">
        <v>0.97277907162141297</v>
      </c>
      <c r="AO121">
        <v>0.97563431842521497</v>
      </c>
      <c r="AP121">
        <v>0.97847423977449399</v>
      </c>
      <c r="AQ121">
        <v>0.981298915236124</v>
      </c>
      <c r="AR121">
        <v>0.98410842402555898</v>
      </c>
      <c r="AS121">
        <v>0.986902845006701</v>
      </c>
      <c r="AT121">
        <v>0.98968225669183696</v>
      </c>
      <c r="AU121">
        <v>0.99244673724162702</v>
      </c>
      <c r="AV121">
        <v>0.99519636446514703</v>
      </c>
      <c r="AW121">
        <v>0.997931215819992</v>
      </c>
      <c r="AX121">
        <v>1.0006513684124201</v>
      </c>
      <c r="AY121">
        <v>1.0033568989975701</v>
      </c>
      <c r="AZ121">
        <v>1.0060478839796601</v>
      </c>
      <c r="BA121">
        <v>1.00872439941235</v>
      </c>
      <c r="BB121">
        <v>1.01138652099903</v>
      </c>
      <c r="BC121">
        <v>1.01403432409318</v>
      </c>
      <c r="BD121">
        <v>1.0166678836988701</v>
      </c>
      <c r="BE121">
        <v>1.0192872744711099</v>
      </c>
      <c r="BF121">
        <v>1.0218925707164399</v>
      </c>
      <c r="BG121">
        <v>1.0244838463933901</v>
      </c>
      <c r="BH121">
        <v>1.02706117511311</v>
      </c>
      <c r="BI121">
        <v>1.0296246301399099</v>
      </c>
      <c r="BJ121">
        <v>1.0321742843919099</v>
      </c>
      <c r="BK121">
        <v>1.0347102104417101</v>
      </c>
      <c r="BL121">
        <v>1.0372324805171</v>
      </c>
      <c r="BM121">
        <v>1.03974116650171</v>
      </c>
      <c r="BN121">
        <v>1.0422363399358401</v>
      </c>
      <c r="BO121">
        <v>1.04471807201716</v>
      </c>
      <c r="BP121">
        <v>1.0471864336015499</v>
      </c>
      <c r="BQ121">
        <v>1.0496414952039199</v>
      </c>
      <c r="BR121">
        <v>1.05208332699902</v>
      </c>
      <c r="BS121">
        <v>1.0545119988223299</v>
      </c>
      <c r="BT121">
        <v>1.0569275801709599</v>
      </c>
      <c r="BU121">
        <v>1.0593301402044999</v>
      </c>
      <c r="BV121">
        <v>1.0617197477460201</v>
      </c>
      <c r="BW121">
        <v>1.0640964712829599</v>
      </c>
      <c r="BX121">
        <v>1.06646037896813</v>
      </c>
      <c r="BY121">
        <v>1.06881153862064</v>
      </c>
      <c r="BZ121">
        <v>1.07115001772694</v>
      </c>
      <c r="CA121">
        <v>1.0734758834418201</v>
      </c>
      <c r="CB121">
        <v>1.07578920258941</v>
      </c>
      <c r="CC121">
        <v>1.07809004166426</v>
      </c>
      <c r="CD121">
        <v>1.0803784668323599</v>
      </c>
      <c r="CE121">
        <v>1.0826545439322199</v>
      </c>
      <c r="CF121">
        <v>1.08491833847595</v>
      </c>
      <c r="CG121">
        <v>1.0871699156503301</v>
      </c>
      <c r="CH121">
        <v>1.0894093403179499</v>
      </c>
      <c r="CI121">
        <v>1.0916366770182799</v>
      </c>
      <c r="CJ121">
        <v>1.0938519899688199</v>
      </c>
      <c r="CK121">
        <v>1.0960553430661999</v>
      </c>
      <c r="CL121">
        <v>1.09824679988736</v>
      </c>
      <c r="CM121">
        <v>1.10042642369067</v>
      </c>
      <c r="CN121">
        <v>1.10259427741709</v>
      </c>
      <c r="CO121">
        <v>1.1047504236913599</v>
      </c>
      <c r="CP121">
        <v>1.1068949248231199</v>
      </c>
      <c r="CQ121">
        <v>1.1090278428081399</v>
      </c>
      <c r="CR121">
        <v>1.1111492393294899</v>
      </c>
      <c r="CS121">
        <v>1.11325917575869</v>
      </c>
      <c r="CT121">
        <v>1.1153577131569801</v>
      </c>
      <c r="CU121">
        <v>1.11744491227647</v>
      </c>
      <c r="CV121">
        <v>1.11952083356136</v>
      </c>
      <c r="CW121">
        <v>1.1215855371491401</v>
      </c>
      <c r="CX121">
        <v>1.1236390828718299</v>
      </c>
      <c r="CY121">
        <v>1.12466935430659</v>
      </c>
      <c r="CZ121">
        <v>1.12466935430659</v>
      </c>
      <c r="DA121">
        <v>1.12466935430659</v>
      </c>
      <c r="DB121">
        <v>1.12466935430659</v>
      </c>
      <c r="DC121">
        <v>1.12466935430659</v>
      </c>
      <c r="DD121">
        <v>1.12466935430659</v>
      </c>
      <c r="DE121">
        <v>1.12466935430659</v>
      </c>
      <c r="DF121">
        <v>1.12466935430659</v>
      </c>
      <c r="DG121">
        <v>1.12466935430659</v>
      </c>
      <c r="DH121">
        <v>1.12466935430659</v>
      </c>
      <c r="DI121">
        <v>1.12466935430659</v>
      </c>
      <c r="DJ121">
        <v>1.12466935430659</v>
      </c>
      <c r="DK121">
        <v>1.12466935430659</v>
      </c>
      <c r="DL121">
        <v>1.12466935430659</v>
      </c>
      <c r="DM121">
        <v>1.12466935430659</v>
      </c>
      <c r="DN121">
        <v>1.12466935430659</v>
      </c>
      <c r="DO121">
        <v>1.12466935430659</v>
      </c>
      <c r="DP121">
        <v>1.12466935430659</v>
      </c>
      <c r="DQ121">
        <v>1.12466935430659</v>
      </c>
      <c r="DR121">
        <v>1.12466935430659</v>
      </c>
      <c r="DS121">
        <v>1.12466935430659</v>
      </c>
      <c r="DT121">
        <v>1.12466935430659</v>
      </c>
    </row>
  </sheetData>
  <pageMargins left="0.75" right="0.75" top="1" bottom="1" header="0.511811023622047" footer="0.511811023622047"/>
  <pageSetup paperSize="9" orientation="portrait" horizontalDpi="300" verticalDpi="30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DT121"/>
  <sheetViews>
    <sheetView zoomScaleNormal="100" workbookViewId="0"/>
  </sheetViews>
  <sheetFormatPr baseColWidth="10" defaultColWidth="8.5703125" defaultRowHeight="15" x14ac:dyDescent="0.25"/>
  <sheetData>
    <row r="1" spans="1:124" ht="15" customHeight="1" x14ac:dyDescent="0.25">
      <c r="A1" t="s">
        <v>489</v>
      </c>
      <c r="B1">
        <v>1900</v>
      </c>
      <c r="C1">
        <v>1901</v>
      </c>
      <c r="D1">
        <v>1902</v>
      </c>
      <c r="E1">
        <v>1903</v>
      </c>
      <c r="F1">
        <v>1904</v>
      </c>
      <c r="G1">
        <v>1905</v>
      </c>
      <c r="H1">
        <v>1906</v>
      </c>
      <c r="I1">
        <v>1907</v>
      </c>
      <c r="J1">
        <v>1908</v>
      </c>
      <c r="K1">
        <v>1909</v>
      </c>
      <c r="L1">
        <v>1910</v>
      </c>
      <c r="M1">
        <v>1911</v>
      </c>
      <c r="N1">
        <v>1912</v>
      </c>
      <c r="O1">
        <v>1913</v>
      </c>
      <c r="P1">
        <v>1914</v>
      </c>
      <c r="Q1">
        <v>1915</v>
      </c>
      <c r="R1">
        <v>1916</v>
      </c>
      <c r="S1">
        <v>1917</v>
      </c>
      <c r="T1">
        <v>1918</v>
      </c>
      <c r="U1">
        <v>1919</v>
      </c>
      <c r="V1">
        <v>1920</v>
      </c>
      <c r="W1">
        <v>1921</v>
      </c>
      <c r="X1">
        <v>1922</v>
      </c>
      <c r="Y1">
        <v>1923</v>
      </c>
      <c r="Z1">
        <v>1924</v>
      </c>
      <c r="AA1">
        <v>1925</v>
      </c>
      <c r="AB1">
        <v>1926</v>
      </c>
      <c r="AC1">
        <v>1927</v>
      </c>
      <c r="AD1">
        <v>1928</v>
      </c>
      <c r="AE1">
        <v>1929</v>
      </c>
      <c r="AF1">
        <v>1930</v>
      </c>
      <c r="AG1">
        <v>1931</v>
      </c>
      <c r="AH1">
        <v>1932</v>
      </c>
      <c r="AI1">
        <v>1933</v>
      </c>
      <c r="AJ1">
        <v>1934</v>
      </c>
      <c r="AK1">
        <v>1935</v>
      </c>
      <c r="AL1">
        <v>1936</v>
      </c>
      <c r="AM1">
        <v>1937</v>
      </c>
      <c r="AN1">
        <v>1938</v>
      </c>
      <c r="AO1">
        <v>1939</v>
      </c>
      <c r="AP1">
        <v>1940</v>
      </c>
      <c r="AQ1">
        <v>1941</v>
      </c>
      <c r="AR1">
        <v>1942</v>
      </c>
      <c r="AS1">
        <v>1943</v>
      </c>
      <c r="AT1">
        <v>1944</v>
      </c>
      <c r="AU1">
        <v>1945</v>
      </c>
      <c r="AV1">
        <v>1946</v>
      </c>
      <c r="AW1">
        <v>1947</v>
      </c>
      <c r="AX1">
        <v>1948</v>
      </c>
      <c r="AY1">
        <v>1949</v>
      </c>
      <c r="AZ1">
        <v>1950</v>
      </c>
      <c r="BA1">
        <v>1951</v>
      </c>
      <c r="BB1">
        <v>1952</v>
      </c>
      <c r="BC1">
        <v>1953</v>
      </c>
      <c r="BD1">
        <v>1954</v>
      </c>
      <c r="BE1">
        <v>1955</v>
      </c>
      <c r="BF1">
        <v>1956</v>
      </c>
      <c r="BG1">
        <v>1957</v>
      </c>
      <c r="BH1">
        <v>1958</v>
      </c>
      <c r="BI1">
        <v>1959</v>
      </c>
      <c r="BJ1">
        <v>1960</v>
      </c>
      <c r="BK1">
        <v>1961</v>
      </c>
      <c r="BL1">
        <v>1962</v>
      </c>
      <c r="BM1">
        <v>1963</v>
      </c>
      <c r="BN1">
        <v>1964</v>
      </c>
      <c r="BO1">
        <v>1965</v>
      </c>
      <c r="BP1">
        <v>1966</v>
      </c>
      <c r="BQ1">
        <v>1967</v>
      </c>
      <c r="BR1">
        <v>1968</v>
      </c>
      <c r="BS1">
        <v>1969</v>
      </c>
      <c r="BT1">
        <v>1970</v>
      </c>
      <c r="BU1">
        <v>1971</v>
      </c>
      <c r="BV1">
        <v>1972</v>
      </c>
      <c r="BW1">
        <v>1973</v>
      </c>
      <c r="BX1">
        <v>1974</v>
      </c>
      <c r="BY1">
        <v>1975</v>
      </c>
      <c r="BZ1">
        <v>1976</v>
      </c>
      <c r="CA1">
        <v>1977</v>
      </c>
      <c r="CB1">
        <v>1978</v>
      </c>
      <c r="CC1">
        <v>1979</v>
      </c>
      <c r="CD1">
        <v>1980</v>
      </c>
      <c r="CE1">
        <v>1981</v>
      </c>
      <c r="CF1">
        <v>1982</v>
      </c>
      <c r="CG1">
        <v>1983</v>
      </c>
      <c r="CH1">
        <v>1984</v>
      </c>
      <c r="CI1">
        <v>1985</v>
      </c>
      <c r="CJ1">
        <v>1986</v>
      </c>
      <c r="CK1">
        <v>1987</v>
      </c>
      <c r="CL1">
        <v>1988</v>
      </c>
      <c r="CM1">
        <v>1989</v>
      </c>
      <c r="CN1">
        <v>1990</v>
      </c>
      <c r="CO1">
        <v>1991</v>
      </c>
      <c r="CP1">
        <v>1992</v>
      </c>
      <c r="CQ1">
        <v>1993</v>
      </c>
      <c r="CR1">
        <v>1994</v>
      </c>
      <c r="CS1">
        <v>1995</v>
      </c>
      <c r="CT1">
        <v>1996</v>
      </c>
      <c r="CU1">
        <v>1997</v>
      </c>
      <c r="CV1">
        <v>1998</v>
      </c>
      <c r="CW1">
        <v>1999</v>
      </c>
      <c r="CX1">
        <v>2000</v>
      </c>
      <c r="CY1">
        <v>2001</v>
      </c>
      <c r="CZ1">
        <v>2002</v>
      </c>
      <c r="DA1">
        <v>2003</v>
      </c>
      <c r="DB1">
        <v>2004</v>
      </c>
      <c r="DC1">
        <v>2005</v>
      </c>
      <c r="DD1">
        <v>2006</v>
      </c>
      <c r="DE1">
        <v>2007</v>
      </c>
      <c r="DF1">
        <v>2008</v>
      </c>
      <c r="DG1">
        <v>2009</v>
      </c>
      <c r="DH1">
        <v>2010</v>
      </c>
      <c r="DI1">
        <v>2011</v>
      </c>
      <c r="DJ1">
        <v>2012</v>
      </c>
      <c r="DK1">
        <v>2013</v>
      </c>
      <c r="DL1">
        <v>2014</v>
      </c>
      <c r="DM1">
        <v>2015</v>
      </c>
      <c r="DN1">
        <v>2016</v>
      </c>
      <c r="DO1">
        <v>2017</v>
      </c>
      <c r="DP1">
        <v>2018</v>
      </c>
      <c r="DQ1">
        <v>2019</v>
      </c>
      <c r="DR1">
        <v>2020</v>
      </c>
      <c r="DS1">
        <v>2021</v>
      </c>
      <c r="DT1">
        <v>2022</v>
      </c>
    </row>
    <row r="2" spans="1:124" ht="15" customHeight="1" x14ac:dyDescent="0.25">
      <c r="A2">
        <v>0</v>
      </c>
      <c r="B2">
        <v>52.140017026365499</v>
      </c>
      <c r="C2">
        <v>53.287548632545999</v>
      </c>
      <c r="D2">
        <v>54.000070738228402</v>
      </c>
      <c r="E2">
        <v>54.119406479376202</v>
      </c>
      <c r="F2">
        <v>54.148945316418903</v>
      </c>
      <c r="G2">
        <v>55.080789427678603</v>
      </c>
      <c r="H2">
        <v>55.187401776601</v>
      </c>
      <c r="I2">
        <v>56.202163963590202</v>
      </c>
      <c r="J2">
        <v>56.417605227926202</v>
      </c>
      <c r="K2">
        <v>57.476770236903</v>
      </c>
      <c r="L2">
        <v>57.327690677137397</v>
      </c>
      <c r="M2">
        <v>56.368763818343503</v>
      </c>
      <c r="N2">
        <v>58.961878449630902</v>
      </c>
      <c r="O2">
        <v>58.754451358939299</v>
      </c>
      <c r="P2">
        <v>58.7591116468287</v>
      </c>
      <c r="Q2">
        <v>59.069923133946403</v>
      </c>
      <c r="R2">
        <v>57.051640539264802</v>
      </c>
      <c r="S2">
        <v>56.931006578073301</v>
      </c>
      <c r="T2">
        <v>57.505256900718102</v>
      </c>
      <c r="U2">
        <v>58.244640058304299</v>
      </c>
      <c r="V2">
        <v>62.344185001616999</v>
      </c>
      <c r="W2">
        <v>62.567374117757602</v>
      </c>
      <c r="X2">
        <v>64.213943045473101</v>
      </c>
      <c r="Y2">
        <v>64.243303856955606</v>
      </c>
      <c r="Z2">
        <v>65.232892493343897</v>
      </c>
      <c r="AA2">
        <v>66.041620261089705</v>
      </c>
      <c r="AB2">
        <v>66.129534952080704</v>
      </c>
      <c r="AC2">
        <v>67.245442253147402</v>
      </c>
      <c r="AD2">
        <v>67.100632557564396</v>
      </c>
      <c r="AE2">
        <v>68.029301465412104</v>
      </c>
      <c r="AF2">
        <v>69.011826573230493</v>
      </c>
      <c r="AG2">
        <v>69.834018798010106</v>
      </c>
      <c r="AH2">
        <v>70.230996953208106</v>
      </c>
      <c r="AI2">
        <v>70.732836751330595</v>
      </c>
      <c r="AJ2">
        <v>71.352874637362007</v>
      </c>
      <c r="AK2">
        <v>71.873583068852</v>
      </c>
      <c r="AL2">
        <v>72.211040102103297</v>
      </c>
      <c r="AM2">
        <v>72.713066284192493</v>
      </c>
      <c r="AN2">
        <v>72.634987916124402</v>
      </c>
      <c r="AO2">
        <v>72.438834241517796</v>
      </c>
      <c r="AP2">
        <v>72.259387071486699</v>
      </c>
      <c r="AQ2">
        <v>73.130153084555403</v>
      </c>
      <c r="AR2">
        <v>73.243679951775206</v>
      </c>
      <c r="AS2">
        <v>73.273209068917694</v>
      </c>
      <c r="AT2">
        <v>72.188474512846597</v>
      </c>
      <c r="AU2">
        <v>72.005873434726098</v>
      </c>
      <c r="AV2">
        <v>74.934851920130598</v>
      </c>
      <c r="AW2">
        <v>75.685728621630801</v>
      </c>
      <c r="AX2">
        <v>76.212549896547401</v>
      </c>
      <c r="AY2">
        <v>76.388328267201601</v>
      </c>
      <c r="AZ2">
        <v>76.868368887264296</v>
      </c>
      <c r="BA2">
        <v>77.049547912808507</v>
      </c>
      <c r="BB2">
        <v>77.733257281651902</v>
      </c>
      <c r="BC2">
        <v>77.805473218897006</v>
      </c>
      <c r="BD2">
        <v>78.061163991441305</v>
      </c>
      <c r="BE2">
        <v>78.358381649694493</v>
      </c>
      <c r="BF2">
        <v>78.711616722471703</v>
      </c>
      <c r="BG2">
        <v>79.070940883757302</v>
      </c>
      <c r="BH2">
        <v>79.472706183197701</v>
      </c>
      <c r="BI2">
        <v>79.904650915443895</v>
      </c>
      <c r="BJ2">
        <v>80.188968885567604</v>
      </c>
      <c r="BK2">
        <v>80.479399198642696</v>
      </c>
      <c r="BL2">
        <v>80.762701598823398</v>
      </c>
      <c r="BM2">
        <v>81.059684288347398</v>
      </c>
      <c r="BN2">
        <v>81.426289323223997</v>
      </c>
      <c r="BO2">
        <v>81.723735846183601</v>
      </c>
      <c r="BP2">
        <v>81.9411587178285</v>
      </c>
      <c r="BQ2">
        <v>82.226105760931006</v>
      </c>
      <c r="BR2">
        <v>82.439495841181397</v>
      </c>
      <c r="BS2">
        <v>82.710669088120596</v>
      </c>
      <c r="BT2">
        <v>83.025126192548598</v>
      </c>
      <c r="BU2">
        <v>83.329918931543304</v>
      </c>
      <c r="BV2">
        <v>83.594904858706101</v>
      </c>
      <c r="BW2">
        <v>83.8337333801759</v>
      </c>
      <c r="BX2">
        <v>84.080847102138193</v>
      </c>
      <c r="BY2">
        <v>84.313799207930103</v>
      </c>
      <c r="BZ2">
        <v>84.623878045872701</v>
      </c>
      <c r="CA2">
        <v>84.8611562647868</v>
      </c>
      <c r="CB2">
        <v>85.095699138944298</v>
      </c>
      <c r="CC2">
        <v>85.299539676530003</v>
      </c>
      <c r="CD2">
        <v>85.453435796219097</v>
      </c>
      <c r="CE2">
        <v>85.622811612977003</v>
      </c>
      <c r="CF2">
        <v>85.823724517147994</v>
      </c>
      <c r="CG2">
        <v>86.0521501397008</v>
      </c>
      <c r="CH2">
        <v>86.225022143920299</v>
      </c>
      <c r="CI2">
        <v>86.410028137004304</v>
      </c>
      <c r="CJ2">
        <v>86.5770229946923</v>
      </c>
      <c r="CK2">
        <v>86.759641725477294</v>
      </c>
      <c r="CL2">
        <v>86.906770469082304</v>
      </c>
      <c r="CM2">
        <v>87.073805529723103</v>
      </c>
      <c r="CN2">
        <v>87.257774189363701</v>
      </c>
      <c r="CO2">
        <v>87.412384558037999</v>
      </c>
      <c r="CP2">
        <v>87.593831337661598</v>
      </c>
      <c r="CQ2">
        <v>87.759588443199505</v>
      </c>
      <c r="CR2">
        <v>87.960026846842794</v>
      </c>
      <c r="CS2">
        <v>88.170983084893095</v>
      </c>
      <c r="CT2">
        <v>88.316256080662896</v>
      </c>
      <c r="CU2">
        <v>88.441728029211703</v>
      </c>
      <c r="CV2">
        <v>88.577987748121899</v>
      </c>
      <c r="CW2">
        <v>88.735206514241099</v>
      </c>
      <c r="CX2">
        <v>88.865322157416301</v>
      </c>
      <c r="CY2">
        <v>88.970037919820598</v>
      </c>
      <c r="CZ2">
        <v>89.142599571958598</v>
      </c>
      <c r="DA2">
        <v>89.271411672725705</v>
      </c>
      <c r="DB2">
        <v>89.408023626590193</v>
      </c>
      <c r="DC2">
        <v>89.541716640372002</v>
      </c>
      <c r="DD2">
        <v>89.652630062765795</v>
      </c>
      <c r="DE2">
        <v>89.785488881903603</v>
      </c>
      <c r="DF2">
        <v>89.902510416844294</v>
      </c>
      <c r="DG2">
        <v>90.014632038955597</v>
      </c>
      <c r="DH2">
        <v>90.1442954236811</v>
      </c>
      <c r="DI2">
        <v>90.278818924278099</v>
      </c>
      <c r="DJ2">
        <v>90.377310033052694</v>
      </c>
      <c r="DK2">
        <v>90.485574044549693</v>
      </c>
      <c r="DL2">
        <v>90.603943608940895</v>
      </c>
      <c r="DM2">
        <v>90.695164782933304</v>
      </c>
      <c r="DN2">
        <v>90.808231031924805</v>
      </c>
      <c r="DO2">
        <v>90.893142422994501</v>
      </c>
      <c r="DP2">
        <v>91.003223431742597</v>
      </c>
      <c r="DQ2">
        <v>91.115180366089703</v>
      </c>
      <c r="DR2">
        <v>91.231750596168695</v>
      </c>
      <c r="DS2">
        <v>91.319388504869806</v>
      </c>
      <c r="DT2">
        <v>91.411887566809</v>
      </c>
    </row>
    <row r="3" spans="1:124" ht="15" customHeight="1" x14ac:dyDescent="0.25">
      <c r="A3">
        <v>1</v>
      </c>
      <c r="B3">
        <v>60.802428898811499</v>
      </c>
      <c r="C3">
        <v>61.169734380851402</v>
      </c>
      <c r="D3">
        <v>61.611355363171299</v>
      </c>
      <c r="E3">
        <v>61.991696469557098</v>
      </c>
      <c r="F3">
        <v>62.318907763960901</v>
      </c>
      <c r="G3">
        <v>62.901173620274001</v>
      </c>
      <c r="H3">
        <v>63.3351578197991</v>
      </c>
      <c r="I3">
        <v>63.532066664981002</v>
      </c>
      <c r="J3">
        <v>63.840484324648401</v>
      </c>
      <c r="K3">
        <v>64.043415566575405</v>
      </c>
      <c r="L3">
        <v>64.288371367930395</v>
      </c>
      <c r="M3">
        <v>64.903367239873106</v>
      </c>
      <c r="N3">
        <v>65.316313909625904</v>
      </c>
      <c r="O3">
        <v>65.073401644477798</v>
      </c>
      <c r="P3">
        <v>65.462626180022895</v>
      </c>
      <c r="Q3">
        <v>65.209245961605802</v>
      </c>
      <c r="R3">
        <v>64.753519707658398</v>
      </c>
      <c r="S3">
        <v>64.658439745611801</v>
      </c>
      <c r="T3">
        <v>66.359442566962699</v>
      </c>
      <c r="U3">
        <v>67.047558863990304</v>
      </c>
      <c r="V3">
        <v>68.546988124005907</v>
      </c>
      <c r="W3">
        <v>69.349852727497804</v>
      </c>
      <c r="X3">
        <v>69.640908854091094</v>
      </c>
      <c r="Y3">
        <v>70.030660283344005</v>
      </c>
      <c r="Z3">
        <v>70.657919330826303</v>
      </c>
      <c r="AA3">
        <v>71.614068165936303</v>
      </c>
      <c r="AB3">
        <v>72.284855037140204</v>
      </c>
      <c r="AC3">
        <v>72.621338343021094</v>
      </c>
      <c r="AD3">
        <v>73.257811234662398</v>
      </c>
      <c r="AE3">
        <v>73.830691423823396</v>
      </c>
      <c r="AF3">
        <v>74.236936403399895</v>
      </c>
      <c r="AG3">
        <v>74.613479992529506</v>
      </c>
      <c r="AH3">
        <v>75.126546428033393</v>
      </c>
      <c r="AI3">
        <v>75.485205780298102</v>
      </c>
      <c r="AJ3">
        <v>75.912852769376798</v>
      </c>
      <c r="AK3">
        <v>76.264208210977102</v>
      </c>
      <c r="AL3">
        <v>76.668357388033002</v>
      </c>
      <c r="AM3">
        <v>76.871199108206199</v>
      </c>
      <c r="AN3">
        <v>77.066614586370306</v>
      </c>
      <c r="AO3">
        <v>77.378640238836795</v>
      </c>
      <c r="AP3">
        <v>77.750749672126503</v>
      </c>
      <c r="AQ3">
        <v>78.140264995822406</v>
      </c>
      <c r="AR3">
        <v>78.382881198643503</v>
      </c>
      <c r="AS3">
        <v>78.434979302927999</v>
      </c>
      <c r="AT3">
        <v>78.581571405237497</v>
      </c>
      <c r="AU3">
        <v>79.2348980197646</v>
      </c>
      <c r="AV3">
        <v>79.601946207344497</v>
      </c>
      <c r="AW3">
        <v>79.787220184692003</v>
      </c>
      <c r="AX3">
        <v>79.863197825041098</v>
      </c>
      <c r="AY3">
        <v>79.921873905294305</v>
      </c>
      <c r="AZ3">
        <v>79.883038200373903</v>
      </c>
      <c r="BA3">
        <v>79.962671546661397</v>
      </c>
      <c r="BB3">
        <v>80.079270390928301</v>
      </c>
      <c r="BC3">
        <v>80.130744688571795</v>
      </c>
      <c r="BD3">
        <v>80.237689747658706</v>
      </c>
      <c r="BE3">
        <v>80.293705313711101</v>
      </c>
      <c r="BF3">
        <v>80.494488912007796</v>
      </c>
      <c r="BG3">
        <v>80.704970536832903</v>
      </c>
      <c r="BH3">
        <v>80.934968913404404</v>
      </c>
      <c r="BI3">
        <v>81.149028882377607</v>
      </c>
      <c r="BJ3">
        <v>81.379903296680098</v>
      </c>
      <c r="BK3">
        <v>81.549255855782803</v>
      </c>
      <c r="BL3">
        <v>81.841346601123604</v>
      </c>
      <c r="BM3">
        <v>82.048730429043601</v>
      </c>
      <c r="BN3">
        <v>82.278730352128406</v>
      </c>
      <c r="BO3">
        <v>82.496697297671801</v>
      </c>
      <c r="BP3">
        <v>82.691941076987604</v>
      </c>
      <c r="BQ3">
        <v>82.902948329055505</v>
      </c>
      <c r="BR3">
        <v>83.097585591234704</v>
      </c>
      <c r="BS3">
        <v>83.320747593969998</v>
      </c>
      <c r="BT3">
        <v>83.516259717815203</v>
      </c>
      <c r="BU3">
        <v>83.740803783325305</v>
      </c>
      <c r="BV3">
        <v>83.911913347114805</v>
      </c>
      <c r="BW3">
        <v>84.097762772572693</v>
      </c>
      <c r="BX3">
        <v>84.291033244200506</v>
      </c>
      <c r="BY3">
        <v>84.476999388571599</v>
      </c>
      <c r="BZ3">
        <v>84.683568452369897</v>
      </c>
      <c r="CA3">
        <v>84.836273572602394</v>
      </c>
      <c r="CB3">
        <v>85.011651413132995</v>
      </c>
      <c r="CC3">
        <v>85.168802367591596</v>
      </c>
      <c r="CD3">
        <v>85.326018805848904</v>
      </c>
      <c r="CE3">
        <v>85.456812734970796</v>
      </c>
      <c r="CF3">
        <v>85.638555858355005</v>
      </c>
      <c r="CG3">
        <v>85.818431774470199</v>
      </c>
      <c r="CH3">
        <v>85.952099947216496</v>
      </c>
      <c r="CI3">
        <v>86.127447850573404</v>
      </c>
      <c r="CJ3">
        <v>86.278327118602803</v>
      </c>
      <c r="CK3">
        <v>86.436830118858097</v>
      </c>
      <c r="CL3">
        <v>86.583794332759794</v>
      </c>
      <c r="CM3">
        <v>86.733678700714407</v>
      </c>
      <c r="CN3">
        <v>86.893470644292506</v>
      </c>
      <c r="CO3">
        <v>87.044708462316294</v>
      </c>
      <c r="CP3">
        <v>87.176780259066902</v>
      </c>
      <c r="CQ3">
        <v>87.304048677139903</v>
      </c>
      <c r="CR3">
        <v>87.4667465283121</v>
      </c>
      <c r="CS3">
        <v>87.612379699505794</v>
      </c>
      <c r="CT3">
        <v>87.746791897964897</v>
      </c>
      <c r="CU3">
        <v>87.868618425164598</v>
      </c>
      <c r="CV3">
        <v>87.9994068080088</v>
      </c>
      <c r="CW3">
        <v>88.130558200375702</v>
      </c>
      <c r="CX3">
        <v>88.269966342874099</v>
      </c>
      <c r="CY3">
        <v>88.383177415170195</v>
      </c>
      <c r="CZ3">
        <v>88.515652654191996</v>
      </c>
      <c r="DA3">
        <v>88.644340489351805</v>
      </c>
      <c r="DB3">
        <v>88.767569861636801</v>
      </c>
      <c r="DC3">
        <v>88.886036426957901</v>
      </c>
      <c r="DD3">
        <v>89.000237183091997</v>
      </c>
      <c r="DE3">
        <v>89.123260087183496</v>
      </c>
      <c r="DF3">
        <v>89.246191495690098</v>
      </c>
      <c r="DG3">
        <v>89.364796444244902</v>
      </c>
      <c r="DH3">
        <v>89.478082931947995</v>
      </c>
      <c r="DI3">
        <v>89.593955567267898</v>
      </c>
      <c r="DJ3">
        <v>89.702690567378696</v>
      </c>
      <c r="DK3">
        <v>89.8175641229532</v>
      </c>
      <c r="DL3">
        <v>89.929708154609898</v>
      </c>
      <c r="DM3">
        <v>90.040248210873401</v>
      </c>
      <c r="DN3">
        <v>90.149576118974096</v>
      </c>
      <c r="DO3">
        <v>90.253419304853793</v>
      </c>
      <c r="DP3">
        <v>90.361062296036494</v>
      </c>
      <c r="DQ3">
        <v>90.464629576101899</v>
      </c>
      <c r="DR3">
        <v>90.565163958304097</v>
      </c>
      <c r="DS3">
        <v>90.663415977492505</v>
      </c>
      <c r="DT3">
        <v>90.761994968728303</v>
      </c>
    </row>
    <row r="4" spans="1:124" ht="15" customHeight="1" x14ac:dyDescent="0.25">
      <c r="A4">
        <v>2</v>
      </c>
      <c r="B4">
        <v>61.7066644958635</v>
      </c>
      <c r="C4">
        <v>62.017239616462803</v>
      </c>
      <c r="D4">
        <v>62.464394193523297</v>
      </c>
      <c r="E4">
        <v>62.854570090173098</v>
      </c>
      <c r="F4">
        <v>63.208295420605602</v>
      </c>
      <c r="G4">
        <v>63.843154861104701</v>
      </c>
      <c r="H4">
        <v>64.178069713497095</v>
      </c>
      <c r="I4">
        <v>64.390007726750099</v>
      </c>
      <c r="J4">
        <v>64.578772120484999</v>
      </c>
      <c r="K4">
        <v>64.883367780434796</v>
      </c>
      <c r="L4">
        <v>65.448317452785403</v>
      </c>
      <c r="M4">
        <v>65.695663154365207</v>
      </c>
      <c r="N4">
        <v>66.020011467321893</v>
      </c>
      <c r="O4">
        <v>65.972274558875796</v>
      </c>
      <c r="P4">
        <v>66.342060896283499</v>
      </c>
      <c r="Q4">
        <v>66.169435438767707</v>
      </c>
      <c r="R4">
        <v>65.827969150315198</v>
      </c>
      <c r="S4">
        <v>66.441696196515807</v>
      </c>
      <c r="T4">
        <v>67.157581958143297</v>
      </c>
      <c r="U4">
        <v>67.587883597763494</v>
      </c>
      <c r="V4">
        <v>68.882053730521704</v>
      </c>
      <c r="W4">
        <v>69.644125084456206</v>
      </c>
      <c r="X4">
        <v>70.080176280579806</v>
      </c>
      <c r="Y4">
        <v>70.385391503451203</v>
      </c>
      <c r="Z4">
        <v>71.175883499063104</v>
      </c>
      <c r="AA4">
        <v>72.1362026649021</v>
      </c>
      <c r="AB4">
        <v>72.6658158213517</v>
      </c>
      <c r="AC4">
        <v>73.188695104815494</v>
      </c>
      <c r="AD4">
        <v>73.565891295303203</v>
      </c>
      <c r="AE4">
        <v>74.061333714899405</v>
      </c>
      <c r="AF4">
        <v>74.405357583338898</v>
      </c>
      <c r="AG4">
        <v>74.763632275072894</v>
      </c>
      <c r="AH4">
        <v>75.210272524827403</v>
      </c>
      <c r="AI4">
        <v>75.496701578412498</v>
      </c>
      <c r="AJ4">
        <v>75.914771621801904</v>
      </c>
      <c r="AK4">
        <v>76.2482627013013</v>
      </c>
      <c r="AL4">
        <v>76.621794556428995</v>
      </c>
      <c r="AM4">
        <v>76.7683547504963</v>
      </c>
      <c r="AN4">
        <v>77.088851373699598</v>
      </c>
      <c r="AO4">
        <v>77.407869075459899</v>
      </c>
      <c r="AP4">
        <v>77.6660611475385</v>
      </c>
      <c r="AQ4">
        <v>78.022049750301406</v>
      </c>
      <c r="AR4">
        <v>78.262643187056199</v>
      </c>
      <c r="AS4">
        <v>78.429755703664298</v>
      </c>
      <c r="AT4">
        <v>78.672212621368402</v>
      </c>
      <c r="AU4">
        <v>78.864510205023095</v>
      </c>
      <c r="AV4">
        <v>79.101392309276306</v>
      </c>
      <c r="AW4">
        <v>79.253395063728306</v>
      </c>
      <c r="AX4">
        <v>79.325802637628996</v>
      </c>
      <c r="AY4">
        <v>79.3213000440374</v>
      </c>
      <c r="AZ4">
        <v>79.3479487902746</v>
      </c>
      <c r="BA4">
        <v>79.358154553818906</v>
      </c>
      <c r="BB4">
        <v>79.410938092467902</v>
      </c>
      <c r="BC4">
        <v>79.451843904149897</v>
      </c>
      <c r="BD4">
        <v>79.542665413429106</v>
      </c>
      <c r="BE4">
        <v>79.550158190009796</v>
      </c>
      <c r="BF4">
        <v>79.761646416162094</v>
      </c>
      <c r="BG4">
        <v>79.947987316100907</v>
      </c>
      <c r="BH4">
        <v>80.144639991770802</v>
      </c>
      <c r="BI4">
        <v>80.326042291960405</v>
      </c>
      <c r="BJ4">
        <v>80.573090948189602</v>
      </c>
      <c r="BK4">
        <v>80.740438826833</v>
      </c>
      <c r="BL4">
        <v>80.988928778389706</v>
      </c>
      <c r="BM4">
        <v>81.190960881898903</v>
      </c>
      <c r="BN4">
        <v>81.407156672475907</v>
      </c>
      <c r="BO4">
        <v>81.624112452431007</v>
      </c>
      <c r="BP4">
        <v>81.817415921970806</v>
      </c>
      <c r="BQ4">
        <v>82.020523029388798</v>
      </c>
      <c r="BR4">
        <v>82.213115882117407</v>
      </c>
      <c r="BS4">
        <v>82.432290713377597</v>
      </c>
      <c r="BT4">
        <v>82.616643801424502</v>
      </c>
      <c r="BU4">
        <v>82.832696299303294</v>
      </c>
      <c r="BV4">
        <v>83.010319340102299</v>
      </c>
      <c r="BW4">
        <v>83.184108602175002</v>
      </c>
      <c r="BX4">
        <v>83.378680755670601</v>
      </c>
      <c r="BY4">
        <v>83.561274483380302</v>
      </c>
      <c r="BZ4">
        <v>83.762957809522405</v>
      </c>
      <c r="CA4">
        <v>83.912142807263194</v>
      </c>
      <c r="CB4">
        <v>84.086973938080504</v>
      </c>
      <c r="CC4">
        <v>84.240785555329794</v>
      </c>
      <c r="CD4">
        <v>84.400353681983205</v>
      </c>
      <c r="CE4">
        <v>84.525440501419098</v>
      </c>
      <c r="CF4">
        <v>84.704352490532003</v>
      </c>
      <c r="CG4">
        <v>84.879293766663693</v>
      </c>
      <c r="CH4">
        <v>85.013948648685997</v>
      </c>
      <c r="CI4">
        <v>85.182624216835805</v>
      </c>
      <c r="CJ4">
        <v>85.333407171806002</v>
      </c>
      <c r="CK4">
        <v>85.495064316743594</v>
      </c>
      <c r="CL4">
        <v>85.640661033826703</v>
      </c>
      <c r="CM4">
        <v>85.789527199921196</v>
      </c>
      <c r="CN4">
        <v>85.945377845532505</v>
      </c>
      <c r="CO4">
        <v>86.096649350299899</v>
      </c>
      <c r="CP4">
        <v>86.225408065754095</v>
      </c>
      <c r="CQ4">
        <v>86.352076635885894</v>
      </c>
      <c r="CR4">
        <v>86.507955417513301</v>
      </c>
      <c r="CS4">
        <v>86.6505504443017</v>
      </c>
      <c r="CT4">
        <v>86.784145768065301</v>
      </c>
      <c r="CU4">
        <v>86.902565557526302</v>
      </c>
      <c r="CV4">
        <v>87.0363923012805</v>
      </c>
      <c r="CW4">
        <v>87.168060341326694</v>
      </c>
      <c r="CX4">
        <v>87.304378169433605</v>
      </c>
      <c r="CY4">
        <v>87.418880470616998</v>
      </c>
      <c r="CZ4">
        <v>87.548549677062397</v>
      </c>
      <c r="DA4">
        <v>87.676141365055699</v>
      </c>
      <c r="DB4">
        <v>87.796755982599905</v>
      </c>
      <c r="DC4">
        <v>87.916078536221804</v>
      </c>
      <c r="DD4">
        <v>88.029763555481395</v>
      </c>
      <c r="DE4">
        <v>88.152881053463901</v>
      </c>
      <c r="DF4">
        <v>88.272644277669301</v>
      </c>
      <c r="DG4">
        <v>88.389918424412301</v>
      </c>
      <c r="DH4">
        <v>88.504668396886998</v>
      </c>
      <c r="DI4">
        <v>88.618171849412505</v>
      </c>
      <c r="DJ4">
        <v>88.728335410392404</v>
      </c>
      <c r="DK4">
        <v>88.843265678433099</v>
      </c>
      <c r="DL4">
        <v>88.954882292867694</v>
      </c>
      <c r="DM4">
        <v>89.065302542303399</v>
      </c>
      <c r="DN4">
        <v>89.174141451711606</v>
      </c>
      <c r="DO4">
        <v>89.279665102110698</v>
      </c>
      <c r="DP4">
        <v>89.385220374720703</v>
      </c>
      <c r="DQ4">
        <v>89.487583874147404</v>
      </c>
      <c r="DR4">
        <v>89.589533855835796</v>
      </c>
      <c r="DS4">
        <v>89.690154115377794</v>
      </c>
      <c r="DT4">
        <v>89.788624083834904</v>
      </c>
    </row>
    <row r="5" spans="1:124" ht="15" customHeight="1" x14ac:dyDescent="0.25">
      <c r="A5">
        <v>3</v>
      </c>
      <c r="B5">
        <v>61.771239459927202</v>
      </c>
      <c r="C5">
        <v>62.021957316411203</v>
      </c>
      <c r="D5">
        <v>62.422850777470103</v>
      </c>
      <c r="E5">
        <v>62.840489900660103</v>
      </c>
      <c r="F5">
        <v>63.1765697834077</v>
      </c>
      <c r="G5">
        <v>63.621439209641302</v>
      </c>
      <c r="H5">
        <v>63.962454201746503</v>
      </c>
      <c r="I5">
        <v>64.151346883201001</v>
      </c>
      <c r="J5">
        <v>64.364269724658101</v>
      </c>
      <c r="K5">
        <v>64.7132094465519</v>
      </c>
      <c r="L5">
        <v>65.205917827248797</v>
      </c>
      <c r="M5">
        <v>65.395134775717096</v>
      </c>
      <c r="N5">
        <v>65.848050151500004</v>
      </c>
      <c r="O5">
        <v>65.860639008041403</v>
      </c>
      <c r="P5">
        <v>66.200232681473807</v>
      </c>
      <c r="Q5">
        <v>66.068988906419506</v>
      </c>
      <c r="R5">
        <v>66.292102730989996</v>
      </c>
      <c r="S5">
        <v>66.2798385463079</v>
      </c>
      <c r="T5">
        <v>66.848853921558302</v>
      </c>
      <c r="U5">
        <v>67.169389214832194</v>
      </c>
      <c r="V5">
        <v>68.407501634105998</v>
      </c>
      <c r="W5">
        <v>69.173546853181804</v>
      </c>
      <c r="X5">
        <v>69.603251850080994</v>
      </c>
      <c r="Y5">
        <v>69.977042796508599</v>
      </c>
      <c r="Z5">
        <v>70.739164545118101</v>
      </c>
      <c r="AA5">
        <v>71.685240400290596</v>
      </c>
      <c r="AB5">
        <v>72.213996314109593</v>
      </c>
      <c r="AC5">
        <v>72.684040303419593</v>
      </c>
      <c r="AD5">
        <v>73.046108828728507</v>
      </c>
      <c r="AE5">
        <v>73.509313292878602</v>
      </c>
      <c r="AF5">
        <v>73.835803599008401</v>
      </c>
      <c r="AG5">
        <v>74.199456608323402</v>
      </c>
      <c r="AH5">
        <v>74.601634921858803</v>
      </c>
      <c r="AI5">
        <v>74.8765630050044</v>
      </c>
      <c r="AJ5">
        <v>75.281027045481494</v>
      </c>
      <c r="AK5">
        <v>75.6006423988633</v>
      </c>
      <c r="AL5">
        <v>75.966222423203504</v>
      </c>
      <c r="AM5">
        <v>76.149545477529301</v>
      </c>
      <c r="AN5">
        <v>76.471783929647302</v>
      </c>
      <c r="AO5">
        <v>76.760326323725906</v>
      </c>
      <c r="AP5">
        <v>77.047896158642203</v>
      </c>
      <c r="AQ5">
        <v>77.428101676327401</v>
      </c>
      <c r="AR5">
        <v>77.676391768002304</v>
      </c>
      <c r="AS5">
        <v>77.822250518212101</v>
      </c>
      <c r="AT5">
        <v>77.917742678259202</v>
      </c>
      <c r="AU5">
        <v>78.062368500470797</v>
      </c>
      <c r="AV5">
        <v>78.288062989609799</v>
      </c>
      <c r="AW5">
        <v>78.417943032453493</v>
      </c>
      <c r="AX5">
        <v>78.4649227862636</v>
      </c>
      <c r="AY5">
        <v>78.469602838222997</v>
      </c>
      <c r="AZ5">
        <v>78.488120505256504</v>
      </c>
      <c r="BA5">
        <v>78.495404506662496</v>
      </c>
      <c r="BB5">
        <v>78.522484863311107</v>
      </c>
      <c r="BC5">
        <v>78.564389241797002</v>
      </c>
      <c r="BD5">
        <v>78.648062085677296</v>
      </c>
      <c r="BE5">
        <v>78.653778878180802</v>
      </c>
      <c r="BF5">
        <v>78.856198828009994</v>
      </c>
      <c r="BG5">
        <v>79.037955556032401</v>
      </c>
      <c r="BH5">
        <v>79.228512303879299</v>
      </c>
      <c r="BI5">
        <v>79.403381592157899</v>
      </c>
      <c r="BJ5">
        <v>79.6538943941854</v>
      </c>
      <c r="BK5">
        <v>79.815892856680307</v>
      </c>
      <c r="BL5">
        <v>80.063892487103004</v>
      </c>
      <c r="BM5">
        <v>80.258525928624906</v>
      </c>
      <c r="BN5">
        <v>80.475106526152103</v>
      </c>
      <c r="BO5">
        <v>80.687488988571701</v>
      </c>
      <c r="BP5">
        <v>80.882182920338394</v>
      </c>
      <c r="BQ5">
        <v>81.088574084678498</v>
      </c>
      <c r="BR5">
        <v>81.273668233122606</v>
      </c>
      <c r="BS5">
        <v>81.494360198398098</v>
      </c>
      <c r="BT5">
        <v>81.680056645615593</v>
      </c>
      <c r="BU5">
        <v>81.895747856841595</v>
      </c>
      <c r="BV5">
        <v>82.070579908868197</v>
      </c>
      <c r="BW5">
        <v>82.242323672965497</v>
      </c>
      <c r="BX5">
        <v>82.428021595540102</v>
      </c>
      <c r="BY5">
        <v>82.611959965612002</v>
      </c>
      <c r="BZ5">
        <v>82.812927978765302</v>
      </c>
      <c r="CA5">
        <v>82.957355596537298</v>
      </c>
      <c r="CB5">
        <v>83.134402389393202</v>
      </c>
      <c r="CC5">
        <v>83.285435445863101</v>
      </c>
      <c r="CD5">
        <v>83.443341586063198</v>
      </c>
      <c r="CE5">
        <v>83.573494891699497</v>
      </c>
      <c r="CF5">
        <v>83.742790897727801</v>
      </c>
      <c r="CG5">
        <v>83.914741418042496</v>
      </c>
      <c r="CH5">
        <v>84.049477731702694</v>
      </c>
      <c r="CI5">
        <v>84.214472023923406</v>
      </c>
      <c r="CJ5">
        <v>84.3689047106174</v>
      </c>
      <c r="CK5">
        <v>84.529355018013803</v>
      </c>
      <c r="CL5">
        <v>84.673219255240994</v>
      </c>
      <c r="CM5">
        <v>84.820323466661705</v>
      </c>
      <c r="CN5">
        <v>84.972896175436503</v>
      </c>
      <c r="CO5">
        <v>85.122271675007497</v>
      </c>
      <c r="CP5">
        <v>85.252092378958693</v>
      </c>
      <c r="CQ5">
        <v>85.376447626258596</v>
      </c>
      <c r="CR5">
        <v>85.532551609836304</v>
      </c>
      <c r="CS5">
        <v>85.671965448702394</v>
      </c>
      <c r="CT5">
        <v>85.807695529423398</v>
      </c>
      <c r="CU5">
        <v>85.9240672666443</v>
      </c>
      <c r="CV5">
        <v>86.058988199198794</v>
      </c>
      <c r="CW5">
        <v>86.190866491544298</v>
      </c>
      <c r="CX5">
        <v>86.325067710606504</v>
      </c>
      <c r="CY5">
        <v>86.4390817812167</v>
      </c>
      <c r="CZ5">
        <v>86.567552213402195</v>
      </c>
      <c r="DA5">
        <v>86.693973927296497</v>
      </c>
      <c r="DB5">
        <v>86.814988649767599</v>
      </c>
      <c r="DC5">
        <v>86.933951271615697</v>
      </c>
      <c r="DD5">
        <v>87.047447720419697</v>
      </c>
      <c r="DE5">
        <v>87.169709127852499</v>
      </c>
      <c r="DF5">
        <v>87.288397356939996</v>
      </c>
      <c r="DG5">
        <v>87.4043117732691</v>
      </c>
      <c r="DH5">
        <v>87.520460126530295</v>
      </c>
      <c r="DI5">
        <v>87.633079407892097</v>
      </c>
      <c r="DJ5">
        <v>87.744228476796906</v>
      </c>
      <c r="DK5">
        <v>87.858954500345902</v>
      </c>
      <c r="DL5">
        <v>87.969619566888994</v>
      </c>
      <c r="DM5">
        <v>88.079883222930405</v>
      </c>
      <c r="DN5">
        <v>88.189635447502994</v>
      </c>
      <c r="DO5">
        <v>88.295479038985803</v>
      </c>
      <c r="DP5">
        <v>88.400184370337698</v>
      </c>
      <c r="DQ5">
        <v>88.503451248921493</v>
      </c>
      <c r="DR5">
        <v>88.605964329789103</v>
      </c>
      <c r="DS5">
        <v>88.706518823498897</v>
      </c>
      <c r="DT5">
        <v>88.804922868550904</v>
      </c>
    </row>
    <row r="6" spans="1:124" ht="15" customHeight="1" x14ac:dyDescent="0.25">
      <c r="A6">
        <v>4</v>
      </c>
      <c r="B6">
        <v>61.395418809636901</v>
      </c>
      <c r="C6">
        <v>61.621137032299103</v>
      </c>
      <c r="D6">
        <v>62.024128127919703</v>
      </c>
      <c r="E6">
        <v>62.440296517080903</v>
      </c>
      <c r="F6">
        <v>62.716465645936701</v>
      </c>
      <c r="G6">
        <v>63.130211158208901</v>
      </c>
      <c r="H6">
        <v>63.461095677498598</v>
      </c>
      <c r="I6">
        <v>63.6361442576749</v>
      </c>
      <c r="J6">
        <v>63.887258766065699</v>
      </c>
      <c r="K6">
        <v>64.222699549273202</v>
      </c>
      <c r="L6">
        <v>64.644743626284097</v>
      </c>
      <c r="M6">
        <v>64.908305369109101</v>
      </c>
      <c r="N6">
        <v>65.429360144535494</v>
      </c>
      <c r="O6">
        <v>65.392397410144795</v>
      </c>
      <c r="P6">
        <v>65.773028318873003</v>
      </c>
      <c r="Q6">
        <v>65.871995827059393</v>
      </c>
      <c r="R6">
        <v>65.794952582915599</v>
      </c>
      <c r="S6">
        <v>65.715421178491098</v>
      </c>
      <c r="T6">
        <v>66.234175819194306</v>
      </c>
      <c r="U6">
        <v>66.511560211079896</v>
      </c>
      <c r="V6">
        <v>67.732950662234302</v>
      </c>
      <c r="W6">
        <v>68.508773752815799</v>
      </c>
      <c r="X6">
        <v>68.954868642906305</v>
      </c>
      <c r="Y6">
        <v>69.320040065752394</v>
      </c>
      <c r="Z6">
        <v>70.086833645990694</v>
      </c>
      <c r="AA6">
        <v>71.018355466404202</v>
      </c>
      <c r="AB6">
        <v>71.529793305352698</v>
      </c>
      <c r="AC6">
        <v>71.981344011963699</v>
      </c>
      <c r="AD6">
        <v>72.333293637659096</v>
      </c>
      <c r="AE6">
        <v>72.774877626879899</v>
      </c>
      <c r="AF6">
        <v>73.119417402677797</v>
      </c>
      <c r="AG6">
        <v>73.471913118005901</v>
      </c>
      <c r="AH6">
        <v>73.856003016570696</v>
      </c>
      <c r="AI6">
        <v>74.116505444457403</v>
      </c>
      <c r="AJ6">
        <v>74.513125502405302</v>
      </c>
      <c r="AK6">
        <v>74.813614607546697</v>
      </c>
      <c r="AL6">
        <v>75.218368704709306</v>
      </c>
      <c r="AM6">
        <v>75.407311843490604</v>
      </c>
      <c r="AN6">
        <v>75.706609007528002</v>
      </c>
      <c r="AO6">
        <v>76.036835313348504</v>
      </c>
      <c r="AP6">
        <v>76.405139485913395</v>
      </c>
      <c r="AQ6">
        <v>76.725206029201402</v>
      </c>
      <c r="AR6">
        <v>76.939703836674994</v>
      </c>
      <c r="AS6">
        <v>76.987469003474303</v>
      </c>
      <c r="AT6">
        <v>77.049505429573898</v>
      </c>
      <c r="AU6">
        <v>77.184746955235198</v>
      </c>
      <c r="AV6">
        <v>77.397299575174898</v>
      </c>
      <c r="AW6">
        <v>77.512126547664806</v>
      </c>
      <c r="AX6">
        <v>77.563861835517699</v>
      </c>
      <c r="AY6">
        <v>77.551970665240404</v>
      </c>
      <c r="AZ6">
        <v>77.5651593249694</v>
      </c>
      <c r="BA6">
        <v>77.567606594509897</v>
      </c>
      <c r="BB6">
        <v>77.594094780675107</v>
      </c>
      <c r="BC6">
        <v>77.632168479737601</v>
      </c>
      <c r="BD6">
        <v>77.714371661278307</v>
      </c>
      <c r="BE6">
        <v>77.717717385470493</v>
      </c>
      <c r="BF6">
        <v>77.916348657257501</v>
      </c>
      <c r="BG6">
        <v>78.089128603380402</v>
      </c>
      <c r="BH6">
        <v>78.285663250204806</v>
      </c>
      <c r="BI6">
        <v>78.461296957417403</v>
      </c>
      <c r="BJ6">
        <v>78.705936143379901</v>
      </c>
      <c r="BK6">
        <v>78.8703638950266</v>
      </c>
      <c r="BL6">
        <v>79.111738474965094</v>
      </c>
      <c r="BM6">
        <v>79.306648684441697</v>
      </c>
      <c r="BN6">
        <v>79.524278364046495</v>
      </c>
      <c r="BO6">
        <v>79.733752564916699</v>
      </c>
      <c r="BP6">
        <v>79.9313134908802</v>
      </c>
      <c r="BQ6">
        <v>80.136473076365107</v>
      </c>
      <c r="BR6">
        <v>80.324041042597301</v>
      </c>
      <c r="BS6">
        <v>80.540381122070997</v>
      </c>
      <c r="BT6">
        <v>80.729805301806394</v>
      </c>
      <c r="BU6">
        <v>80.938794040762104</v>
      </c>
      <c r="BV6">
        <v>81.112804298882494</v>
      </c>
      <c r="BW6">
        <v>81.281058917185305</v>
      </c>
      <c r="BX6">
        <v>81.472454365067605</v>
      </c>
      <c r="BY6">
        <v>81.649418550877698</v>
      </c>
      <c r="BZ6">
        <v>81.851265311688607</v>
      </c>
      <c r="CA6">
        <v>81.998053234728999</v>
      </c>
      <c r="CB6">
        <v>82.170234458206906</v>
      </c>
      <c r="CC6">
        <v>82.317171996578395</v>
      </c>
      <c r="CD6">
        <v>82.4774884251553</v>
      </c>
      <c r="CE6">
        <v>82.603867209246204</v>
      </c>
      <c r="CF6">
        <v>82.772106483910605</v>
      </c>
      <c r="CG6">
        <v>82.943716994550201</v>
      </c>
      <c r="CH6">
        <v>83.078426540248003</v>
      </c>
      <c r="CI6">
        <v>83.238452038113905</v>
      </c>
      <c r="CJ6">
        <v>83.392935701731204</v>
      </c>
      <c r="CK6">
        <v>83.554625693823397</v>
      </c>
      <c r="CL6">
        <v>83.696412491034394</v>
      </c>
      <c r="CM6">
        <v>83.843262913829605</v>
      </c>
      <c r="CN6">
        <v>83.992941494932694</v>
      </c>
      <c r="CO6">
        <v>84.140846498422604</v>
      </c>
      <c r="CP6">
        <v>84.272164186854894</v>
      </c>
      <c r="CQ6">
        <v>84.396903392196805</v>
      </c>
      <c r="CR6">
        <v>84.550426843924001</v>
      </c>
      <c r="CS6">
        <v>84.687894704094703</v>
      </c>
      <c r="CT6">
        <v>84.824925490999206</v>
      </c>
      <c r="CU6">
        <v>84.942429261253807</v>
      </c>
      <c r="CV6">
        <v>85.075036164595005</v>
      </c>
      <c r="CW6">
        <v>85.207684332923293</v>
      </c>
      <c r="CX6">
        <v>85.340967678883501</v>
      </c>
      <c r="CY6">
        <v>85.453942304685299</v>
      </c>
      <c r="CZ6">
        <v>85.581404223248498</v>
      </c>
      <c r="DA6">
        <v>85.707339295642896</v>
      </c>
      <c r="DB6">
        <v>85.828927739010496</v>
      </c>
      <c r="DC6">
        <v>85.947779334446807</v>
      </c>
      <c r="DD6">
        <v>86.059526796050093</v>
      </c>
      <c r="DE6">
        <v>86.180405240844806</v>
      </c>
      <c r="DF6">
        <v>86.299666859920094</v>
      </c>
      <c r="DG6">
        <v>86.416891725141497</v>
      </c>
      <c r="DH6">
        <v>86.531589852222595</v>
      </c>
      <c r="DI6">
        <v>86.6449230143336</v>
      </c>
      <c r="DJ6">
        <v>86.756435796543897</v>
      </c>
      <c r="DK6">
        <v>86.870961463148205</v>
      </c>
      <c r="DL6">
        <v>86.981215726376007</v>
      </c>
      <c r="DM6">
        <v>87.090554068345497</v>
      </c>
      <c r="DN6">
        <v>87.199137246654502</v>
      </c>
      <c r="DO6">
        <v>87.305524435400898</v>
      </c>
      <c r="DP6">
        <v>87.411296218523901</v>
      </c>
      <c r="DQ6">
        <v>87.515534669388003</v>
      </c>
      <c r="DR6">
        <v>87.617998976819194</v>
      </c>
      <c r="DS6">
        <v>87.718504610518806</v>
      </c>
      <c r="DT6">
        <v>87.816859686690606</v>
      </c>
    </row>
    <row r="7" spans="1:124" ht="15" customHeight="1" x14ac:dyDescent="0.25">
      <c r="A7">
        <v>5</v>
      </c>
      <c r="B7">
        <v>60.836732028036202</v>
      </c>
      <c r="C7">
        <v>61.068860042113698</v>
      </c>
      <c r="D7">
        <v>61.376495825601197</v>
      </c>
      <c r="E7">
        <v>61.839807765993299</v>
      </c>
      <c r="F7">
        <v>62.103968033419598</v>
      </c>
      <c r="G7">
        <v>62.478275360959401</v>
      </c>
      <c r="H7">
        <v>62.806039919498701</v>
      </c>
      <c r="I7">
        <v>63.011163984931599</v>
      </c>
      <c r="J7">
        <v>63.2687747828151</v>
      </c>
      <c r="K7">
        <v>63.556383631406</v>
      </c>
      <c r="L7">
        <v>64.024678034154903</v>
      </c>
      <c r="M7">
        <v>64.337701680323605</v>
      </c>
      <c r="N7">
        <v>64.820353482668295</v>
      </c>
      <c r="O7">
        <v>64.828718567281101</v>
      </c>
      <c r="P7">
        <v>65.382214268863706</v>
      </c>
      <c r="Q7">
        <v>65.247233018280397</v>
      </c>
      <c r="R7">
        <v>65.126378517691705</v>
      </c>
      <c r="S7">
        <v>64.988235243027802</v>
      </c>
      <c r="T7">
        <v>65.496999399048505</v>
      </c>
      <c r="U7">
        <v>65.745204538247606</v>
      </c>
      <c r="V7">
        <v>66.976348784418704</v>
      </c>
      <c r="W7">
        <v>67.771807860255294</v>
      </c>
      <c r="X7">
        <v>68.235588814624506</v>
      </c>
      <c r="Y7">
        <v>68.585088467536593</v>
      </c>
      <c r="Z7">
        <v>69.344837610111597</v>
      </c>
      <c r="AA7">
        <v>70.262762903510904</v>
      </c>
      <c r="AB7">
        <v>70.767188635399194</v>
      </c>
      <c r="AC7">
        <v>71.196560599209604</v>
      </c>
      <c r="AD7">
        <v>71.5454498797003</v>
      </c>
      <c r="AE7">
        <v>71.980623695681103</v>
      </c>
      <c r="AF7">
        <v>72.321192584160002</v>
      </c>
      <c r="AG7">
        <v>72.659363521417703</v>
      </c>
      <c r="AH7">
        <v>73.039300134744295</v>
      </c>
      <c r="AI7">
        <v>73.294316101223401</v>
      </c>
      <c r="AJ7">
        <v>73.689628693608199</v>
      </c>
      <c r="AK7">
        <v>74.002667815848895</v>
      </c>
      <c r="AL7">
        <v>74.412384547763494</v>
      </c>
      <c r="AM7">
        <v>74.605192895716101</v>
      </c>
      <c r="AN7">
        <v>74.9169273987997</v>
      </c>
      <c r="AO7">
        <v>75.2746999128086</v>
      </c>
      <c r="AP7">
        <v>75.668996421344005</v>
      </c>
      <c r="AQ7">
        <v>75.941408561307</v>
      </c>
      <c r="AR7">
        <v>76.072062839850801</v>
      </c>
      <c r="AS7">
        <v>76.085545140555993</v>
      </c>
      <c r="AT7">
        <v>76.136854540871497</v>
      </c>
      <c r="AU7">
        <v>76.266966645083599</v>
      </c>
      <c r="AV7">
        <v>76.469373358951103</v>
      </c>
      <c r="AW7">
        <v>76.583451171890502</v>
      </c>
      <c r="AX7">
        <v>76.628408732623299</v>
      </c>
      <c r="AY7">
        <v>76.611564669451795</v>
      </c>
      <c r="AZ7">
        <v>76.623582009670102</v>
      </c>
      <c r="BA7">
        <v>76.622463687644895</v>
      </c>
      <c r="BB7">
        <v>76.646644869023305</v>
      </c>
      <c r="BC7">
        <v>76.686185355461504</v>
      </c>
      <c r="BD7">
        <v>76.762936871686904</v>
      </c>
      <c r="BE7">
        <v>76.765862530207002</v>
      </c>
      <c r="BF7">
        <v>76.9627872177835</v>
      </c>
      <c r="BG7">
        <v>77.133807388713393</v>
      </c>
      <c r="BH7">
        <v>77.329718573389002</v>
      </c>
      <c r="BI7">
        <v>77.501497635831896</v>
      </c>
      <c r="BJ7">
        <v>77.745608891918195</v>
      </c>
      <c r="BK7">
        <v>77.912749419498496</v>
      </c>
      <c r="BL7">
        <v>78.147038532328295</v>
      </c>
      <c r="BM7">
        <v>78.348540403769206</v>
      </c>
      <c r="BN7">
        <v>78.566053517312398</v>
      </c>
      <c r="BO7">
        <v>78.775106728578194</v>
      </c>
      <c r="BP7">
        <v>78.970642357636905</v>
      </c>
      <c r="BQ7">
        <v>79.177923323051104</v>
      </c>
      <c r="BR7">
        <v>79.363008640012893</v>
      </c>
      <c r="BS7">
        <v>79.579092317816702</v>
      </c>
      <c r="BT7">
        <v>79.769337894969993</v>
      </c>
      <c r="BU7">
        <v>79.972900422873494</v>
      </c>
      <c r="BV7">
        <v>80.147615374734997</v>
      </c>
      <c r="BW7">
        <v>80.316635896315901</v>
      </c>
      <c r="BX7">
        <v>80.508432028088905</v>
      </c>
      <c r="BY7">
        <v>80.678579578443404</v>
      </c>
      <c r="BZ7">
        <v>80.882471516922195</v>
      </c>
      <c r="CA7">
        <v>81.029006448351893</v>
      </c>
      <c r="CB7">
        <v>81.198604108260795</v>
      </c>
      <c r="CC7">
        <v>81.3451573943792</v>
      </c>
      <c r="CD7">
        <v>81.505537877885999</v>
      </c>
      <c r="CE7">
        <v>81.628589353710794</v>
      </c>
      <c r="CF7">
        <v>81.796331885799802</v>
      </c>
      <c r="CG7">
        <v>81.965209109162103</v>
      </c>
      <c r="CH7">
        <v>82.102580765998098</v>
      </c>
      <c r="CI7">
        <v>82.259024449190406</v>
      </c>
      <c r="CJ7">
        <v>82.412488590672197</v>
      </c>
      <c r="CK7">
        <v>82.574473865276104</v>
      </c>
      <c r="CL7">
        <v>82.714524592930204</v>
      </c>
      <c r="CM7">
        <v>82.861115692037501</v>
      </c>
      <c r="CN7">
        <v>83.009006890127907</v>
      </c>
      <c r="CO7">
        <v>83.155212986630104</v>
      </c>
      <c r="CP7">
        <v>83.286649491594702</v>
      </c>
      <c r="CQ7">
        <v>83.413645447921795</v>
      </c>
      <c r="CR7">
        <v>83.564537606318595</v>
      </c>
      <c r="CS7">
        <v>83.700458664578093</v>
      </c>
      <c r="CT7">
        <v>83.838634704602796</v>
      </c>
      <c r="CU7">
        <v>83.956551751942698</v>
      </c>
      <c r="CV7">
        <v>84.086585835640804</v>
      </c>
      <c r="CW7">
        <v>84.218212042758495</v>
      </c>
      <c r="CX7">
        <v>84.352201949312999</v>
      </c>
      <c r="CY7">
        <v>84.465507109369696</v>
      </c>
      <c r="CZ7">
        <v>84.590998593530003</v>
      </c>
      <c r="DA7">
        <v>84.717952602849707</v>
      </c>
      <c r="DB7">
        <v>84.838896035567799</v>
      </c>
      <c r="DC7">
        <v>84.956963748435598</v>
      </c>
      <c r="DD7">
        <v>85.068243891021098</v>
      </c>
      <c r="DE7">
        <v>85.188321999903806</v>
      </c>
      <c r="DF7">
        <v>85.3092799325931</v>
      </c>
      <c r="DG7">
        <v>85.426104590259897</v>
      </c>
      <c r="DH7">
        <v>85.539925135032405</v>
      </c>
      <c r="DI7">
        <v>85.654281717672902</v>
      </c>
      <c r="DJ7">
        <v>85.765413209084997</v>
      </c>
      <c r="DK7">
        <v>85.879882684003903</v>
      </c>
      <c r="DL7">
        <v>85.990715202020795</v>
      </c>
      <c r="DM7">
        <v>86.099546633201001</v>
      </c>
      <c r="DN7">
        <v>86.207475226341103</v>
      </c>
      <c r="DO7">
        <v>86.314788837370301</v>
      </c>
      <c r="DP7">
        <v>86.4205780129072</v>
      </c>
      <c r="DQ7">
        <v>86.524765182059596</v>
      </c>
      <c r="DR7">
        <v>86.627178312462704</v>
      </c>
      <c r="DS7">
        <v>86.727632856953306</v>
      </c>
      <c r="DT7">
        <v>86.825936914300001</v>
      </c>
    </row>
    <row r="8" spans="1:124" ht="15" customHeight="1" x14ac:dyDescent="0.25">
      <c r="A8">
        <v>6</v>
      </c>
      <c r="B8">
        <v>60.163356234962698</v>
      </c>
      <c r="C8">
        <v>60.393097067651397</v>
      </c>
      <c r="D8">
        <v>60.683682955459702</v>
      </c>
      <c r="E8">
        <v>61.138453902891499</v>
      </c>
      <c r="F8">
        <v>61.377957831375802</v>
      </c>
      <c r="G8">
        <v>61.7397434848736</v>
      </c>
      <c r="H8">
        <v>62.100804345458897</v>
      </c>
      <c r="I8">
        <v>62.293977659291599</v>
      </c>
      <c r="J8">
        <v>62.526174351714602</v>
      </c>
      <c r="K8">
        <v>62.872429033515203</v>
      </c>
      <c r="L8">
        <v>63.350412367451099</v>
      </c>
      <c r="M8">
        <v>63.6511274336222</v>
      </c>
      <c r="N8">
        <v>64.1499112740821</v>
      </c>
      <c r="O8">
        <v>64.325043458947704</v>
      </c>
      <c r="P8">
        <v>64.661121342138102</v>
      </c>
      <c r="Q8">
        <v>64.507742036404693</v>
      </c>
      <c r="R8">
        <v>64.360365375156704</v>
      </c>
      <c r="S8">
        <v>64.181284626769894</v>
      </c>
      <c r="T8">
        <v>64.687515791073494</v>
      </c>
      <c r="U8">
        <v>64.936120821146105</v>
      </c>
      <c r="V8">
        <v>66.188322353873005</v>
      </c>
      <c r="W8">
        <v>66.995972275880106</v>
      </c>
      <c r="X8">
        <v>67.417557930263996</v>
      </c>
      <c r="Y8">
        <v>67.803707474331105</v>
      </c>
      <c r="Z8">
        <v>68.543696854167607</v>
      </c>
      <c r="AA8">
        <v>69.463126861375699</v>
      </c>
      <c r="AB8">
        <v>69.949150200545802</v>
      </c>
      <c r="AC8">
        <v>70.381296102939004</v>
      </c>
      <c r="AD8">
        <v>70.722439957529801</v>
      </c>
      <c r="AE8">
        <v>71.149216134523002</v>
      </c>
      <c r="AF8">
        <v>71.483473672567897</v>
      </c>
      <c r="AG8">
        <v>71.813253508125797</v>
      </c>
      <c r="AH8">
        <v>72.196064480397197</v>
      </c>
      <c r="AI8">
        <v>72.433979249599403</v>
      </c>
      <c r="AJ8">
        <v>72.853825123446896</v>
      </c>
      <c r="AK8">
        <v>73.1688953461816</v>
      </c>
      <c r="AL8">
        <v>73.569930456644101</v>
      </c>
      <c r="AM8">
        <v>73.787723005872706</v>
      </c>
      <c r="AN8">
        <v>74.153793308805703</v>
      </c>
      <c r="AO8">
        <v>74.506689427578607</v>
      </c>
      <c r="AP8">
        <v>74.835938094169705</v>
      </c>
      <c r="AQ8">
        <v>75.046808130196993</v>
      </c>
      <c r="AR8">
        <v>75.153510709005303</v>
      </c>
      <c r="AS8">
        <v>75.155620362821494</v>
      </c>
      <c r="AT8">
        <v>75.201832610270699</v>
      </c>
      <c r="AU8">
        <v>75.330168147646205</v>
      </c>
      <c r="AV8">
        <v>75.529036634086395</v>
      </c>
      <c r="AW8">
        <v>75.635586355464696</v>
      </c>
      <c r="AX8">
        <v>75.677296610273302</v>
      </c>
      <c r="AY8">
        <v>75.651003131514102</v>
      </c>
      <c r="AZ8">
        <v>75.666696769002797</v>
      </c>
      <c r="BA8">
        <v>75.663326867669596</v>
      </c>
      <c r="BB8">
        <v>75.688961346175006</v>
      </c>
      <c r="BC8">
        <v>75.727564093736206</v>
      </c>
      <c r="BD8">
        <v>75.803894123262097</v>
      </c>
      <c r="BE8">
        <v>75.802715622628</v>
      </c>
      <c r="BF8">
        <v>76.000182034754403</v>
      </c>
      <c r="BG8">
        <v>76.171626529908707</v>
      </c>
      <c r="BH8">
        <v>76.369398896611102</v>
      </c>
      <c r="BI8">
        <v>76.539047909762104</v>
      </c>
      <c r="BJ8">
        <v>76.783327170417607</v>
      </c>
      <c r="BK8">
        <v>76.947289395078698</v>
      </c>
      <c r="BL8">
        <v>77.183385744639295</v>
      </c>
      <c r="BM8">
        <v>77.381663048691394</v>
      </c>
      <c r="BN8">
        <v>77.605078064932698</v>
      </c>
      <c r="BO8">
        <v>77.813633470741607</v>
      </c>
      <c r="BP8">
        <v>78.006404679382797</v>
      </c>
      <c r="BQ8">
        <v>78.215711492242306</v>
      </c>
      <c r="BR8">
        <v>78.398042898235204</v>
      </c>
      <c r="BS8">
        <v>78.607140287972996</v>
      </c>
      <c r="BT8">
        <v>78.800382763344302</v>
      </c>
      <c r="BU8">
        <v>79.002391210590304</v>
      </c>
      <c r="BV8">
        <v>79.177907271021297</v>
      </c>
      <c r="BW8">
        <v>79.343720174366396</v>
      </c>
      <c r="BX8">
        <v>79.539192384922899</v>
      </c>
      <c r="BY8">
        <v>79.709520462127401</v>
      </c>
      <c r="BZ8">
        <v>79.9090925165996</v>
      </c>
      <c r="CA8">
        <v>80.058011533497094</v>
      </c>
      <c r="CB8">
        <v>80.225663573772707</v>
      </c>
      <c r="CC8">
        <v>80.367724036953902</v>
      </c>
      <c r="CD8">
        <v>80.525118573826802</v>
      </c>
      <c r="CE8">
        <v>80.651745647503205</v>
      </c>
      <c r="CF8">
        <v>80.817702643566903</v>
      </c>
      <c r="CG8">
        <v>80.983764818878498</v>
      </c>
      <c r="CH8">
        <v>81.122352450834697</v>
      </c>
      <c r="CI8">
        <v>81.277767484897495</v>
      </c>
      <c r="CJ8">
        <v>81.430292855025797</v>
      </c>
      <c r="CK8">
        <v>81.590398927093105</v>
      </c>
      <c r="CL8">
        <v>81.731184570300698</v>
      </c>
      <c r="CM8">
        <v>81.877322608834703</v>
      </c>
      <c r="CN8">
        <v>82.023303027849494</v>
      </c>
      <c r="CO8">
        <v>82.167116080373503</v>
      </c>
      <c r="CP8">
        <v>82.299812860551697</v>
      </c>
      <c r="CQ8">
        <v>82.426656974591594</v>
      </c>
      <c r="CR8">
        <v>82.576156143335396</v>
      </c>
      <c r="CS8">
        <v>82.710901054232295</v>
      </c>
      <c r="CT8">
        <v>82.8504903191088</v>
      </c>
      <c r="CU8">
        <v>82.967579382376599</v>
      </c>
      <c r="CV8">
        <v>83.096647800356394</v>
      </c>
      <c r="CW8">
        <v>83.226585055407696</v>
      </c>
      <c r="CX8">
        <v>83.362246796949904</v>
      </c>
      <c r="CY8">
        <v>83.473741263283003</v>
      </c>
      <c r="CZ8">
        <v>83.599751006704906</v>
      </c>
      <c r="DA8">
        <v>83.727675601381094</v>
      </c>
      <c r="DB8">
        <v>83.847448557035904</v>
      </c>
      <c r="DC8">
        <v>83.965149745110395</v>
      </c>
      <c r="DD8">
        <v>84.076403270638295</v>
      </c>
      <c r="DE8">
        <v>84.197064064679907</v>
      </c>
      <c r="DF8">
        <v>84.317403956176705</v>
      </c>
      <c r="DG8">
        <v>84.434089155432204</v>
      </c>
      <c r="DH8">
        <v>84.548091130354507</v>
      </c>
      <c r="DI8">
        <v>84.662943192114994</v>
      </c>
      <c r="DJ8">
        <v>84.7731360425297</v>
      </c>
      <c r="DK8">
        <v>84.887669356540798</v>
      </c>
      <c r="DL8">
        <v>84.996851061177296</v>
      </c>
      <c r="DM8">
        <v>85.106689578775104</v>
      </c>
      <c r="DN8">
        <v>85.214936460930502</v>
      </c>
      <c r="DO8">
        <v>85.322121441506994</v>
      </c>
      <c r="DP8">
        <v>85.427847883533204</v>
      </c>
      <c r="DQ8">
        <v>85.531972722602703</v>
      </c>
      <c r="DR8">
        <v>85.634323911948698</v>
      </c>
      <c r="DS8">
        <v>85.734716889257001</v>
      </c>
      <c r="DT8">
        <v>85.832959737885204</v>
      </c>
    </row>
    <row r="9" spans="1:124" ht="15" customHeight="1" x14ac:dyDescent="0.25">
      <c r="A9">
        <v>7</v>
      </c>
      <c r="B9">
        <v>59.420034787248802</v>
      </c>
      <c r="C9">
        <v>59.630622347641598</v>
      </c>
      <c r="D9">
        <v>59.919809493054203</v>
      </c>
      <c r="E9">
        <v>60.358818364771999</v>
      </c>
      <c r="F9">
        <v>60.5897616540108</v>
      </c>
      <c r="G9">
        <v>60.962233271776398</v>
      </c>
      <c r="H9">
        <v>61.315793845205</v>
      </c>
      <c r="I9">
        <v>61.510707878789297</v>
      </c>
      <c r="J9">
        <v>61.777177060435498</v>
      </c>
      <c r="K9">
        <v>62.136594056092598</v>
      </c>
      <c r="L9">
        <v>62.596545232386603</v>
      </c>
      <c r="M9">
        <v>62.926400127552803</v>
      </c>
      <c r="N9">
        <v>63.546215581965001</v>
      </c>
      <c r="O9">
        <v>63.563566431951898</v>
      </c>
      <c r="P9">
        <v>63.867449776103904</v>
      </c>
      <c r="Q9">
        <v>63.693766518439098</v>
      </c>
      <c r="R9">
        <v>63.5290535015736</v>
      </c>
      <c r="S9">
        <v>63.344191186419501</v>
      </c>
      <c r="T9">
        <v>63.855901423461397</v>
      </c>
      <c r="U9">
        <v>64.113626867383701</v>
      </c>
      <c r="V9">
        <v>65.349299221335798</v>
      </c>
      <c r="W9">
        <v>66.150842620078095</v>
      </c>
      <c r="X9">
        <v>66.598621203154707</v>
      </c>
      <c r="Y9">
        <v>66.972813604405999</v>
      </c>
      <c r="Z9">
        <v>67.699050701444705</v>
      </c>
      <c r="AA9">
        <v>68.613180673674506</v>
      </c>
      <c r="AB9">
        <v>69.100919167792497</v>
      </c>
      <c r="AC9">
        <v>69.533512089151699</v>
      </c>
      <c r="AD9">
        <v>69.8568444722073</v>
      </c>
      <c r="AE9">
        <v>70.287680172588594</v>
      </c>
      <c r="AF9">
        <v>70.614141594716401</v>
      </c>
      <c r="AG9">
        <v>70.950465102909902</v>
      </c>
      <c r="AH9">
        <v>71.320523133553706</v>
      </c>
      <c r="AI9">
        <v>71.572320811220706</v>
      </c>
      <c r="AJ9">
        <v>72.0014561767115</v>
      </c>
      <c r="AK9">
        <v>72.298891036832103</v>
      </c>
      <c r="AL9">
        <v>72.726698978735499</v>
      </c>
      <c r="AM9">
        <v>72.997590117616298</v>
      </c>
      <c r="AN9">
        <v>73.368121850443302</v>
      </c>
      <c r="AO9">
        <v>73.656041698938097</v>
      </c>
      <c r="AP9">
        <v>73.932216271056106</v>
      </c>
      <c r="AQ9">
        <v>74.1178624182226</v>
      </c>
      <c r="AR9">
        <v>74.216525438066299</v>
      </c>
      <c r="AS9">
        <v>74.216345263877898</v>
      </c>
      <c r="AT9">
        <v>74.250281183038794</v>
      </c>
      <c r="AU9">
        <v>74.373740676173597</v>
      </c>
      <c r="AV9">
        <v>74.567695347002896</v>
      </c>
      <c r="AW9">
        <v>74.674951907939899</v>
      </c>
      <c r="AX9">
        <v>74.7130120773909</v>
      </c>
      <c r="AY9">
        <v>74.689422349725604</v>
      </c>
      <c r="AZ9">
        <v>74.702366558966602</v>
      </c>
      <c r="BA9">
        <v>74.7013346358588</v>
      </c>
      <c r="BB9">
        <v>74.725620095336197</v>
      </c>
      <c r="BC9">
        <v>74.761711244910302</v>
      </c>
      <c r="BD9">
        <v>74.833867249946195</v>
      </c>
      <c r="BE9">
        <v>74.834458944134198</v>
      </c>
      <c r="BF9">
        <v>75.035857689334506</v>
      </c>
      <c r="BG9">
        <v>75.2032790181607</v>
      </c>
      <c r="BH9">
        <v>75.401285882247194</v>
      </c>
      <c r="BI9">
        <v>75.568579640212107</v>
      </c>
      <c r="BJ9">
        <v>75.815368686494296</v>
      </c>
      <c r="BK9">
        <v>75.976946648269504</v>
      </c>
      <c r="BL9">
        <v>76.2162420723552</v>
      </c>
      <c r="BM9">
        <v>76.417657925651795</v>
      </c>
      <c r="BN9">
        <v>76.638715818467702</v>
      </c>
      <c r="BO9">
        <v>76.847968877888405</v>
      </c>
      <c r="BP9">
        <v>77.038596663232795</v>
      </c>
      <c r="BQ9">
        <v>77.247687156910601</v>
      </c>
      <c r="BR9">
        <v>77.429726080140796</v>
      </c>
      <c r="BS9">
        <v>77.635085401768393</v>
      </c>
      <c r="BT9">
        <v>77.827946875839501</v>
      </c>
      <c r="BU9">
        <v>78.030801892655901</v>
      </c>
      <c r="BV9">
        <v>78.203947019627606</v>
      </c>
      <c r="BW9">
        <v>78.369780923171803</v>
      </c>
      <c r="BX9">
        <v>78.564963045134107</v>
      </c>
      <c r="BY9">
        <v>78.731337005419505</v>
      </c>
      <c r="BZ9">
        <v>78.930996403000293</v>
      </c>
      <c r="CA9">
        <v>79.080720956690001</v>
      </c>
      <c r="CB9">
        <v>79.247987305108495</v>
      </c>
      <c r="CC9">
        <v>79.387575565630499</v>
      </c>
      <c r="CD9">
        <v>79.543878050974698</v>
      </c>
      <c r="CE9">
        <v>79.669636801830606</v>
      </c>
      <c r="CF9">
        <v>79.835542457368703</v>
      </c>
      <c r="CG9">
        <v>79.999237619273799</v>
      </c>
      <c r="CH9">
        <v>80.139143337944702</v>
      </c>
      <c r="CI9">
        <v>80.294109642404194</v>
      </c>
      <c r="CJ9">
        <v>80.444661533095299</v>
      </c>
      <c r="CK9">
        <v>80.604605159712605</v>
      </c>
      <c r="CL9">
        <v>80.745074833815806</v>
      </c>
      <c r="CM9">
        <v>80.891700349694304</v>
      </c>
      <c r="CN9">
        <v>81.035779660469302</v>
      </c>
      <c r="CO9">
        <v>81.1775047316127</v>
      </c>
      <c r="CP9">
        <v>81.311102713264901</v>
      </c>
      <c r="CQ9">
        <v>81.438859546099394</v>
      </c>
      <c r="CR9">
        <v>81.587098173805103</v>
      </c>
      <c r="CS9">
        <v>81.721320504846403</v>
      </c>
      <c r="CT9">
        <v>81.860795838644606</v>
      </c>
      <c r="CU9">
        <v>81.977121383472195</v>
      </c>
      <c r="CV9">
        <v>82.105985541927097</v>
      </c>
      <c r="CW9">
        <v>82.235759681802193</v>
      </c>
      <c r="CX9">
        <v>82.370678902191699</v>
      </c>
      <c r="CY9">
        <v>82.480660136638605</v>
      </c>
      <c r="CZ9">
        <v>82.6081173892224</v>
      </c>
      <c r="DA9">
        <v>82.736862940433994</v>
      </c>
      <c r="DB9">
        <v>82.855493122257101</v>
      </c>
      <c r="DC9">
        <v>82.972526307721395</v>
      </c>
      <c r="DD9">
        <v>83.083818411371695</v>
      </c>
      <c r="DE9">
        <v>83.204999393384</v>
      </c>
      <c r="DF9">
        <v>83.324297124712004</v>
      </c>
      <c r="DG9">
        <v>83.4410521694018</v>
      </c>
      <c r="DH9">
        <v>83.555184615344004</v>
      </c>
      <c r="DI9">
        <v>83.669716165233595</v>
      </c>
      <c r="DJ9">
        <v>83.780257152020098</v>
      </c>
      <c r="DK9">
        <v>83.894389762029306</v>
      </c>
      <c r="DL9">
        <v>84.003042437792402</v>
      </c>
      <c r="DM9">
        <v>84.113175057653606</v>
      </c>
      <c r="DN9">
        <v>84.221621535043496</v>
      </c>
      <c r="DO9">
        <v>84.328734871473102</v>
      </c>
      <c r="DP9">
        <v>84.434390318383706</v>
      </c>
      <c r="DQ9">
        <v>84.538444796883596</v>
      </c>
      <c r="DR9">
        <v>84.6407262439905</v>
      </c>
      <c r="DS9">
        <v>84.741050080701598</v>
      </c>
      <c r="DT9">
        <v>84.839224373649799</v>
      </c>
    </row>
    <row r="10" spans="1:124" ht="15" customHeight="1" x14ac:dyDescent="0.25">
      <c r="A10">
        <v>8</v>
      </c>
      <c r="B10">
        <v>58.616939392163303</v>
      </c>
      <c r="C10">
        <v>58.822757617052901</v>
      </c>
      <c r="D10">
        <v>59.105698682204398</v>
      </c>
      <c r="E10">
        <v>59.5348411928478</v>
      </c>
      <c r="F10">
        <v>59.780420339003101</v>
      </c>
      <c r="G10">
        <v>60.135671098647201</v>
      </c>
      <c r="H10">
        <v>60.497151350331002</v>
      </c>
      <c r="I10">
        <v>60.721671381454698</v>
      </c>
      <c r="J10">
        <v>61.008048292951699</v>
      </c>
      <c r="K10">
        <v>61.340081676286999</v>
      </c>
      <c r="L10">
        <v>61.821634887734902</v>
      </c>
      <c r="M10">
        <v>62.258020961100002</v>
      </c>
      <c r="N10">
        <v>62.751881743824903</v>
      </c>
      <c r="O10">
        <v>62.739923369676397</v>
      </c>
      <c r="P10">
        <v>63.028444152578302</v>
      </c>
      <c r="Q10">
        <v>62.8370980013975</v>
      </c>
      <c r="R10">
        <v>62.669019127022203</v>
      </c>
      <c r="S10">
        <v>62.4756189297688</v>
      </c>
      <c r="T10">
        <v>62.997874668371999</v>
      </c>
      <c r="U10">
        <v>63.263983826011298</v>
      </c>
      <c r="V10">
        <v>64.514767918590195</v>
      </c>
      <c r="W10">
        <v>65.300350261757302</v>
      </c>
      <c r="X10">
        <v>65.743998755384098</v>
      </c>
      <c r="Y10">
        <v>66.108527970518097</v>
      </c>
      <c r="Z10">
        <v>66.832265018389904</v>
      </c>
      <c r="AA10">
        <v>67.744938724568598</v>
      </c>
      <c r="AB10">
        <v>68.231880554568505</v>
      </c>
      <c r="AC10">
        <v>68.657125669040596</v>
      </c>
      <c r="AD10">
        <v>68.973724345538997</v>
      </c>
      <c r="AE10">
        <v>69.393713524999001</v>
      </c>
      <c r="AF10">
        <v>69.729924910192096</v>
      </c>
      <c r="AG10">
        <v>70.052360912433997</v>
      </c>
      <c r="AH10">
        <v>70.441694015674997</v>
      </c>
      <c r="AI10">
        <v>70.705951772775407</v>
      </c>
      <c r="AJ10">
        <v>71.115819370488694</v>
      </c>
      <c r="AK10">
        <v>71.444863720888307</v>
      </c>
      <c r="AL10">
        <v>71.923784672150305</v>
      </c>
      <c r="AM10">
        <v>72.182234317694096</v>
      </c>
      <c r="AN10">
        <v>72.486858001926194</v>
      </c>
      <c r="AO10">
        <v>72.733561301323505</v>
      </c>
      <c r="AP10">
        <v>72.992504340774005</v>
      </c>
      <c r="AQ10">
        <v>73.1731876092894</v>
      </c>
      <c r="AR10">
        <v>73.263786866477702</v>
      </c>
      <c r="AS10">
        <v>73.261846645178096</v>
      </c>
      <c r="AT10">
        <v>73.289178090820002</v>
      </c>
      <c r="AU10">
        <v>73.4077113856399</v>
      </c>
      <c r="AV10">
        <v>73.600949636440603</v>
      </c>
      <c r="AW10">
        <v>73.705530716967104</v>
      </c>
      <c r="AX10">
        <v>73.744405325208206</v>
      </c>
      <c r="AY10">
        <v>73.720071233053901</v>
      </c>
      <c r="AZ10">
        <v>73.733521801160293</v>
      </c>
      <c r="BA10">
        <v>73.729839736595594</v>
      </c>
      <c r="BB10">
        <v>73.757019186382294</v>
      </c>
      <c r="BC10">
        <v>73.789762296344193</v>
      </c>
      <c r="BD10">
        <v>73.8625284146365</v>
      </c>
      <c r="BE10">
        <v>73.863995738468404</v>
      </c>
      <c r="BF10">
        <v>74.062172158556095</v>
      </c>
      <c r="BG10">
        <v>74.230813470804094</v>
      </c>
      <c r="BH10">
        <v>74.427711524692498</v>
      </c>
      <c r="BI10">
        <v>74.595538730961593</v>
      </c>
      <c r="BJ10">
        <v>74.842823956784997</v>
      </c>
      <c r="BK10">
        <v>75.004193583512205</v>
      </c>
      <c r="BL10">
        <v>75.246530169520099</v>
      </c>
      <c r="BM10">
        <v>75.447373612038305</v>
      </c>
      <c r="BN10">
        <v>75.667508843201801</v>
      </c>
      <c r="BO10">
        <v>75.875887186813699</v>
      </c>
      <c r="BP10">
        <v>76.065895418510905</v>
      </c>
      <c r="BQ10">
        <v>76.277450186595104</v>
      </c>
      <c r="BR10">
        <v>76.456485526556094</v>
      </c>
      <c r="BS10">
        <v>76.660936023630796</v>
      </c>
      <c r="BT10">
        <v>76.852596307073398</v>
      </c>
      <c r="BU10">
        <v>77.055400759316299</v>
      </c>
      <c r="BV10">
        <v>77.228483439612603</v>
      </c>
      <c r="BW10">
        <v>77.394410227027393</v>
      </c>
      <c r="BX10">
        <v>77.588260986624903</v>
      </c>
      <c r="BY10">
        <v>77.752665127999094</v>
      </c>
      <c r="BZ10">
        <v>77.950165852236907</v>
      </c>
      <c r="CA10">
        <v>78.102116047612995</v>
      </c>
      <c r="CB10">
        <v>78.266846912880396</v>
      </c>
      <c r="CC10">
        <v>78.405772636111095</v>
      </c>
      <c r="CD10">
        <v>78.560543970444499</v>
      </c>
      <c r="CE10">
        <v>78.684701030963097</v>
      </c>
      <c r="CF10">
        <v>78.8513712006541</v>
      </c>
      <c r="CG10">
        <v>79.012346983946401</v>
      </c>
      <c r="CH10">
        <v>79.152906610224704</v>
      </c>
      <c r="CI10">
        <v>79.308156084212797</v>
      </c>
      <c r="CJ10">
        <v>79.458235172975904</v>
      </c>
      <c r="CK10">
        <v>79.617180009480194</v>
      </c>
      <c r="CL10">
        <v>79.757222629950604</v>
      </c>
      <c r="CM10">
        <v>79.903468004300606</v>
      </c>
      <c r="CN10">
        <v>80.047502400375194</v>
      </c>
      <c r="CO10">
        <v>80.187604330023305</v>
      </c>
      <c r="CP10">
        <v>80.320231967831702</v>
      </c>
      <c r="CQ10">
        <v>80.448387886914801</v>
      </c>
      <c r="CR10">
        <v>80.596368640856397</v>
      </c>
      <c r="CS10">
        <v>80.730420908563005</v>
      </c>
      <c r="CT10">
        <v>80.868506006100006</v>
      </c>
      <c r="CU10">
        <v>80.984502106440701</v>
      </c>
      <c r="CV10">
        <v>81.113717130510807</v>
      </c>
      <c r="CW10">
        <v>81.243046365660902</v>
      </c>
      <c r="CX10">
        <v>81.3775265087355</v>
      </c>
      <c r="CY10">
        <v>81.486899325331194</v>
      </c>
      <c r="CZ10">
        <v>81.614603088341994</v>
      </c>
      <c r="DA10">
        <v>81.743641277813893</v>
      </c>
      <c r="DB10">
        <v>81.861724922661693</v>
      </c>
      <c r="DC10">
        <v>81.979108417429799</v>
      </c>
      <c r="DD10">
        <v>82.091207421153499</v>
      </c>
      <c r="DE10">
        <v>82.212011965932604</v>
      </c>
      <c r="DF10">
        <v>82.330675510574594</v>
      </c>
      <c r="DG10">
        <v>82.446905065938296</v>
      </c>
      <c r="DH10">
        <v>82.560831233887299</v>
      </c>
      <c r="DI10">
        <v>82.674917486520101</v>
      </c>
      <c r="DJ10">
        <v>82.786516170381304</v>
      </c>
      <c r="DK10">
        <v>82.899537731109604</v>
      </c>
      <c r="DL10">
        <v>83.009649177781498</v>
      </c>
      <c r="DM10">
        <v>83.119259296194699</v>
      </c>
      <c r="DN10">
        <v>83.227630576230197</v>
      </c>
      <c r="DO10">
        <v>83.334669545058006</v>
      </c>
      <c r="DP10">
        <v>83.440251438544706</v>
      </c>
      <c r="DQ10">
        <v>83.544233161444794</v>
      </c>
      <c r="DR10">
        <v>83.646442632922003</v>
      </c>
      <c r="DS10">
        <v>83.746695255712794</v>
      </c>
      <c r="DT10">
        <v>83.844799078191301</v>
      </c>
    </row>
    <row r="11" spans="1:124" ht="15" customHeight="1" x14ac:dyDescent="0.25">
      <c r="A11">
        <v>9</v>
      </c>
      <c r="B11">
        <v>57.7845157962076</v>
      </c>
      <c r="C11">
        <v>57.983910913173403</v>
      </c>
      <c r="D11">
        <v>58.260117874227902</v>
      </c>
      <c r="E11">
        <v>58.6982463409811</v>
      </c>
      <c r="F11">
        <v>58.937195508602002</v>
      </c>
      <c r="G11">
        <v>59.288537401459898</v>
      </c>
      <c r="H11">
        <v>59.6755928211346</v>
      </c>
      <c r="I11">
        <v>59.916584366538601</v>
      </c>
      <c r="J11">
        <v>60.1785489941078</v>
      </c>
      <c r="K11">
        <v>60.531667773185298</v>
      </c>
      <c r="L11">
        <v>61.117788002217601</v>
      </c>
      <c r="M11">
        <v>61.423903652306997</v>
      </c>
      <c r="N11">
        <v>61.911621821625097</v>
      </c>
      <c r="O11">
        <v>61.8784966234495</v>
      </c>
      <c r="P11">
        <v>62.150200450402501</v>
      </c>
      <c r="Q11">
        <v>61.952463819972202</v>
      </c>
      <c r="R11">
        <v>61.787667762435802</v>
      </c>
      <c r="S11">
        <v>61.606392089822101</v>
      </c>
      <c r="T11">
        <v>62.130358098463901</v>
      </c>
      <c r="U11">
        <v>62.381643862139498</v>
      </c>
      <c r="V11">
        <v>63.646170038502802</v>
      </c>
      <c r="W11">
        <v>64.424565314948694</v>
      </c>
      <c r="X11">
        <v>64.864962055642707</v>
      </c>
      <c r="Y11">
        <v>65.225559023336103</v>
      </c>
      <c r="Z11">
        <v>65.945151291786701</v>
      </c>
      <c r="AA11">
        <v>66.858120316691597</v>
      </c>
      <c r="AB11">
        <v>67.340940679833693</v>
      </c>
      <c r="AC11">
        <v>67.760868602377997</v>
      </c>
      <c r="AD11">
        <v>68.065171051301107</v>
      </c>
      <c r="AE11">
        <v>68.491752546551297</v>
      </c>
      <c r="AF11">
        <v>68.823674291484394</v>
      </c>
      <c r="AG11">
        <v>69.160210908724906</v>
      </c>
      <c r="AH11">
        <v>69.555104450476193</v>
      </c>
      <c r="AI11">
        <v>69.811180664871401</v>
      </c>
      <c r="AJ11">
        <v>70.240924379137695</v>
      </c>
      <c r="AK11">
        <v>70.639730792271905</v>
      </c>
      <c r="AL11">
        <v>71.100290219590093</v>
      </c>
      <c r="AM11">
        <v>71.299275734012497</v>
      </c>
      <c r="AN11">
        <v>71.556087601310495</v>
      </c>
      <c r="AO11">
        <v>71.789234484309702</v>
      </c>
      <c r="AP11">
        <v>72.046116754237204</v>
      </c>
      <c r="AQ11">
        <v>72.219109463902996</v>
      </c>
      <c r="AR11">
        <v>72.303908438799695</v>
      </c>
      <c r="AS11">
        <v>72.298012640949594</v>
      </c>
      <c r="AT11">
        <v>72.322983267209594</v>
      </c>
      <c r="AU11">
        <v>72.436603680035802</v>
      </c>
      <c r="AV11">
        <v>72.627392664450895</v>
      </c>
      <c r="AW11">
        <v>72.730781317921796</v>
      </c>
      <c r="AX11">
        <v>72.7744172037753</v>
      </c>
      <c r="AY11">
        <v>72.747381345048794</v>
      </c>
      <c r="AZ11">
        <v>72.759974118362294</v>
      </c>
      <c r="BA11">
        <v>72.758171809110806</v>
      </c>
      <c r="BB11">
        <v>72.783969782017195</v>
      </c>
      <c r="BC11">
        <v>72.817479095438998</v>
      </c>
      <c r="BD11">
        <v>72.889849450502794</v>
      </c>
      <c r="BE11">
        <v>72.888894854373802</v>
      </c>
      <c r="BF11">
        <v>73.083874044538007</v>
      </c>
      <c r="BG11">
        <v>73.256878067583401</v>
      </c>
      <c r="BH11">
        <v>73.453256700305801</v>
      </c>
      <c r="BI11">
        <v>73.624744415982903</v>
      </c>
      <c r="BJ11">
        <v>73.867655042052704</v>
      </c>
      <c r="BK11">
        <v>74.030924471907895</v>
      </c>
      <c r="BL11">
        <v>74.273610077699402</v>
      </c>
      <c r="BM11">
        <v>74.471566180553296</v>
      </c>
      <c r="BN11">
        <v>74.694997018065806</v>
      </c>
      <c r="BO11">
        <v>74.901763905288206</v>
      </c>
      <c r="BP11">
        <v>75.092570631712306</v>
      </c>
      <c r="BQ11">
        <v>75.300460971410502</v>
      </c>
      <c r="BR11">
        <v>75.4814697865298</v>
      </c>
      <c r="BS11">
        <v>75.684534028702799</v>
      </c>
      <c r="BT11">
        <v>75.877264079566899</v>
      </c>
      <c r="BU11">
        <v>76.077764904299102</v>
      </c>
      <c r="BV11">
        <v>76.250875773581299</v>
      </c>
      <c r="BW11">
        <v>76.413991169044706</v>
      </c>
      <c r="BX11">
        <v>76.609697412406902</v>
      </c>
      <c r="BY11">
        <v>76.772541137702504</v>
      </c>
      <c r="BZ11">
        <v>76.968871740600093</v>
      </c>
      <c r="CA11">
        <v>77.119729362172805</v>
      </c>
      <c r="CB11">
        <v>77.285574173606506</v>
      </c>
      <c r="CC11">
        <v>77.421716817046203</v>
      </c>
      <c r="CD11">
        <v>77.575028549149394</v>
      </c>
      <c r="CE11">
        <v>77.698146677839006</v>
      </c>
      <c r="CF11">
        <v>77.8656089030533</v>
      </c>
      <c r="CG11">
        <v>78.025941047423899</v>
      </c>
      <c r="CH11">
        <v>78.166640472920193</v>
      </c>
      <c r="CI11">
        <v>78.321334810874802</v>
      </c>
      <c r="CJ11">
        <v>78.470807328937994</v>
      </c>
      <c r="CK11">
        <v>78.629268129277094</v>
      </c>
      <c r="CL11">
        <v>78.769185907689504</v>
      </c>
      <c r="CM11">
        <v>78.914256217225798</v>
      </c>
      <c r="CN11">
        <v>79.058200423615801</v>
      </c>
      <c r="CO11">
        <v>79.197955928495801</v>
      </c>
      <c r="CP11">
        <v>79.329243541279894</v>
      </c>
      <c r="CQ11">
        <v>79.457634648369094</v>
      </c>
      <c r="CR11">
        <v>79.604548832066996</v>
      </c>
      <c r="CS11">
        <v>79.738704111775505</v>
      </c>
      <c r="CT11">
        <v>79.875348884212499</v>
      </c>
      <c r="CU11">
        <v>79.992404067865394</v>
      </c>
      <c r="CV11">
        <v>80.121346537990206</v>
      </c>
      <c r="CW11">
        <v>80.249767100959005</v>
      </c>
      <c r="CX11">
        <v>80.384518323140796</v>
      </c>
      <c r="CY11">
        <v>80.493885574923397</v>
      </c>
      <c r="CZ11">
        <v>80.621329580832196</v>
      </c>
      <c r="DA11">
        <v>80.749420175945005</v>
      </c>
      <c r="DB11">
        <v>80.867993297482698</v>
      </c>
      <c r="DC11">
        <v>80.985079258493499</v>
      </c>
      <c r="DD11">
        <v>81.098555885166206</v>
      </c>
      <c r="DE11">
        <v>81.217971980524894</v>
      </c>
      <c r="DF11">
        <v>81.3356527721253</v>
      </c>
      <c r="DG11">
        <v>81.451971682138705</v>
      </c>
      <c r="DH11">
        <v>81.566163940792094</v>
      </c>
      <c r="DI11">
        <v>81.680460701804606</v>
      </c>
      <c r="DJ11">
        <v>81.792276152298001</v>
      </c>
      <c r="DK11">
        <v>81.904408467296705</v>
      </c>
      <c r="DL11">
        <v>82.015102295343198</v>
      </c>
      <c r="DM11">
        <v>82.1246348356065</v>
      </c>
      <c r="DN11">
        <v>82.232929590689693</v>
      </c>
      <c r="DO11">
        <v>82.339893069128706</v>
      </c>
      <c r="DP11">
        <v>82.445400486778695</v>
      </c>
      <c r="DQ11">
        <v>82.549308727828105</v>
      </c>
      <c r="DR11">
        <v>82.651445689691201</v>
      </c>
      <c r="DS11">
        <v>82.751626753160295</v>
      </c>
      <c r="DT11">
        <v>82.849659944841093</v>
      </c>
    </row>
    <row r="12" spans="1:124" ht="15" customHeight="1" x14ac:dyDescent="0.25">
      <c r="A12">
        <v>10</v>
      </c>
      <c r="B12">
        <v>56.925779398651699</v>
      </c>
      <c r="C12">
        <v>57.123966379216398</v>
      </c>
      <c r="D12">
        <v>57.4090843232797</v>
      </c>
      <c r="E12">
        <v>57.838139309314499</v>
      </c>
      <c r="F12">
        <v>58.0745518167138</v>
      </c>
      <c r="G12">
        <v>58.445710953132803</v>
      </c>
      <c r="H12">
        <v>58.847830672548803</v>
      </c>
      <c r="I12">
        <v>59.0733206322924</v>
      </c>
      <c r="J12">
        <v>59.359963377455102</v>
      </c>
      <c r="K12">
        <v>59.811643102801298</v>
      </c>
      <c r="L12">
        <v>60.275070331864399</v>
      </c>
      <c r="M12">
        <v>60.565160301990602</v>
      </c>
      <c r="N12">
        <v>61.039760481447303</v>
      </c>
      <c r="O12">
        <v>60.989708572516697</v>
      </c>
      <c r="P12">
        <v>61.260053779293898</v>
      </c>
      <c r="Q12">
        <v>61.0611334987437</v>
      </c>
      <c r="R12">
        <v>60.903673141688699</v>
      </c>
      <c r="S12">
        <v>60.728507722365698</v>
      </c>
      <c r="T12">
        <v>61.243393104731602</v>
      </c>
      <c r="U12">
        <v>61.492534579763898</v>
      </c>
      <c r="V12">
        <v>62.7610179325983</v>
      </c>
      <c r="W12">
        <v>63.5327447857929</v>
      </c>
      <c r="X12">
        <v>63.974938010076201</v>
      </c>
      <c r="Y12">
        <v>64.330005111458803</v>
      </c>
      <c r="Z12">
        <v>65.049332498940998</v>
      </c>
      <c r="AA12">
        <v>65.959133505766104</v>
      </c>
      <c r="AB12">
        <v>66.433666054377497</v>
      </c>
      <c r="AC12">
        <v>66.846666346922106</v>
      </c>
      <c r="AD12">
        <v>67.154782859503101</v>
      </c>
      <c r="AE12">
        <v>67.570431155467105</v>
      </c>
      <c r="AF12">
        <v>67.929828187664199</v>
      </c>
      <c r="AG12">
        <v>68.261513440380597</v>
      </c>
      <c r="AH12">
        <v>68.642750155670598</v>
      </c>
      <c r="AI12">
        <v>68.924942750012207</v>
      </c>
      <c r="AJ12">
        <v>69.4202266495911</v>
      </c>
      <c r="AK12">
        <v>69.817348129251002</v>
      </c>
      <c r="AL12">
        <v>70.200038180282505</v>
      </c>
      <c r="AM12">
        <v>70.363771436897494</v>
      </c>
      <c r="AN12">
        <v>70.608153053164003</v>
      </c>
      <c r="AO12">
        <v>70.836440608097305</v>
      </c>
      <c r="AP12">
        <v>71.088934845368996</v>
      </c>
      <c r="AQ12">
        <v>71.255741479651107</v>
      </c>
      <c r="AR12">
        <v>71.336915216640705</v>
      </c>
      <c r="AS12">
        <v>71.329362666377904</v>
      </c>
      <c r="AT12">
        <v>71.352504021372695</v>
      </c>
      <c r="AU12">
        <v>71.461510028150499</v>
      </c>
      <c r="AV12">
        <v>71.652093295246999</v>
      </c>
      <c r="AW12">
        <v>71.756766195851995</v>
      </c>
      <c r="AX12">
        <v>71.802078090018497</v>
      </c>
      <c r="AY12">
        <v>71.7692388764399</v>
      </c>
      <c r="AZ12">
        <v>71.786800691798703</v>
      </c>
      <c r="BA12">
        <v>71.780327302611596</v>
      </c>
      <c r="BB12">
        <v>71.8079537632578</v>
      </c>
      <c r="BC12">
        <v>71.840819761006003</v>
      </c>
      <c r="BD12">
        <v>71.911416049762593</v>
      </c>
      <c r="BE12">
        <v>71.913413861391604</v>
      </c>
      <c r="BF12">
        <v>72.104996518856893</v>
      </c>
      <c r="BG12">
        <v>72.281582932310101</v>
      </c>
      <c r="BH12">
        <v>72.477437376232999</v>
      </c>
      <c r="BI12">
        <v>72.6493260180508</v>
      </c>
      <c r="BJ12">
        <v>72.890250876384101</v>
      </c>
      <c r="BK12">
        <v>73.056883742741306</v>
      </c>
      <c r="BL12">
        <v>73.297817670992302</v>
      </c>
      <c r="BM12">
        <v>73.496972300026201</v>
      </c>
      <c r="BN12">
        <v>73.716926868457804</v>
      </c>
      <c r="BO12">
        <v>73.924418169268705</v>
      </c>
      <c r="BP12">
        <v>74.114993404062702</v>
      </c>
      <c r="BQ12">
        <v>74.322655261782202</v>
      </c>
      <c r="BR12">
        <v>74.500578561624593</v>
      </c>
      <c r="BS12">
        <v>74.706651032547498</v>
      </c>
      <c r="BT12">
        <v>74.897164378306101</v>
      </c>
      <c r="BU12">
        <v>75.096560275903897</v>
      </c>
      <c r="BV12">
        <v>75.271280545756397</v>
      </c>
      <c r="BW12">
        <v>75.432980902015302</v>
      </c>
      <c r="BX12">
        <v>75.628668301197706</v>
      </c>
      <c r="BY12">
        <v>75.790608019025697</v>
      </c>
      <c r="BZ12">
        <v>75.983247208293605</v>
      </c>
      <c r="CA12">
        <v>76.135772556236205</v>
      </c>
      <c r="CB12">
        <v>76.299887587872504</v>
      </c>
      <c r="CC12">
        <v>76.436597080910204</v>
      </c>
      <c r="CD12">
        <v>76.589080195229599</v>
      </c>
      <c r="CE12">
        <v>76.710634384889005</v>
      </c>
      <c r="CF12">
        <v>76.878176143882897</v>
      </c>
      <c r="CG12">
        <v>77.037896478040807</v>
      </c>
      <c r="CH12">
        <v>77.1799202457794</v>
      </c>
      <c r="CI12">
        <v>77.3326325195425</v>
      </c>
      <c r="CJ12">
        <v>77.480910581156195</v>
      </c>
      <c r="CK12">
        <v>77.640791407107002</v>
      </c>
      <c r="CL12">
        <v>77.779814650665799</v>
      </c>
      <c r="CM12">
        <v>77.925070761782294</v>
      </c>
      <c r="CN12">
        <v>78.068340251296704</v>
      </c>
      <c r="CO12">
        <v>78.206805200886905</v>
      </c>
      <c r="CP12">
        <v>78.338836420701895</v>
      </c>
      <c r="CQ12">
        <v>78.467265081384099</v>
      </c>
      <c r="CR12">
        <v>78.6116824461524</v>
      </c>
      <c r="CS12">
        <v>78.745511344788696</v>
      </c>
      <c r="CT12">
        <v>78.8817059369389</v>
      </c>
      <c r="CU12">
        <v>78.9986212051449</v>
      </c>
      <c r="CV12">
        <v>79.128786800072206</v>
      </c>
      <c r="CW12">
        <v>79.255420792439807</v>
      </c>
      <c r="CX12">
        <v>79.390353371204597</v>
      </c>
      <c r="CY12">
        <v>79.500407898460196</v>
      </c>
      <c r="CZ12">
        <v>79.627631220048002</v>
      </c>
      <c r="DA12">
        <v>79.754883862304297</v>
      </c>
      <c r="DB12">
        <v>79.874661950718405</v>
      </c>
      <c r="DC12">
        <v>79.990404654154204</v>
      </c>
      <c r="DD12">
        <v>80.105130448098905</v>
      </c>
      <c r="DE12">
        <v>80.222853568861098</v>
      </c>
      <c r="DF12">
        <v>80.340676567403705</v>
      </c>
      <c r="DG12">
        <v>80.457491194143699</v>
      </c>
      <c r="DH12">
        <v>80.571649926517395</v>
      </c>
      <c r="DI12">
        <v>80.685790857155197</v>
      </c>
      <c r="DJ12">
        <v>80.7980238095668</v>
      </c>
      <c r="DK12">
        <v>80.909738805815707</v>
      </c>
      <c r="DL12">
        <v>81.020352073770297</v>
      </c>
      <c r="DM12">
        <v>81.129805252156203</v>
      </c>
      <c r="DN12">
        <v>81.238021822079901</v>
      </c>
      <c r="DO12">
        <v>81.344908270021307</v>
      </c>
      <c r="DP12">
        <v>81.450339788469293</v>
      </c>
      <c r="DQ12">
        <v>81.554173237798906</v>
      </c>
      <c r="DR12">
        <v>81.656236490591994</v>
      </c>
      <c r="DS12">
        <v>81.756344902825603</v>
      </c>
      <c r="DT12">
        <v>81.854306476655196</v>
      </c>
    </row>
    <row r="13" spans="1:124" ht="15" customHeight="1" x14ac:dyDescent="0.25">
      <c r="A13">
        <v>11</v>
      </c>
      <c r="B13">
        <v>56.054036954764697</v>
      </c>
      <c r="C13">
        <v>56.262372573279499</v>
      </c>
      <c r="D13">
        <v>56.543420004313802</v>
      </c>
      <c r="E13">
        <v>56.968619650655803</v>
      </c>
      <c r="F13">
        <v>57.222662574810997</v>
      </c>
      <c r="G13">
        <v>57.609419978532699</v>
      </c>
      <c r="H13">
        <v>57.991941936562</v>
      </c>
      <c r="I13">
        <v>58.246985711481898</v>
      </c>
      <c r="J13">
        <v>58.621965388927897</v>
      </c>
      <c r="K13">
        <v>58.958083364438799</v>
      </c>
      <c r="L13">
        <v>59.412014007806299</v>
      </c>
      <c r="M13">
        <v>59.688381794305002</v>
      </c>
      <c r="N13">
        <v>60.147835679915403</v>
      </c>
      <c r="O13">
        <v>60.096602089521802</v>
      </c>
      <c r="P13">
        <v>60.365925682137998</v>
      </c>
      <c r="Q13">
        <v>60.157730611922403</v>
      </c>
      <c r="R13">
        <v>60.001204336268202</v>
      </c>
      <c r="S13">
        <v>59.832540684660302</v>
      </c>
      <c r="T13">
        <v>60.352113375723498</v>
      </c>
      <c r="U13">
        <v>60.587753626395703</v>
      </c>
      <c r="V13">
        <v>61.8662501697926</v>
      </c>
      <c r="W13">
        <v>62.630749207219203</v>
      </c>
      <c r="X13">
        <v>63.073298683078598</v>
      </c>
      <c r="Y13">
        <v>63.424397737193203</v>
      </c>
      <c r="Z13">
        <v>64.136506756275296</v>
      </c>
      <c r="AA13">
        <v>65.047883435624399</v>
      </c>
      <c r="AB13">
        <v>65.515066290407901</v>
      </c>
      <c r="AC13">
        <v>65.935495956835197</v>
      </c>
      <c r="AD13">
        <v>66.232705481257298</v>
      </c>
      <c r="AE13">
        <v>66.658484286591502</v>
      </c>
      <c r="AF13">
        <v>67.029386708754103</v>
      </c>
      <c r="AG13">
        <v>67.347617657575398</v>
      </c>
      <c r="AH13">
        <v>67.756836723434205</v>
      </c>
      <c r="AI13">
        <v>68.098858259353506</v>
      </c>
      <c r="AJ13">
        <v>68.591254320448996</v>
      </c>
      <c r="AK13">
        <v>68.910258208886702</v>
      </c>
      <c r="AL13">
        <v>69.264102819065997</v>
      </c>
      <c r="AM13">
        <v>69.411831098269303</v>
      </c>
      <c r="AN13">
        <v>69.650946080183999</v>
      </c>
      <c r="AO13">
        <v>69.880271362800201</v>
      </c>
      <c r="AP13">
        <v>70.130620052632096</v>
      </c>
      <c r="AQ13">
        <v>70.286907688366</v>
      </c>
      <c r="AR13">
        <v>70.364081704702798</v>
      </c>
      <c r="AS13">
        <v>70.357505435409294</v>
      </c>
      <c r="AT13">
        <v>70.377297132281498</v>
      </c>
      <c r="AU13">
        <v>70.486396531246697</v>
      </c>
      <c r="AV13">
        <v>70.676346657816097</v>
      </c>
      <c r="AW13">
        <v>70.779486097573496</v>
      </c>
      <c r="AX13">
        <v>70.825732316658602</v>
      </c>
      <c r="AY13">
        <v>70.792556940589094</v>
      </c>
      <c r="AZ13">
        <v>70.806967697638598</v>
      </c>
      <c r="BA13">
        <v>70.802736234715297</v>
      </c>
      <c r="BB13">
        <v>70.830042704662702</v>
      </c>
      <c r="BC13">
        <v>70.863419482487998</v>
      </c>
      <c r="BD13">
        <v>70.934608244729901</v>
      </c>
      <c r="BE13">
        <v>70.935802541255697</v>
      </c>
      <c r="BF13">
        <v>71.125960667796306</v>
      </c>
      <c r="BG13">
        <v>71.3030467289733</v>
      </c>
      <c r="BH13">
        <v>71.501848033947198</v>
      </c>
      <c r="BI13">
        <v>71.671642730672005</v>
      </c>
      <c r="BJ13">
        <v>71.913538284375406</v>
      </c>
      <c r="BK13">
        <v>72.080965991216999</v>
      </c>
      <c r="BL13">
        <v>72.322531616495198</v>
      </c>
      <c r="BM13">
        <v>72.521295361498602</v>
      </c>
      <c r="BN13">
        <v>72.738956145025895</v>
      </c>
      <c r="BO13">
        <v>72.945015451868002</v>
      </c>
      <c r="BP13">
        <v>73.133139021034694</v>
      </c>
      <c r="BQ13">
        <v>73.339500802991594</v>
      </c>
      <c r="BR13">
        <v>73.520770900937293</v>
      </c>
      <c r="BS13">
        <v>73.727125689266401</v>
      </c>
      <c r="BT13">
        <v>73.916403295881395</v>
      </c>
      <c r="BU13">
        <v>74.115115275981495</v>
      </c>
      <c r="BV13">
        <v>74.288851936640796</v>
      </c>
      <c r="BW13">
        <v>74.450682437495502</v>
      </c>
      <c r="BX13">
        <v>74.643055521602903</v>
      </c>
      <c r="BY13">
        <v>74.808353816498496</v>
      </c>
      <c r="BZ13">
        <v>74.998366473182401</v>
      </c>
      <c r="CA13">
        <v>75.149676489045106</v>
      </c>
      <c r="CB13">
        <v>75.314325139815594</v>
      </c>
      <c r="CC13">
        <v>75.451215673305299</v>
      </c>
      <c r="CD13">
        <v>75.602884241412994</v>
      </c>
      <c r="CE13">
        <v>75.723161338579501</v>
      </c>
      <c r="CF13">
        <v>75.890683578928204</v>
      </c>
      <c r="CG13">
        <v>76.049835957296807</v>
      </c>
      <c r="CH13">
        <v>76.191220763506706</v>
      </c>
      <c r="CI13">
        <v>76.3443804719398</v>
      </c>
      <c r="CJ13">
        <v>76.490938517447603</v>
      </c>
      <c r="CK13">
        <v>76.650888722634406</v>
      </c>
      <c r="CL13">
        <v>76.789396166662499</v>
      </c>
      <c r="CM13">
        <v>76.934319652744406</v>
      </c>
      <c r="CN13">
        <v>77.078145119690006</v>
      </c>
      <c r="CO13">
        <v>77.215372406039407</v>
      </c>
      <c r="CP13">
        <v>77.347529429603497</v>
      </c>
      <c r="CQ13">
        <v>77.475958142066801</v>
      </c>
      <c r="CR13">
        <v>77.618486243013393</v>
      </c>
      <c r="CS13">
        <v>77.751759879439902</v>
      </c>
      <c r="CT13">
        <v>77.887798040226201</v>
      </c>
      <c r="CU13">
        <v>78.005225534508597</v>
      </c>
      <c r="CV13">
        <v>78.135519194184397</v>
      </c>
      <c r="CW13">
        <v>78.262165517530605</v>
      </c>
      <c r="CX13">
        <v>78.395443537777496</v>
      </c>
      <c r="CY13">
        <v>78.506062462091293</v>
      </c>
      <c r="CZ13">
        <v>78.633873640023296</v>
      </c>
      <c r="DA13">
        <v>78.7601364920191</v>
      </c>
      <c r="DB13">
        <v>78.879979828620606</v>
      </c>
      <c r="DC13">
        <v>78.996033061600599</v>
      </c>
      <c r="DD13">
        <v>79.111808456963303</v>
      </c>
      <c r="DE13">
        <v>79.228149533607194</v>
      </c>
      <c r="DF13">
        <v>79.345376058876596</v>
      </c>
      <c r="DG13">
        <v>79.462895512890896</v>
      </c>
      <c r="DH13">
        <v>79.576713497167304</v>
      </c>
      <c r="DI13">
        <v>79.690595741666698</v>
      </c>
      <c r="DJ13">
        <v>79.803286583122897</v>
      </c>
      <c r="DK13">
        <v>79.914920648868801</v>
      </c>
      <c r="DL13">
        <v>80.025454217571294</v>
      </c>
      <c r="DM13">
        <v>80.1348289066826</v>
      </c>
      <c r="DN13">
        <v>80.2429681753773</v>
      </c>
      <c r="DO13">
        <v>80.349778487670093</v>
      </c>
      <c r="DP13">
        <v>80.455135012336996</v>
      </c>
      <c r="DQ13">
        <v>80.558894585621502</v>
      </c>
      <c r="DR13">
        <v>80.660885054984107</v>
      </c>
      <c r="DS13">
        <v>80.760921751285906</v>
      </c>
      <c r="DT13">
        <v>80.858812651921596</v>
      </c>
    </row>
    <row r="14" spans="1:124" ht="15" customHeight="1" x14ac:dyDescent="0.25">
      <c r="A14">
        <v>12</v>
      </c>
      <c r="B14">
        <v>55.1794341014404</v>
      </c>
      <c r="C14">
        <v>55.385173545852602</v>
      </c>
      <c r="D14">
        <v>55.667068141069599</v>
      </c>
      <c r="E14">
        <v>56.117237725545102</v>
      </c>
      <c r="F14">
        <v>56.375938546773803</v>
      </c>
      <c r="G14">
        <v>56.752071894856599</v>
      </c>
      <c r="H14">
        <v>57.156736118049103</v>
      </c>
      <c r="I14">
        <v>57.495313540978202</v>
      </c>
      <c r="J14">
        <v>57.762091314911999</v>
      </c>
      <c r="K14">
        <v>58.087431322791304</v>
      </c>
      <c r="L14">
        <v>58.525716117533598</v>
      </c>
      <c r="M14">
        <v>58.797368365520597</v>
      </c>
      <c r="N14">
        <v>59.251750541496698</v>
      </c>
      <c r="O14">
        <v>59.202292075991998</v>
      </c>
      <c r="P14">
        <v>59.466358345837101</v>
      </c>
      <c r="Q14">
        <v>59.266194500363397</v>
      </c>
      <c r="R14">
        <v>59.111261313751797</v>
      </c>
      <c r="S14">
        <v>58.936413021807397</v>
      </c>
      <c r="T14">
        <v>59.448869463194399</v>
      </c>
      <c r="U14">
        <v>59.682952440322403</v>
      </c>
      <c r="V14">
        <v>60.965139068859301</v>
      </c>
      <c r="W14">
        <v>61.724589285141299</v>
      </c>
      <c r="X14">
        <v>62.1625559268562</v>
      </c>
      <c r="Y14">
        <v>62.5138774431625</v>
      </c>
      <c r="Z14">
        <v>63.221424564345298</v>
      </c>
      <c r="AA14">
        <v>64.126679184489802</v>
      </c>
      <c r="AB14">
        <v>64.599137861467199</v>
      </c>
      <c r="AC14">
        <v>65.009866803276594</v>
      </c>
      <c r="AD14">
        <v>65.322895379280098</v>
      </c>
      <c r="AE14">
        <v>65.754507899245297</v>
      </c>
      <c r="AF14">
        <v>66.115600297427704</v>
      </c>
      <c r="AG14">
        <v>66.447779574327498</v>
      </c>
      <c r="AH14">
        <v>66.919930290901803</v>
      </c>
      <c r="AI14">
        <v>67.268323489634696</v>
      </c>
      <c r="AJ14">
        <v>67.6842839483066</v>
      </c>
      <c r="AK14">
        <v>67.967846311581198</v>
      </c>
      <c r="AL14">
        <v>68.308571846425906</v>
      </c>
      <c r="AM14">
        <v>68.453866819077703</v>
      </c>
      <c r="AN14">
        <v>68.695019564646799</v>
      </c>
      <c r="AO14">
        <v>68.916436585766306</v>
      </c>
      <c r="AP14">
        <v>69.162418451845397</v>
      </c>
      <c r="AQ14">
        <v>69.317603749888804</v>
      </c>
      <c r="AR14">
        <v>69.393660649286304</v>
      </c>
      <c r="AS14">
        <v>69.383962883727904</v>
      </c>
      <c r="AT14">
        <v>69.402955417213903</v>
      </c>
      <c r="AU14">
        <v>69.509919853054001</v>
      </c>
      <c r="AV14">
        <v>69.698739072951795</v>
      </c>
      <c r="AW14">
        <v>69.800913851856393</v>
      </c>
      <c r="AX14">
        <v>69.851786544883794</v>
      </c>
      <c r="AY14">
        <v>69.814266704621701</v>
      </c>
      <c r="AZ14">
        <v>69.8270615045938</v>
      </c>
      <c r="BA14">
        <v>69.823431970234694</v>
      </c>
      <c r="BB14">
        <v>69.851871559360603</v>
      </c>
      <c r="BC14">
        <v>69.883462122246598</v>
      </c>
      <c r="BD14">
        <v>69.954322778543002</v>
      </c>
      <c r="BE14">
        <v>69.955660104882796</v>
      </c>
      <c r="BF14">
        <v>70.149829049174897</v>
      </c>
      <c r="BG14">
        <v>70.326548528868599</v>
      </c>
      <c r="BH14">
        <v>70.525471787558004</v>
      </c>
      <c r="BI14">
        <v>70.694369239564693</v>
      </c>
      <c r="BJ14">
        <v>70.935811670593793</v>
      </c>
      <c r="BK14">
        <v>71.100905283190698</v>
      </c>
      <c r="BL14">
        <v>71.342663838693795</v>
      </c>
      <c r="BM14">
        <v>71.543229143047199</v>
      </c>
      <c r="BN14">
        <v>71.758587190868496</v>
      </c>
      <c r="BO14">
        <v>71.966805766405997</v>
      </c>
      <c r="BP14">
        <v>72.153332755632405</v>
      </c>
      <c r="BQ14">
        <v>72.356894477076096</v>
      </c>
      <c r="BR14">
        <v>72.541530074628994</v>
      </c>
      <c r="BS14">
        <v>72.746982216275299</v>
      </c>
      <c r="BT14">
        <v>72.934683779835296</v>
      </c>
      <c r="BU14">
        <v>73.133200390671405</v>
      </c>
      <c r="BV14">
        <v>73.304703513054207</v>
      </c>
      <c r="BW14">
        <v>73.466014131047402</v>
      </c>
      <c r="BX14">
        <v>73.658000854416002</v>
      </c>
      <c r="BY14">
        <v>73.823295854138706</v>
      </c>
      <c r="BZ14">
        <v>74.0119970791973</v>
      </c>
      <c r="CA14">
        <v>74.163929916506405</v>
      </c>
      <c r="CB14">
        <v>74.328723625079405</v>
      </c>
      <c r="CC14">
        <v>74.465413424560396</v>
      </c>
      <c r="CD14">
        <v>74.615887906439795</v>
      </c>
      <c r="CE14">
        <v>74.735546567382102</v>
      </c>
      <c r="CF14">
        <v>74.903254237446305</v>
      </c>
      <c r="CG14">
        <v>75.062777758255294</v>
      </c>
      <c r="CH14">
        <v>75.201809295739196</v>
      </c>
      <c r="CI14">
        <v>75.355027129605304</v>
      </c>
      <c r="CJ14">
        <v>75.5009616949704</v>
      </c>
      <c r="CK14">
        <v>75.660070867350001</v>
      </c>
      <c r="CL14">
        <v>75.799176527961805</v>
      </c>
      <c r="CM14">
        <v>75.943860098520005</v>
      </c>
      <c r="CN14">
        <v>76.087064920777195</v>
      </c>
      <c r="CO14">
        <v>76.223646902181699</v>
      </c>
      <c r="CP14">
        <v>76.355281932986699</v>
      </c>
      <c r="CQ14">
        <v>76.483467396095804</v>
      </c>
      <c r="CR14">
        <v>76.626088834309499</v>
      </c>
      <c r="CS14">
        <v>76.758736100317094</v>
      </c>
      <c r="CT14">
        <v>76.894044442586406</v>
      </c>
      <c r="CU14">
        <v>77.012434839631197</v>
      </c>
      <c r="CV14">
        <v>77.143072064873493</v>
      </c>
      <c r="CW14">
        <v>77.268843303993904</v>
      </c>
      <c r="CX14">
        <v>77.401192803437397</v>
      </c>
      <c r="CY14">
        <v>77.511999633526699</v>
      </c>
      <c r="CZ14">
        <v>77.640528622257705</v>
      </c>
      <c r="DA14">
        <v>77.766492520282796</v>
      </c>
      <c r="DB14">
        <v>77.885106811363002</v>
      </c>
      <c r="DC14">
        <v>78.001908280843693</v>
      </c>
      <c r="DD14">
        <v>78.118278140262305</v>
      </c>
      <c r="DE14">
        <v>78.234183781093407</v>
      </c>
      <c r="DF14">
        <v>78.350266570700398</v>
      </c>
      <c r="DG14">
        <v>78.468074324083005</v>
      </c>
      <c r="DH14">
        <v>78.582400953219903</v>
      </c>
      <c r="DI14">
        <v>78.696030766942997</v>
      </c>
      <c r="DJ14">
        <v>78.808637898600793</v>
      </c>
      <c r="DK14">
        <v>78.920189530231994</v>
      </c>
      <c r="DL14">
        <v>79.030641919379093</v>
      </c>
      <c r="DM14">
        <v>79.139936661837694</v>
      </c>
      <c r="DN14">
        <v>79.247997194445801</v>
      </c>
      <c r="DO14">
        <v>79.354729958327297</v>
      </c>
      <c r="DP14">
        <v>79.460010098087494</v>
      </c>
      <c r="DQ14">
        <v>79.563694425363707</v>
      </c>
      <c r="DR14">
        <v>79.665610761983402</v>
      </c>
      <c r="DS14">
        <v>79.765574413165893</v>
      </c>
      <c r="DT14">
        <v>79.863393331014393</v>
      </c>
    </row>
    <row r="15" spans="1:124" ht="15" customHeight="1" x14ac:dyDescent="0.25">
      <c r="A15">
        <v>13</v>
      </c>
      <c r="B15">
        <v>54.307830146378997</v>
      </c>
      <c r="C15">
        <v>54.516988392493197</v>
      </c>
      <c r="D15">
        <v>54.819258176821101</v>
      </c>
      <c r="E15">
        <v>55.268510793660496</v>
      </c>
      <c r="F15">
        <v>55.526857225386898</v>
      </c>
      <c r="G15">
        <v>55.921199118183303</v>
      </c>
      <c r="H15">
        <v>56.413050129333101</v>
      </c>
      <c r="I15">
        <v>56.637160502834597</v>
      </c>
      <c r="J15">
        <v>56.887948415131497</v>
      </c>
      <c r="K15">
        <v>57.210098821739898</v>
      </c>
      <c r="L15">
        <v>57.633810809431701</v>
      </c>
      <c r="M15">
        <v>57.9042957583532</v>
      </c>
      <c r="N15">
        <v>58.365786524847302</v>
      </c>
      <c r="O15">
        <v>58.313754735907303</v>
      </c>
      <c r="P15">
        <v>58.571919109514099</v>
      </c>
      <c r="Q15">
        <v>58.370749660386998</v>
      </c>
      <c r="R15">
        <v>58.220737631111803</v>
      </c>
      <c r="S15">
        <v>58.037483409428901</v>
      </c>
      <c r="T15">
        <v>58.545433120389397</v>
      </c>
      <c r="U15">
        <v>58.777184895403799</v>
      </c>
      <c r="V15">
        <v>60.0650214435978</v>
      </c>
      <c r="W15">
        <v>60.813538305410702</v>
      </c>
      <c r="X15">
        <v>61.245851070841802</v>
      </c>
      <c r="Y15">
        <v>61.596508984704101</v>
      </c>
      <c r="Z15">
        <v>62.3040201479347</v>
      </c>
      <c r="AA15">
        <v>63.212674663120303</v>
      </c>
      <c r="AB15">
        <v>63.677011188326702</v>
      </c>
      <c r="AC15">
        <v>64.103140126572399</v>
      </c>
      <c r="AD15">
        <v>64.414923565736601</v>
      </c>
      <c r="AE15">
        <v>64.840424132643804</v>
      </c>
      <c r="AF15">
        <v>65.219577414512202</v>
      </c>
      <c r="AG15">
        <v>65.613142781515705</v>
      </c>
      <c r="AH15">
        <v>66.088430930122897</v>
      </c>
      <c r="AI15">
        <v>66.360974411306401</v>
      </c>
      <c r="AJ15">
        <v>66.738964335972895</v>
      </c>
      <c r="AK15">
        <v>67.013097210844194</v>
      </c>
      <c r="AL15">
        <v>67.350904794446393</v>
      </c>
      <c r="AM15">
        <v>67.495192535028593</v>
      </c>
      <c r="AN15">
        <v>67.731609269481694</v>
      </c>
      <c r="AO15">
        <v>67.947888420381005</v>
      </c>
      <c r="AP15">
        <v>68.192139420103899</v>
      </c>
      <c r="AQ15">
        <v>68.346662284607504</v>
      </c>
      <c r="AR15">
        <v>68.418971114016003</v>
      </c>
      <c r="AS15">
        <v>68.411661056400504</v>
      </c>
      <c r="AT15">
        <v>68.429100827176299</v>
      </c>
      <c r="AU15">
        <v>68.535414706991205</v>
      </c>
      <c r="AV15">
        <v>68.722422791889599</v>
      </c>
      <c r="AW15">
        <v>68.825442185667796</v>
      </c>
      <c r="AX15">
        <v>68.874598511071298</v>
      </c>
      <c r="AY15">
        <v>68.836974475529104</v>
      </c>
      <c r="AZ15">
        <v>68.849019453257895</v>
      </c>
      <c r="BA15">
        <v>68.8439382729686</v>
      </c>
      <c r="BB15">
        <v>68.874113558172994</v>
      </c>
      <c r="BC15">
        <v>68.904812364493594</v>
      </c>
      <c r="BD15">
        <v>68.976095697022998</v>
      </c>
      <c r="BE15">
        <v>68.978209517092097</v>
      </c>
      <c r="BF15">
        <v>69.173978008754901</v>
      </c>
      <c r="BG15">
        <v>69.352774567846595</v>
      </c>
      <c r="BH15">
        <v>69.549998885741303</v>
      </c>
      <c r="BI15">
        <v>69.719513350934804</v>
      </c>
      <c r="BJ15">
        <v>69.960762409523895</v>
      </c>
      <c r="BK15">
        <v>70.122600059971802</v>
      </c>
      <c r="BL15">
        <v>70.362829734733396</v>
      </c>
      <c r="BM15">
        <v>70.5645665030397</v>
      </c>
      <c r="BN15">
        <v>70.779122246297106</v>
      </c>
      <c r="BO15">
        <v>70.9874517071258</v>
      </c>
      <c r="BP15">
        <v>71.173911843897997</v>
      </c>
      <c r="BQ15">
        <v>71.376456142639896</v>
      </c>
      <c r="BR15">
        <v>71.561190499469603</v>
      </c>
      <c r="BS15">
        <v>71.7649394369882</v>
      </c>
      <c r="BT15">
        <v>71.952134879995597</v>
      </c>
      <c r="BU15">
        <v>72.149998305070298</v>
      </c>
      <c r="BV15">
        <v>72.322670638210596</v>
      </c>
      <c r="BW15">
        <v>72.483034455667394</v>
      </c>
      <c r="BX15">
        <v>72.673378015051199</v>
      </c>
      <c r="BY15">
        <v>72.839516211599005</v>
      </c>
      <c r="BZ15">
        <v>73.025743746413994</v>
      </c>
      <c r="CA15">
        <v>73.177542951880199</v>
      </c>
      <c r="CB15">
        <v>73.342840690333901</v>
      </c>
      <c r="CC15">
        <v>73.479627090275102</v>
      </c>
      <c r="CD15">
        <v>73.628980049646302</v>
      </c>
      <c r="CE15">
        <v>73.750023607978093</v>
      </c>
      <c r="CF15">
        <v>73.916779508564105</v>
      </c>
      <c r="CG15">
        <v>74.076801761472495</v>
      </c>
      <c r="CH15">
        <v>74.214916833174598</v>
      </c>
      <c r="CI15">
        <v>74.366676134947397</v>
      </c>
      <c r="CJ15">
        <v>74.511898647569197</v>
      </c>
      <c r="CK15">
        <v>74.671543057031101</v>
      </c>
      <c r="CL15">
        <v>74.810356600750097</v>
      </c>
      <c r="CM15">
        <v>74.955073993020406</v>
      </c>
      <c r="CN15">
        <v>75.096744897435599</v>
      </c>
      <c r="CO15">
        <v>75.232601460669102</v>
      </c>
      <c r="CP15">
        <v>75.363827385460198</v>
      </c>
      <c r="CQ15">
        <v>75.4920218269787</v>
      </c>
      <c r="CR15">
        <v>75.634520580211998</v>
      </c>
      <c r="CS15">
        <v>75.766298794851494</v>
      </c>
      <c r="CT15">
        <v>75.901292030118995</v>
      </c>
      <c r="CU15">
        <v>76.020017486182198</v>
      </c>
      <c r="CV15">
        <v>76.150753584738197</v>
      </c>
      <c r="CW15">
        <v>76.275497044728297</v>
      </c>
      <c r="CX15">
        <v>76.407171317518802</v>
      </c>
      <c r="CY15">
        <v>76.518389037235806</v>
      </c>
      <c r="CZ15">
        <v>76.647108949157897</v>
      </c>
      <c r="DA15">
        <v>76.771896886300993</v>
      </c>
      <c r="DB15">
        <v>76.891387530758195</v>
      </c>
      <c r="DC15">
        <v>77.007899138289304</v>
      </c>
      <c r="DD15">
        <v>77.124990836813396</v>
      </c>
      <c r="DE15">
        <v>77.241095999178498</v>
      </c>
      <c r="DF15">
        <v>77.357523741399802</v>
      </c>
      <c r="DG15">
        <v>77.473868830151105</v>
      </c>
      <c r="DH15">
        <v>77.588405809012201</v>
      </c>
      <c r="DI15">
        <v>77.701944153099006</v>
      </c>
      <c r="DJ15">
        <v>77.814461195599904</v>
      </c>
      <c r="DK15">
        <v>77.925924096515601</v>
      </c>
      <c r="DL15">
        <v>78.036289090943697</v>
      </c>
      <c r="DM15">
        <v>78.145497751627502</v>
      </c>
      <c r="DN15">
        <v>78.253473491578603</v>
      </c>
      <c r="DO15">
        <v>78.360122727471506</v>
      </c>
      <c r="DP15">
        <v>78.465320578004096</v>
      </c>
      <c r="DQ15">
        <v>78.568923828410803</v>
      </c>
      <c r="DR15">
        <v>78.670760272982093</v>
      </c>
      <c r="DS15">
        <v>78.770645189419696</v>
      </c>
      <c r="DT15">
        <v>78.868386502720099</v>
      </c>
    </row>
    <row r="16" spans="1:124" ht="15" customHeight="1" x14ac:dyDescent="0.25">
      <c r="A16">
        <v>14</v>
      </c>
      <c r="B16">
        <v>53.442942037107699</v>
      </c>
      <c r="C16">
        <v>53.681721908683301</v>
      </c>
      <c r="D16">
        <v>53.988140902563103</v>
      </c>
      <c r="E16">
        <v>54.431926345928098</v>
      </c>
      <c r="F16">
        <v>54.714784222447001</v>
      </c>
      <c r="G16">
        <v>55.208543510519398</v>
      </c>
      <c r="H16">
        <v>55.563933786776701</v>
      </c>
      <c r="I16">
        <v>55.771257641456103</v>
      </c>
      <c r="J16">
        <v>56.021528378356599</v>
      </c>
      <c r="K16">
        <v>56.325649648413403</v>
      </c>
      <c r="L16">
        <v>56.755828042040001</v>
      </c>
      <c r="M16">
        <v>57.028672149509703</v>
      </c>
      <c r="N16">
        <v>57.495583220027903</v>
      </c>
      <c r="O16">
        <v>57.435362902190498</v>
      </c>
      <c r="P16">
        <v>57.691911326674401</v>
      </c>
      <c r="Q16">
        <v>57.487066738995402</v>
      </c>
      <c r="R16">
        <v>57.332147527828702</v>
      </c>
      <c r="S16">
        <v>57.1464349247223</v>
      </c>
      <c r="T16">
        <v>57.651345418589003</v>
      </c>
      <c r="U16">
        <v>57.8741714512675</v>
      </c>
      <c r="V16">
        <v>59.1711446186995</v>
      </c>
      <c r="W16">
        <v>59.907296580842498</v>
      </c>
      <c r="X16">
        <v>60.336440686131297</v>
      </c>
      <c r="Y16">
        <v>60.681074806980497</v>
      </c>
      <c r="Z16">
        <v>61.387653174792902</v>
      </c>
      <c r="AA16">
        <v>62.296526327970099</v>
      </c>
      <c r="AB16">
        <v>62.774142279578001</v>
      </c>
      <c r="AC16">
        <v>63.206261381575999</v>
      </c>
      <c r="AD16">
        <v>63.505899915863502</v>
      </c>
      <c r="AE16">
        <v>63.951499679602399</v>
      </c>
      <c r="AF16">
        <v>64.397478141925305</v>
      </c>
      <c r="AG16">
        <v>64.782532671367306</v>
      </c>
      <c r="AH16">
        <v>65.180821108367496</v>
      </c>
      <c r="AI16">
        <v>65.424389226951305</v>
      </c>
      <c r="AJ16">
        <v>65.793128361391297</v>
      </c>
      <c r="AK16">
        <v>66.062316841775797</v>
      </c>
      <c r="AL16">
        <v>66.397936261494607</v>
      </c>
      <c r="AM16">
        <v>66.538368645817997</v>
      </c>
      <c r="AN16">
        <v>66.768423604964298</v>
      </c>
      <c r="AO16">
        <v>66.9778457677033</v>
      </c>
      <c r="AP16">
        <v>67.217953146630506</v>
      </c>
      <c r="AQ16">
        <v>67.376713510597</v>
      </c>
      <c r="AR16">
        <v>67.443224981364594</v>
      </c>
      <c r="AS16">
        <v>67.438426522045603</v>
      </c>
      <c r="AT16">
        <v>67.454344845368794</v>
      </c>
      <c r="AU16">
        <v>67.561548393853201</v>
      </c>
      <c r="AV16">
        <v>67.746985027959894</v>
      </c>
      <c r="AW16">
        <v>67.846260761718099</v>
      </c>
      <c r="AX16">
        <v>67.899216945611201</v>
      </c>
      <c r="AY16">
        <v>67.861937487154805</v>
      </c>
      <c r="AZ16">
        <v>67.874418567493294</v>
      </c>
      <c r="BA16">
        <v>67.865640137817394</v>
      </c>
      <c r="BB16">
        <v>67.896324580321107</v>
      </c>
      <c r="BC16">
        <v>67.926604079845603</v>
      </c>
      <c r="BD16">
        <v>68.003420085433902</v>
      </c>
      <c r="BE16">
        <v>68.001726636299296</v>
      </c>
      <c r="BF16">
        <v>68.197444105596702</v>
      </c>
      <c r="BG16">
        <v>68.379017588210701</v>
      </c>
      <c r="BH16">
        <v>68.574351380577497</v>
      </c>
      <c r="BI16">
        <v>68.744570849400304</v>
      </c>
      <c r="BJ16">
        <v>68.9860858832959</v>
      </c>
      <c r="BK16">
        <v>69.144460998754099</v>
      </c>
      <c r="BL16">
        <v>69.383930761141201</v>
      </c>
      <c r="BM16">
        <v>69.586770781465901</v>
      </c>
      <c r="BN16">
        <v>69.799957511171598</v>
      </c>
      <c r="BO16">
        <v>70.007782109376805</v>
      </c>
      <c r="BP16">
        <v>70.193883769438401</v>
      </c>
      <c r="BQ16">
        <v>70.397175222578198</v>
      </c>
      <c r="BR16">
        <v>70.581112205795094</v>
      </c>
      <c r="BS16">
        <v>70.786209766783301</v>
      </c>
      <c r="BT16">
        <v>70.970839202390806</v>
      </c>
      <c r="BU16">
        <v>71.168371801893798</v>
      </c>
      <c r="BV16">
        <v>71.339371340078003</v>
      </c>
      <c r="BW16">
        <v>71.499996948299795</v>
      </c>
      <c r="BX16">
        <v>71.690224770961095</v>
      </c>
      <c r="BY16">
        <v>71.858009914892705</v>
      </c>
      <c r="BZ16">
        <v>72.040759898448997</v>
      </c>
      <c r="CA16">
        <v>72.192166085456904</v>
      </c>
      <c r="CB16">
        <v>72.357811300671798</v>
      </c>
      <c r="CC16">
        <v>72.493279436056596</v>
      </c>
      <c r="CD16">
        <v>72.643827309811499</v>
      </c>
      <c r="CE16">
        <v>72.7651136721895</v>
      </c>
      <c r="CF16">
        <v>72.930473439083201</v>
      </c>
      <c r="CG16">
        <v>73.089712684612707</v>
      </c>
      <c r="CH16">
        <v>73.227960820417593</v>
      </c>
      <c r="CI16">
        <v>73.379757210479696</v>
      </c>
      <c r="CJ16">
        <v>73.524150900490795</v>
      </c>
      <c r="CK16">
        <v>73.684596205115895</v>
      </c>
      <c r="CL16">
        <v>73.822316688519095</v>
      </c>
      <c r="CM16">
        <v>73.966558422191895</v>
      </c>
      <c r="CN16">
        <v>74.107453520482196</v>
      </c>
      <c r="CO16">
        <v>74.242410897417997</v>
      </c>
      <c r="CP16">
        <v>74.373000856671695</v>
      </c>
      <c r="CQ16">
        <v>74.501248939628795</v>
      </c>
      <c r="CR16">
        <v>74.643324308751502</v>
      </c>
      <c r="CS16">
        <v>74.774842549967801</v>
      </c>
      <c r="CT16">
        <v>74.908764453820993</v>
      </c>
      <c r="CU16">
        <v>75.027091465209097</v>
      </c>
      <c r="CV16">
        <v>75.157909238120894</v>
      </c>
      <c r="CW16">
        <v>75.283955499228298</v>
      </c>
      <c r="CX16">
        <v>75.413619323889705</v>
      </c>
      <c r="CY16">
        <v>75.5264141368976</v>
      </c>
      <c r="CZ16">
        <v>75.655305740339898</v>
      </c>
      <c r="DA16">
        <v>75.777417158759405</v>
      </c>
      <c r="DB16">
        <v>75.898617015981102</v>
      </c>
      <c r="DC16">
        <v>76.014535461783495</v>
      </c>
      <c r="DD16">
        <v>76.1324374064978</v>
      </c>
      <c r="DE16">
        <v>76.2485999762511</v>
      </c>
      <c r="DF16">
        <v>76.365395532058002</v>
      </c>
      <c r="DG16">
        <v>76.480810536836799</v>
      </c>
      <c r="DH16">
        <v>76.595243352661797</v>
      </c>
      <c r="DI16">
        <v>76.708679084325695</v>
      </c>
      <c r="DJ16">
        <v>76.821095041228901</v>
      </c>
      <c r="DK16">
        <v>76.932458359094099</v>
      </c>
      <c r="DL16">
        <v>77.042725248249596</v>
      </c>
      <c r="DM16">
        <v>77.151837255936996</v>
      </c>
      <c r="DN16">
        <v>77.259717768740202</v>
      </c>
      <c r="DO16">
        <v>77.366273176168903</v>
      </c>
      <c r="DP16">
        <v>77.471378568005406</v>
      </c>
      <c r="DQ16">
        <v>77.574890699971306</v>
      </c>
      <c r="DR16">
        <v>77.676637335535901</v>
      </c>
      <c r="DS16">
        <v>77.776433721655195</v>
      </c>
      <c r="DT16">
        <v>77.874087753095907</v>
      </c>
    </row>
    <row r="17" spans="1:124" ht="15" customHeight="1" x14ac:dyDescent="0.25">
      <c r="A17">
        <v>15</v>
      </c>
      <c r="B17">
        <v>52.624545940917301</v>
      </c>
      <c r="C17">
        <v>52.869156298929497</v>
      </c>
      <c r="D17">
        <v>53.177858859235101</v>
      </c>
      <c r="E17">
        <v>53.652779121105603</v>
      </c>
      <c r="F17">
        <v>54.060670243428802</v>
      </c>
      <c r="G17">
        <v>54.386872738964399</v>
      </c>
      <c r="H17">
        <v>54.712480018496898</v>
      </c>
      <c r="I17">
        <v>54.925716415316501</v>
      </c>
      <c r="J17">
        <v>55.1605967334146</v>
      </c>
      <c r="K17">
        <v>55.477163792565896</v>
      </c>
      <c r="L17">
        <v>55.901122658885797</v>
      </c>
      <c r="M17">
        <v>56.180095454180297</v>
      </c>
      <c r="N17">
        <v>56.647868934822803</v>
      </c>
      <c r="O17">
        <v>56.5809027298247</v>
      </c>
      <c r="P17">
        <v>56.828890239050999</v>
      </c>
      <c r="Q17">
        <v>56.6191101348047</v>
      </c>
      <c r="R17">
        <v>56.468040791943899</v>
      </c>
      <c r="S17">
        <v>56.261036811154902</v>
      </c>
      <c r="T17">
        <v>56.772768120424701</v>
      </c>
      <c r="U17">
        <v>56.985989238779901</v>
      </c>
      <c r="V17">
        <v>58.280261704708401</v>
      </c>
      <c r="W17">
        <v>59.015485041482997</v>
      </c>
      <c r="X17">
        <v>59.439084893943999</v>
      </c>
      <c r="Y17">
        <v>59.782638309995903</v>
      </c>
      <c r="Z17">
        <v>60.482997338483798</v>
      </c>
      <c r="AA17">
        <v>61.409449450208101</v>
      </c>
      <c r="AB17">
        <v>61.882711582536501</v>
      </c>
      <c r="AC17">
        <v>62.307406626298402</v>
      </c>
      <c r="AD17">
        <v>62.636421372779402</v>
      </c>
      <c r="AE17">
        <v>63.139114684155999</v>
      </c>
      <c r="AF17">
        <v>63.579252005456802</v>
      </c>
      <c r="AG17">
        <v>63.882776523667701</v>
      </c>
      <c r="AH17">
        <v>64.251026149169704</v>
      </c>
      <c r="AI17">
        <v>64.488710393109102</v>
      </c>
      <c r="AJ17">
        <v>64.8522870307294</v>
      </c>
      <c r="AK17">
        <v>65.112569583134999</v>
      </c>
      <c r="AL17">
        <v>65.443866215670397</v>
      </c>
      <c r="AM17">
        <v>65.581784548448198</v>
      </c>
      <c r="AN17">
        <v>65.807702985736995</v>
      </c>
      <c r="AO17">
        <v>66.013361995346898</v>
      </c>
      <c r="AP17">
        <v>66.250216595720801</v>
      </c>
      <c r="AQ17">
        <v>66.4102740845738</v>
      </c>
      <c r="AR17">
        <v>66.472711149842297</v>
      </c>
      <c r="AS17">
        <v>66.468911702824002</v>
      </c>
      <c r="AT17">
        <v>66.485173103215502</v>
      </c>
      <c r="AU17">
        <v>66.5920463128394</v>
      </c>
      <c r="AV17">
        <v>66.773998949269597</v>
      </c>
      <c r="AW17">
        <v>66.874668045554202</v>
      </c>
      <c r="AX17">
        <v>66.929731279017602</v>
      </c>
      <c r="AY17">
        <v>66.890664527335304</v>
      </c>
      <c r="AZ17">
        <v>66.903979558416594</v>
      </c>
      <c r="BA17">
        <v>66.895718001834098</v>
      </c>
      <c r="BB17">
        <v>66.926845232453701</v>
      </c>
      <c r="BC17">
        <v>66.957994798314701</v>
      </c>
      <c r="BD17">
        <v>67.035496317119197</v>
      </c>
      <c r="BE17">
        <v>67.032391393396395</v>
      </c>
      <c r="BF17">
        <v>67.230665012964806</v>
      </c>
      <c r="BG17">
        <v>67.409445821634904</v>
      </c>
      <c r="BH17">
        <v>67.605325650778795</v>
      </c>
      <c r="BI17">
        <v>67.772837211255194</v>
      </c>
      <c r="BJ17">
        <v>68.016322167263397</v>
      </c>
      <c r="BK17">
        <v>68.172761108985299</v>
      </c>
      <c r="BL17">
        <v>68.409723277323806</v>
      </c>
      <c r="BM17">
        <v>68.615648329594904</v>
      </c>
      <c r="BN17">
        <v>68.826370113487002</v>
      </c>
      <c r="BO17">
        <v>69.033527829439507</v>
      </c>
      <c r="BP17">
        <v>69.220471342198394</v>
      </c>
      <c r="BQ17">
        <v>69.4232958464966</v>
      </c>
      <c r="BR17">
        <v>69.607321208058494</v>
      </c>
      <c r="BS17">
        <v>69.809015210272605</v>
      </c>
      <c r="BT17">
        <v>69.994505147332006</v>
      </c>
      <c r="BU17">
        <v>70.191769714967094</v>
      </c>
      <c r="BV17">
        <v>70.361284405916706</v>
      </c>
      <c r="BW17">
        <v>70.520537553697395</v>
      </c>
      <c r="BX17">
        <v>70.709588416331499</v>
      </c>
      <c r="BY17">
        <v>70.879012745278004</v>
      </c>
      <c r="BZ17">
        <v>71.058057463193194</v>
      </c>
      <c r="CA17">
        <v>71.209834268060604</v>
      </c>
      <c r="CB17">
        <v>71.375523056781205</v>
      </c>
      <c r="CC17">
        <v>71.510078299282398</v>
      </c>
      <c r="CD17">
        <v>71.663280977434198</v>
      </c>
      <c r="CE17">
        <v>71.783787210404896</v>
      </c>
      <c r="CF17">
        <v>71.948578971939298</v>
      </c>
      <c r="CG17">
        <v>72.105186318637195</v>
      </c>
      <c r="CH17">
        <v>72.244223024492101</v>
      </c>
      <c r="CI17">
        <v>72.396407687472205</v>
      </c>
      <c r="CJ17">
        <v>72.540642117960203</v>
      </c>
      <c r="CK17">
        <v>72.698877331464502</v>
      </c>
      <c r="CL17">
        <v>72.835974556403599</v>
      </c>
      <c r="CM17">
        <v>72.979435875355307</v>
      </c>
      <c r="CN17">
        <v>73.119753181303295</v>
      </c>
      <c r="CO17">
        <v>73.254637315177007</v>
      </c>
      <c r="CP17">
        <v>73.384647470594402</v>
      </c>
      <c r="CQ17">
        <v>73.510796674985798</v>
      </c>
      <c r="CR17">
        <v>73.654983581359701</v>
      </c>
      <c r="CS17">
        <v>73.786879490580702</v>
      </c>
      <c r="CT17">
        <v>73.919147686056306</v>
      </c>
      <c r="CU17">
        <v>74.037759685354303</v>
      </c>
      <c r="CV17">
        <v>74.166880806976195</v>
      </c>
      <c r="CW17">
        <v>74.293875469544801</v>
      </c>
      <c r="CX17">
        <v>74.423185466252093</v>
      </c>
      <c r="CY17">
        <v>74.536232528630407</v>
      </c>
      <c r="CZ17">
        <v>74.664133870404797</v>
      </c>
      <c r="DA17">
        <v>74.785839297471099</v>
      </c>
      <c r="DB17">
        <v>74.907772506618301</v>
      </c>
      <c r="DC17">
        <v>75.022287779615695</v>
      </c>
      <c r="DD17">
        <v>75.140852779424705</v>
      </c>
      <c r="DE17">
        <v>75.257442947205007</v>
      </c>
      <c r="DF17">
        <v>75.373702361501401</v>
      </c>
      <c r="DG17">
        <v>75.488990286870504</v>
      </c>
      <c r="DH17">
        <v>75.603297944428903</v>
      </c>
      <c r="DI17">
        <v>75.716610410264593</v>
      </c>
      <c r="DJ17">
        <v>75.828904964689301</v>
      </c>
      <c r="DK17">
        <v>75.940148713780601</v>
      </c>
      <c r="DL17">
        <v>76.0502978376486</v>
      </c>
      <c r="DM17">
        <v>76.159293852475102</v>
      </c>
      <c r="DN17">
        <v>76.267060112715797</v>
      </c>
      <c r="DO17">
        <v>76.373502974880495</v>
      </c>
      <c r="DP17">
        <v>76.478497493765204</v>
      </c>
      <c r="DQ17">
        <v>76.5819003894144</v>
      </c>
      <c r="DR17">
        <v>76.683539388036493</v>
      </c>
      <c r="DS17">
        <v>76.7832296992989</v>
      </c>
      <c r="DT17">
        <v>76.880779181197099</v>
      </c>
    </row>
    <row r="18" spans="1:124" ht="15" customHeight="1" x14ac:dyDescent="0.25">
      <c r="A18">
        <v>16</v>
      </c>
      <c r="B18">
        <v>51.828479804582798</v>
      </c>
      <c r="C18">
        <v>52.089091284698398</v>
      </c>
      <c r="D18">
        <v>52.427715694630997</v>
      </c>
      <c r="E18">
        <v>53.0506356193088</v>
      </c>
      <c r="F18">
        <v>53.268610690047701</v>
      </c>
      <c r="G18">
        <v>53.566665114112503</v>
      </c>
      <c r="H18">
        <v>53.8856025692535</v>
      </c>
      <c r="I18">
        <v>54.0955277257478</v>
      </c>
      <c r="J18">
        <v>54.333303545418502</v>
      </c>
      <c r="K18">
        <v>54.6593586279864</v>
      </c>
      <c r="L18">
        <v>55.089750533209198</v>
      </c>
      <c r="M18">
        <v>55.3559866038593</v>
      </c>
      <c r="N18">
        <v>55.8111735852804</v>
      </c>
      <c r="O18">
        <v>55.761808667933202</v>
      </c>
      <c r="P18">
        <v>55.987004800393301</v>
      </c>
      <c r="Q18">
        <v>55.771359469620997</v>
      </c>
      <c r="R18">
        <v>55.615202771823</v>
      </c>
      <c r="S18">
        <v>55.407127315539299</v>
      </c>
      <c r="T18">
        <v>55.908582425151202</v>
      </c>
      <c r="U18">
        <v>56.107751315543098</v>
      </c>
      <c r="V18">
        <v>57.400904570942799</v>
      </c>
      <c r="W18">
        <v>58.133623257432603</v>
      </c>
      <c r="X18">
        <v>58.553006157146598</v>
      </c>
      <c r="Y18">
        <v>58.896554707734701</v>
      </c>
      <c r="Z18">
        <v>59.611720407137199</v>
      </c>
      <c r="AA18">
        <v>60.542754113058898</v>
      </c>
      <c r="AB18">
        <v>61.010146108819399</v>
      </c>
      <c r="AC18">
        <v>61.458569567992498</v>
      </c>
      <c r="AD18">
        <v>61.854339855964703</v>
      </c>
      <c r="AE18">
        <v>62.349564246958998</v>
      </c>
      <c r="AF18">
        <v>62.697656020175202</v>
      </c>
      <c r="AG18">
        <v>62.962070812338098</v>
      </c>
      <c r="AH18">
        <v>63.314853943904303</v>
      </c>
      <c r="AI18">
        <v>63.5518467258348</v>
      </c>
      <c r="AJ18">
        <v>63.912091142321202</v>
      </c>
      <c r="AK18">
        <v>64.164712535905807</v>
      </c>
      <c r="AL18">
        <v>64.492995267007302</v>
      </c>
      <c r="AM18">
        <v>64.624498857810806</v>
      </c>
      <c r="AN18">
        <v>64.8490515949848</v>
      </c>
      <c r="AO18">
        <v>65.0505652550588</v>
      </c>
      <c r="AP18">
        <v>65.290242088146698</v>
      </c>
      <c r="AQ18">
        <v>65.446935667643999</v>
      </c>
      <c r="AR18">
        <v>65.511536185149794</v>
      </c>
      <c r="AS18">
        <v>65.503593041399796</v>
      </c>
      <c r="AT18">
        <v>65.522083066060901</v>
      </c>
      <c r="AU18">
        <v>65.626173857234505</v>
      </c>
      <c r="AV18">
        <v>65.810945673090501</v>
      </c>
      <c r="AW18">
        <v>65.909341233266403</v>
      </c>
      <c r="AX18">
        <v>65.963854437221997</v>
      </c>
      <c r="AY18">
        <v>65.929003032607199</v>
      </c>
      <c r="AZ18">
        <v>65.942307565496407</v>
      </c>
      <c r="BA18">
        <v>65.933593408342603</v>
      </c>
      <c r="BB18">
        <v>65.968307040031405</v>
      </c>
      <c r="BC18">
        <v>65.996556368709903</v>
      </c>
      <c r="BD18">
        <v>66.071023697819697</v>
      </c>
      <c r="BE18">
        <v>66.072607331966594</v>
      </c>
      <c r="BF18">
        <v>66.270184494635103</v>
      </c>
      <c r="BG18">
        <v>66.446543140710205</v>
      </c>
      <c r="BH18">
        <v>66.645076919035205</v>
      </c>
      <c r="BI18">
        <v>66.807888326115403</v>
      </c>
      <c r="BJ18">
        <v>67.051307127586099</v>
      </c>
      <c r="BK18">
        <v>67.207719848467207</v>
      </c>
      <c r="BL18">
        <v>67.443245093286393</v>
      </c>
      <c r="BM18">
        <v>67.6506353923251</v>
      </c>
      <c r="BN18">
        <v>67.859678354462702</v>
      </c>
      <c r="BO18">
        <v>68.066882684068105</v>
      </c>
      <c r="BP18">
        <v>68.251660907192999</v>
      </c>
      <c r="BQ18">
        <v>68.452778547742398</v>
      </c>
      <c r="BR18">
        <v>68.638075255460905</v>
      </c>
      <c r="BS18">
        <v>68.840644945556093</v>
      </c>
      <c r="BT18">
        <v>69.021942845672896</v>
      </c>
      <c r="BU18">
        <v>69.217686865071201</v>
      </c>
      <c r="BV18">
        <v>69.385069510917802</v>
      </c>
      <c r="BW18">
        <v>69.544511275127505</v>
      </c>
      <c r="BX18">
        <v>69.733552162280901</v>
      </c>
      <c r="BY18">
        <v>69.904725801349699</v>
      </c>
      <c r="BZ18">
        <v>70.081245187297597</v>
      </c>
      <c r="CA18">
        <v>70.233356326052203</v>
      </c>
      <c r="CB18">
        <v>70.398287795462807</v>
      </c>
      <c r="CC18">
        <v>70.534101712616504</v>
      </c>
      <c r="CD18">
        <v>70.687332867543901</v>
      </c>
      <c r="CE18">
        <v>70.808150034249707</v>
      </c>
      <c r="CF18">
        <v>70.971547686171306</v>
      </c>
      <c r="CG18">
        <v>71.124522619960302</v>
      </c>
      <c r="CH18">
        <v>71.264139787882797</v>
      </c>
      <c r="CI18">
        <v>71.417442228128706</v>
      </c>
      <c r="CJ18">
        <v>71.560238025164296</v>
      </c>
      <c r="CK18">
        <v>71.715923626014003</v>
      </c>
      <c r="CL18">
        <v>71.852010289035206</v>
      </c>
      <c r="CM18">
        <v>71.9954441479221</v>
      </c>
      <c r="CN18">
        <v>72.134178774609694</v>
      </c>
      <c r="CO18">
        <v>72.2696052830631</v>
      </c>
      <c r="CP18">
        <v>72.398385851780304</v>
      </c>
      <c r="CQ18">
        <v>72.5248106825088</v>
      </c>
      <c r="CR18">
        <v>72.669704860072997</v>
      </c>
      <c r="CS18">
        <v>72.800211963990805</v>
      </c>
      <c r="CT18">
        <v>72.931097812837805</v>
      </c>
      <c r="CU18">
        <v>73.049394990757506</v>
      </c>
      <c r="CV18">
        <v>73.177215637986606</v>
      </c>
      <c r="CW18">
        <v>73.306617912898105</v>
      </c>
      <c r="CX18">
        <v>73.434535546681005</v>
      </c>
      <c r="CY18">
        <v>73.548100356643204</v>
      </c>
      <c r="CZ18">
        <v>73.675036249802105</v>
      </c>
      <c r="DA18">
        <v>73.797437279712895</v>
      </c>
      <c r="DB18">
        <v>73.918632566994901</v>
      </c>
      <c r="DC18">
        <v>74.033367541609707</v>
      </c>
      <c r="DD18">
        <v>74.151487403003898</v>
      </c>
      <c r="DE18">
        <v>74.268540666110198</v>
      </c>
      <c r="DF18">
        <v>74.384629089094702</v>
      </c>
      <c r="DG18">
        <v>74.499748619282101</v>
      </c>
      <c r="DH18">
        <v>74.613890439947596</v>
      </c>
      <c r="DI18">
        <v>74.727039588988106</v>
      </c>
      <c r="DJ18">
        <v>74.839173308016498</v>
      </c>
      <c r="DK18">
        <v>74.9502586636752</v>
      </c>
      <c r="DL18">
        <v>75.060251795878202</v>
      </c>
      <c r="DM18">
        <v>75.169094179496796</v>
      </c>
      <c r="DN18">
        <v>75.276709126267306</v>
      </c>
      <c r="DO18">
        <v>75.383002948815005</v>
      </c>
      <c r="DP18">
        <v>75.487850655455205</v>
      </c>
      <c r="DQ18">
        <v>75.591108918835701</v>
      </c>
      <c r="DR18">
        <v>75.692605415637402</v>
      </c>
      <c r="DS18">
        <v>75.792155305891498</v>
      </c>
      <c r="DT18">
        <v>75.889566398583</v>
      </c>
    </row>
    <row r="19" spans="1:124" ht="15" customHeight="1" x14ac:dyDescent="0.25">
      <c r="A19">
        <v>17</v>
      </c>
      <c r="B19">
        <v>51.052959124648901</v>
      </c>
      <c r="C19">
        <v>51.367267432359498</v>
      </c>
      <c r="D19">
        <v>51.894323026033099</v>
      </c>
      <c r="E19">
        <v>52.281659986335598</v>
      </c>
      <c r="F19">
        <v>52.469023868246502</v>
      </c>
      <c r="G19">
        <v>52.762235246297301</v>
      </c>
      <c r="H19">
        <v>53.073506258593497</v>
      </c>
      <c r="I19">
        <v>53.296236050404701</v>
      </c>
      <c r="J19">
        <v>53.538741784206302</v>
      </c>
      <c r="K19">
        <v>53.867776010778599</v>
      </c>
      <c r="L19">
        <v>54.290815242245003</v>
      </c>
      <c r="M19">
        <v>54.568533981498597</v>
      </c>
      <c r="N19">
        <v>55.0131727554542</v>
      </c>
      <c r="O19">
        <v>54.945859786466798</v>
      </c>
      <c r="P19">
        <v>55.162369741945398</v>
      </c>
      <c r="Q19">
        <v>54.936814657451599</v>
      </c>
      <c r="R19">
        <v>54.790667494069297</v>
      </c>
      <c r="S19">
        <v>54.566034898475003</v>
      </c>
      <c r="T19">
        <v>55.054434507966803</v>
      </c>
      <c r="U19">
        <v>55.250287420824101</v>
      </c>
      <c r="V19">
        <v>56.544617562002202</v>
      </c>
      <c r="W19">
        <v>57.265910936639898</v>
      </c>
      <c r="X19">
        <v>57.680375805138297</v>
      </c>
      <c r="Y19">
        <v>58.043562492802003</v>
      </c>
      <c r="Z19">
        <v>58.767093913430401</v>
      </c>
      <c r="AA19">
        <v>59.692753234548498</v>
      </c>
      <c r="AB19">
        <v>60.179201575614997</v>
      </c>
      <c r="AC19">
        <v>60.7180897130145</v>
      </c>
      <c r="AD19">
        <v>61.100213558348003</v>
      </c>
      <c r="AE19">
        <v>61.482493180475302</v>
      </c>
      <c r="AF19">
        <v>61.783648309287699</v>
      </c>
      <c r="AG19">
        <v>62.043118576982401</v>
      </c>
      <c r="AH19">
        <v>62.380631327190798</v>
      </c>
      <c r="AI19">
        <v>62.609446797932698</v>
      </c>
      <c r="AJ19">
        <v>62.968989891425899</v>
      </c>
      <c r="AK19">
        <v>63.215420657695198</v>
      </c>
      <c r="AL19">
        <v>63.539228213761703</v>
      </c>
      <c r="AM19">
        <v>63.670592026413701</v>
      </c>
      <c r="AN19">
        <v>63.889052104906398</v>
      </c>
      <c r="AO19">
        <v>64.095715749810793</v>
      </c>
      <c r="AP19">
        <v>64.330551561315502</v>
      </c>
      <c r="AQ19">
        <v>64.490691020879595</v>
      </c>
      <c r="AR19">
        <v>64.5521685013086</v>
      </c>
      <c r="AS19">
        <v>64.541174849923394</v>
      </c>
      <c r="AT19">
        <v>64.5593434690919</v>
      </c>
      <c r="AU19">
        <v>64.667263216858501</v>
      </c>
      <c r="AV19">
        <v>64.853247895210103</v>
      </c>
      <c r="AW19">
        <v>64.947453644863998</v>
      </c>
      <c r="AX19">
        <v>65.006219665903004</v>
      </c>
      <c r="AY19">
        <v>64.971979921938896</v>
      </c>
      <c r="AZ19">
        <v>64.985950377615197</v>
      </c>
      <c r="BA19">
        <v>64.9787525124637</v>
      </c>
      <c r="BB19">
        <v>65.018947996283003</v>
      </c>
      <c r="BC19">
        <v>65.044095370286797</v>
      </c>
      <c r="BD19">
        <v>65.117848527226499</v>
      </c>
      <c r="BE19">
        <v>65.121913074159494</v>
      </c>
      <c r="BF19">
        <v>65.320045849781593</v>
      </c>
      <c r="BG19">
        <v>65.497391376589405</v>
      </c>
      <c r="BH19">
        <v>65.692860087320796</v>
      </c>
      <c r="BI19">
        <v>65.853879760830907</v>
      </c>
      <c r="BJ19">
        <v>66.098665858015494</v>
      </c>
      <c r="BK19">
        <v>66.2557923213691</v>
      </c>
      <c r="BL19">
        <v>66.489890703808399</v>
      </c>
      <c r="BM19">
        <v>66.698824466722499</v>
      </c>
      <c r="BN19">
        <v>66.903867992176004</v>
      </c>
      <c r="BO19">
        <v>67.108644906069301</v>
      </c>
      <c r="BP19">
        <v>67.290244974165404</v>
      </c>
      <c r="BQ19">
        <v>67.493739733487104</v>
      </c>
      <c r="BR19">
        <v>67.674802913728101</v>
      </c>
      <c r="BS19">
        <v>67.8784750783541</v>
      </c>
      <c r="BT19">
        <v>68.055096748411202</v>
      </c>
      <c r="BU19">
        <v>68.249269231895497</v>
      </c>
      <c r="BV19">
        <v>68.416358313327905</v>
      </c>
      <c r="BW19">
        <v>68.575547774647603</v>
      </c>
      <c r="BX19">
        <v>68.762874511374505</v>
      </c>
      <c r="BY19">
        <v>68.933869252082602</v>
      </c>
      <c r="BZ19">
        <v>69.110313305790498</v>
      </c>
      <c r="CA19">
        <v>69.262840735137303</v>
      </c>
      <c r="CB19">
        <v>69.424393354766096</v>
      </c>
      <c r="CC19">
        <v>69.561987656271995</v>
      </c>
      <c r="CD19">
        <v>69.715035569152306</v>
      </c>
      <c r="CE19">
        <v>69.833707985493902</v>
      </c>
      <c r="CF19">
        <v>69.997552780945696</v>
      </c>
      <c r="CG19">
        <v>70.149834075500493</v>
      </c>
      <c r="CH19">
        <v>70.290285300739896</v>
      </c>
      <c r="CI19">
        <v>70.442180586925801</v>
      </c>
      <c r="CJ19">
        <v>70.583294876656694</v>
      </c>
      <c r="CK19">
        <v>70.737483012729498</v>
      </c>
      <c r="CL19">
        <v>70.872695786916395</v>
      </c>
      <c r="CM19">
        <v>71.0161475598008</v>
      </c>
      <c r="CN19">
        <v>71.152910104146301</v>
      </c>
      <c r="CO19">
        <v>71.286070498782905</v>
      </c>
      <c r="CP19">
        <v>71.416673050575199</v>
      </c>
      <c r="CQ19">
        <v>71.543536938450501</v>
      </c>
      <c r="CR19">
        <v>71.686802768847699</v>
      </c>
      <c r="CS19">
        <v>71.814458473844198</v>
      </c>
      <c r="CT19">
        <v>71.944923457423599</v>
      </c>
      <c r="CU19">
        <v>72.062731914744504</v>
      </c>
      <c r="CV19">
        <v>72.190497985436593</v>
      </c>
      <c r="CW19">
        <v>72.321976939958503</v>
      </c>
      <c r="CX19">
        <v>72.447153465103</v>
      </c>
      <c r="CY19">
        <v>72.562088295912105</v>
      </c>
      <c r="CZ19">
        <v>72.688598324283404</v>
      </c>
      <c r="DA19">
        <v>72.810297567957903</v>
      </c>
      <c r="DB19">
        <v>72.929496267801298</v>
      </c>
      <c r="DC19">
        <v>73.046916756088507</v>
      </c>
      <c r="DD19">
        <v>73.164723267409599</v>
      </c>
      <c r="DE19">
        <v>73.281568606790998</v>
      </c>
      <c r="DF19">
        <v>73.397452305978902</v>
      </c>
      <c r="DG19">
        <v>73.512370266414095</v>
      </c>
      <c r="DH19">
        <v>73.6263136252593</v>
      </c>
      <c r="DI19">
        <v>73.739267373909996</v>
      </c>
      <c r="DJ19">
        <v>73.851208706905894</v>
      </c>
      <c r="DK19">
        <v>73.962104642982993</v>
      </c>
      <c r="DL19">
        <v>74.071911273269606</v>
      </c>
      <c r="DM19">
        <v>74.180570022574003</v>
      </c>
      <c r="DN19">
        <v>74.288004150958002</v>
      </c>
      <c r="DO19">
        <v>74.394119917997898</v>
      </c>
      <c r="DP19">
        <v>74.498792276044995</v>
      </c>
      <c r="DQ19">
        <v>74.601877840726999</v>
      </c>
      <c r="DR19">
        <v>74.703204229135906</v>
      </c>
      <c r="DS19">
        <v>74.802586541386603</v>
      </c>
      <c r="DT19">
        <v>74.899832527128197</v>
      </c>
    </row>
    <row r="20" spans="1:124" ht="15" customHeight="1" x14ac:dyDescent="0.25">
      <c r="A20">
        <v>18</v>
      </c>
      <c r="B20">
        <v>50.392908249041803</v>
      </c>
      <c r="C20">
        <v>50.903464341207297</v>
      </c>
      <c r="D20">
        <v>51.146902499402302</v>
      </c>
      <c r="E20">
        <v>51.505174625956599</v>
      </c>
      <c r="F20">
        <v>51.698140709020798</v>
      </c>
      <c r="G20">
        <v>51.976744876864203</v>
      </c>
      <c r="H20">
        <v>52.288362105934297</v>
      </c>
      <c r="I20">
        <v>52.522561165478301</v>
      </c>
      <c r="J20">
        <v>52.7739713754017</v>
      </c>
      <c r="K20">
        <v>53.101348705486103</v>
      </c>
      <c r="L20">
        <v>53.514758407204802</v>
      </c>
      <c r="M20">
        <v>53.791501014445501</v>
      </c>
      <c r="N20">
        <v>54.223585389231502</v>
      </c>
      <c r="O20">
        <v>54.155357614822996</v>
      </c>
      <c r="P20">
        <v>54.354601692627597</v>
      </c>
      <c r="Q20">
        <v>54.118256396010899</v>
      </c>
      <c r="R20">
        <v>53.966330914986301</v>
      </c>
      <c r="S20">
        <v>53.7289030310559</v>
      </c>
      <c r="T20">
        <v>54.214016018216597</v>
      </c>
      <c r="U20">
        <v>54.404953759498703</v>
      </c>
      <c r="V20">
        <v>55.691612921211799</v>
      </c>
      <c r="W20">
        <v>56.406880210154199</v>
      </c>
      <c r="X20">
        <v>56.839380294467503</v>
      </c>
      <c r="Y20">
        <v>57.214456862847399</v>
      </c>
      <c r="Z20">
        <v>57.939072784858404</v>
      </c>
      <c r="AA20">
        <v>58.906672493534501</v>
      </c>
      <c r="AB20">
        <v>59.469153263915899</v>
      </c>
      <c r="AC20">
        <v>59.9973908268678</v>
      </c>
      <c r="AD20">
        <v>60.242262880911902</v>
      </c>
      <c r="AE20">
        <v>60.583241061716699</v>
      </c>
      <c r="AF20">
        <v>60.876128385607103</v>
      </c>
      <c r="AG20">
        <v>61.120231205728999</v>
      </c>
      <c r="AH20">
        <v>61.452721267217598</v>
      </c>
      <c r="AI20">
        <v>61.674433824515098</v>
      </c>
      <c r="AJ20">
        <v>62.026821950549703</v>
      </c>
      <c r="AK20">
        <v>62.272956943111701</v>
      </c>
      <c r="AL20">
        <v>62.591343196139</v>
      </c>
      <c r="AM20">
        <v>62.719085421664097</v>
      </c>
      <c r="AN20">
        <v>62.9363499706594</v>
      </c>
      <c r="AO20">
        <v>63.1449748228424</v>
      </c>
      <c r="AP20">
        <v>63.384321465205602</v>
      </c>
      <c r="AQ20">
        <v>63.537720521321098</v>
      </c>
      <c r="AR20">
        <v>63.5979537701648</v>
      </c>
      <c r="AS20">
        <v>63.592165861783101</v>
      </c>
      <c r="AT20">
        <v>63.604936988896199</v>
      </c>
      <c r="AU20">
        <v>63.715697862157299</v>
      </c>
      <c r="AV20">
        <v>63.902500954266998</v>
      </c>
      <c r="AW20">
        <v>63.996804276282298</v>
      </c>
      <c r="AX20">
        <v>64.053405614192897</v>
      </c>
      <c r="AY20">
        <v>64.021103860654407</v>
      </c>
      <c r="AZ20">
        <v>64.037334428961998</v>
      </c>
      <c r="BA20">
        <v>64.033314698882293</v>
      </c>
      <c r="BB20">
        <v>64.081967698430006</v>
      </c>
      <c r="BC20">
        <v>64.102628875459303</v>
      </c>
      <c r="BD20">
        <v>64.180045496539407</v>
      </c>
      <c r="BE20">
        <v>64.187780207892999</v>
      </c>
      <c r="BF20">
        <v>64.383336963435596</v>
      </c>
      <c r="BG20">
        <v>64.560971852808905</v>
      </c>
      <c r="BH20">
        <v>64.754013792038506</v>
      </c>
      <c r="BI20">
        <v>64.913280297967404</v>
      </c>
      <c r="BJ20">
        <v>65.159875939877494</v>
      </c>
      <c r="BK20">
        <v>65.316467122069199</v>
      </c>
      <c r="BL20">
        <v>65.549194152063606</v>
      </c>
      <c r="BM20">
        <v>65.757747463855594</v>
      </c>
      <c r="BN20">
        <v>65.956042391573803</v>
      </c>
      <c r="BO20">
        <v>66.159341038771899</v>
      </c>
      <c r="BP20">
        <v>66.336674671234903</v>
      </c>
      <c r="BQ20">
        <v>66.538681535380405</v>
      </c>
      <c r="BR20">
        <v>66.721568897840697</v>
      </c>
      <c r="BS20">
        <v>66.920004908948798</v>
      </c>
      <c r="BT20">
        <v>67.098787968763403</v>
      </c>
      <c r="BU20">
        <v>67.289943797297795</v>
      </c>
      <c r="BV20">
        <v>67.455142290836093</v>
      </c>
      <c r="BW20">
        <v>67.6145702176117</v>
      </c>
      <c r="BX20">
        <v>67.8002253782889</v>
      </c>
      <c r="BY20">
        <v>67.970003155346802</v>
      </c>
      <c r="BZ20">
        <v>68.146137084491997</v>
      </c>
      <c r="CA20">
        <v>68.297473923773495</v>
      </c>
      <c r="CB20">
        <v>68.456917179027201</v>
      </c>
      <c r="CC20">
        <v>68.594192446916495</v>
      </c>
      <c r="CD20">
        <v>68.748534704936702</v>
      </c>
      <c r="CE20">
        <v>68.866328023863403</v>
      </c>
      <c r="CF20">
        <v>69.028468263515904</v>
      </c>
      <c r="CG20">
        <v>69.180807320652093</v>
      </c>
      <c r="CH20">
        <v>69.321116196742693</v>
      </c>
      <c r="CI20">
        <v>69.468969755262805</v>
      </c>
      <c r="CJ20">
        <v>69.610032892199797</v>
      </c>
      <c r="CK20">
        <v>69.763156147115097</v>
      </c>
      <c r="CL20">
        <v>69.896855773010898</v>
      </c>
      <c r="CM20">
        <v>70.039568822851294</v>
      </c>
      <c r="CN20">
        <v>70.175562811110595</v>
      </c>
      <c r="CO20">
        <v>70.307490314201601</v>
      </c>
      <c r="CP20">
        <v>70.437007200867896</v>
      </c>
      <c r="CQ20">
        <v>70.564872189912705</v>
      </c>
      <c r="CR20">
        <v>70.706612767748695</v>
      </c>
      <c r="CS20">
        <v>70.831629612502596</v>
      </c>
      <c r="CT20">
        <v>70.961053611892396</v>
      </c>
      <c r="CU20">
        <v>71.079864907436402</v>
      </c>
      <c r="CV20">
        <v>71.206894938684201</v>
      </c>
      <c r="CW20">
        <v>71.336816690134796</v>
      </c>
      <c r="CX20">
        <v>71.461578081424193</v>
      </c>
      <c r="CY20">
        <v>71.577501955398006</v>
      </c>
      <c r="CZ20">
        <v>71.704434327223694</v>
      </c>
      <c r="DA20">
        <v>71.824787160059898</v>
      </c>
      <c r="DB20">
        <v>71.943411316351501</v>
      </c>
      <c r="DC20">
        <v>72.061934057257602</v>
      </c>
      <c r="DD20">
        <v>72.179497257015896</v>
      </c>
      <c r="DE20">
        <v>72.296103109554096</v>
      </c>
      <c r="DF20">
        <v>72.411751092232095</v>
      </c>
      <c r="DG20">
        <v>72.526437052043306</v>
      </c>
      <c r="DH20">
        <v>72.640152071496402</v>
      </c>
      <c r="DI20">
        <v>72.752881086954503</v>
      </c>
      <c r="DJ20">
        <v>72.864601237345099</v>
      </c>
      <c r="DK20">
        <v>72.975279484937104</v>
      </c>
      <c r="DL20">
        <v>73.084871863451696</v>
      </c>
      <c r="DM20">
        <v>73.193319738945604</v>
      </c>
      <c r="DN20">
        <v>73.300546311030303</v>
      </c>
      <c r="DO20">
        <v>73.406457777308205</v>
      </c>
      <c r="DP20">
        <v>73.510929025182406</v>
      </c>
      <c r="DQ20">
        <v>73.613816604211394</v>
      </c>
      <c r="DR20">
        <v>73.714948062453104</v>
      </c>
      <c r="DS20">
        <v>73.814138430273303</v>
      </c>
      <c r="DT20">
        <v>73.911195387932594</v>
      </c>
    </row>
    <row r="21" spans="1:124" ht="15" customHeight="1" x14ac:dyDescent="0.25">
      <c r="A21">
        <v>19</v>
      </c>
      <c r="B21">
        <v>49.991466398094303</v>
      </c>
      <c r="C21">
        <v>50.181074315800103</v>
      </c>
      <c r="D21">
        <v>50.3931919988011</v>
      </c>
      <c r="E21">
        <v>50.747395656760098</v>
      </c>
      <c r="F21">
        <v>50.940192417629099</v>
      </c>
      <c r="G21">
        <v>51.22018413576</v>
      </c>
      <c r="H21">
        <v>51.532417311051098</v>
      </c>
      <c r="I21">
        <v>51.771343200466198</v>
      </c>
      <c r="J21">
        <v>52.022135031031503</v>
      </c>
      <c r="K21">
        <v>52.345716836110498</v>
      </c>
      <c r="L21">
        <v>52.765903133278201</v>
      </c>
      <c r="M21">
        <v>53.030628728948102</v>
      </c>
      <c r="N21">
        <v>53.451394013136799</v>
      </c>
      <c r="O21">
        <v>53.362658307377501</v>
      </c>
      <c r="P21">
        <v>53.564085539470398</v>
      </c>
      <c r="Q21">
        <v>53.3102794760945</v>
      </c>
      <c r="R21">
        <v>53.161849139778802</v>
      </c>
      <c r="S21">
        <v>52.917353798670497</v>
      </c>
      <c r="T21">
        <v>53.394841138769799</v>
      </c>
      <c r="U21">
        <v>53.580550500965302</v>
      </c>
      <c r="V21">
        <v>54.858306571559098</v>
      </c>
      <c r="W21">
        <v>55.601692186485202</v>
      </c>
      <c r="X21">
        <v>56.028075410150898</v>
      </c>
      <c r="Y21">
        <v>56.421413974824198</v>
      </c>
      <c r="Z21">
        <v>57.296144690463599</v>
      </c>
      <c r="AA21">
        <v>58.3112911579884</v>
      </c>
      <c r="AB21">
        <v>58.808104385902297</v>
      </c>
      <c r="AC21">
        <v>59.1607643133583</v>
      </c>
      <c r="AD21">
        <v>59.358307986757602</v>
      </c>
      <c r="AE21">
        <v>59.683428984948797</v>
      </c>
      <c r="AF21">
        <v>59.961909299723501</v>
      </c>
      <c r="AG21">
        <v>60.193408114552703</v>
      </c>
      <c r="AH21">
        <v>60.519800394897899</v>
      </c>
      <c r="AI21">
        <v>60.739295683644301</v>
      </c>
      <c r="AJ21">
        <v>61.084674187277699</v>
      </c>
      <c r="AK21">
        <v>61.329929266772801</v>
      </c>
      <c r="AL21">
        <v>61.647222339914499</v>
      </c>
      <c r="AM21">
        <v>61.778192950793702</v>
      </c>
      <c r="AN21">
        <v>61.994791773271601</v>
      </c>
      <c r="AO21">
        <v>62.2049002069392</v>
      </c>
      <c r="AP21">
        <v>62.4393842039619</v>
      </c>
      <c r="AQ21">
        <v>62.590483294403299</v>
      </c>
      <c r="AR21">
        <v>62.651676325687703</v>
      </c>
      <c r="AS21">
        <v>62.647368242587902</v>
      </c>
      <c r="AT21">
        <v>62.662222028213598</v>
      </c>
      <c r="AU21">
        <v>62.773161172662697</v>
      </c>
      <c r="AV21">
        <v>62.958234185720499</v>
      </c>
      <c r="AW21">
        <v>63.053439840684298</v>
      </c>
      <c r="AX21">
        <v>63.110170982845901</v>
      </c>
      <c r="AY21">
        <v>63.081730467413003</v>
      </c>
      <c r="AZ21">
        <v>63.101646362698503</v>
      </c>
      <c r="BA21">
        <v>63.102394416360099</v>
      </c>
      <c r="BB21">
        <v>63.157049382336702</v>
      </c>
      <c r="BC21">
        <v>63.181503705116498</v>
      </c>
      <c r="BD21">
        <v>63.255111246615598</v>
      </c>
      <c r="BE21">
        <v>63.2655093681105</v>
      </c>
      <c r="BF21">
        <v>63.457921933344203</v>
      </c>
      <c r="BG21">
        <v>63.635839315778</v>
      </c>
      <c r="BH21">
        <v>63.830239520007403</v>
      </c>
      <c r="BI21">
        <v>63.984805687410599</v>
      </c>
      <c r="BJ21">
        <v>64.236900563171105</v>
      </c>
      <c r="BK21">
        <v>64.396836020737098</v>
      </c>
      <c r="BL21">
        <v>64.623646470045401</v>
      </c>
      <c r="BM21">
        <v>64.830407683696095</v>
      </c>
      <c r="BN21">
        <v>65.019056792331497</v>
      </c>
      <c r="BO21">
        <v>65.220289492326998</v>
      </c>
      <c r="BP21">
        <v>65.393822582759</v>
      </c>
      <c r="BQ21">
        <v>65.596571304612993</v>
      </c>
      <c r="BR21">
        <v>65.773408131137103</v>
      </c>
      <c r="BS21">
        <v>65.971250451344503</v>
      </c>
      <c r="BT21">
        <v>66.150389468799503</v>
      </c>
      <c r="BU21">
        <v>66.340906394231595</v>
      </c>
      <c r="BV21">
        <v>66.505855429276906</v>
      </c>
      <c r="BW21">
        <v>66.665586672999197</v>
      </c>
      <c r="BX21">
        <v>66.848903444307993</v>
      </c>
      <c r="BY21">
        <v>67.016426144889607</v>
      </c>
      <c r="BZ21">
        <v>67.188982715541599</v>
      </c>
      <c r="CA21">
        <v>67.341434243169203</v>
      </c>
      <c r="CB21">
        <v>67.500148441935593</v>
      </c>
      <c r="CC21">
        <v>67.636053175422802</v>
      </c>
      <c r="CD21">
        <v>67.791794243276101</v>
      </c>
      <c r="CE21">
        <v>67.912149819486004</v>
      </c>
      <c r="CF21">
        <v>68.071970651653004</v>
      </c>
      <c r="CG21">
        <v>68.224501242911103</v>
      </c>
      <c r="CH21">
        <v>68.358701569504802</v>
      </c>
      <c r="CI21">
        <v>68.503221928878901</v>
      </c>
      <c r="CJ21">
        <v>68.643718587626395</v>
      </c>
      <c r="CK21">
        <v>68.793540071530998</v>
      </c>
      <c r="CL21">
        <v>68.928569186930801</v>
      </c>
      <c r="CM21">
        <v>69.068225745691095</v>
      </c>
      <c r="CN21">
        <v>69.203412192401302</v>
      </c>
      <c r="CO21">
        <v>69.334766883614705</v>
      </c>
      <c r="CP21">
        <v>69.462155137805198</v>
      </c>
      <c r="CQ21">
        <v>69.591369768594802</v>
      </c>
      <c r="CR21">
        <v>69.729303155136193</v>
      </c>
      <c r="CS21">
        <v>69.854050713637704</v>
      </c>
      <c r="CT21">
        <v>69.9819545588106</v>
      </c>
      <c r="CU21">
        <v>70.103075234716997</v>
      </c>
      <c r="CV21">
        <v>70.228009822626603</v>
      </c>
      <c r="CW21">
        <v>70.357242691954696</v>
      </c>
      <c r="CX21">
        <v>70.482128945000099</v>
      </c>
      <c r="CY21">
        <v>70.600139292079206</v>
      </c>
      <c r="CZ21">
        <v>70.725300819878399</v>
      </c>
      <c r="DA21">
        <v>70.844764227712602</v>
      </c>
      <c r="DB21">
        <v>70.963917370302099</v>
      </c>
      <c r="DC21">
        <v>71.082111953888798</v>
      </c>
      <c r="DD21">
        <v>71.199352094702306</v>
      </c>
      <c r="DE21">
        <v>71.315639915732604</v>
      </c>
      <c r="DF21">
        <v>71.430974823427107</v>
      </c>
      <c r="DG21">
        <v>71.545352593728296</v>
      </c>
      <c r="DH21">
        <v>71.658764237755506</v>
      </c>
      <c r="DI21">
        <v>71.771194619905302</v>
      </c>
      <c r="DJ21">
        <v>71.882620806286596</v>
      </c>
      <c r="DK21">
        <v>71.993009685112</v>
      </c>
      <c r="DL21">
        <v>72.102317214710396</v>
      </c>
      <c r="DM21">
        <v>72.210484683835901</v>
      </c>
      <c r="DN21">
        <v>72.317435212396802</v>
      </c>
      <c r="DO21">
        <v>72.423074916171501</v>
      </c>
      <c r="DP21">
        <v>72.527278596509404</v>
      </c>
      <c r="DQ21">
        <v>72.6299027153254</v>
      </c>
      <c r="DR21">
        <v>72.730774728992202</v>
      </c>
      <c r="DS21">
        <v>72.829709575343301</v>
      </c>
      <c r="DT21">
        <v>72.926514842706595</v>
      </c>
    </row>
    <row r="22" spans="1:124" ht="15" customHeight="1" x14ac:dyDescent="0.25">
      <c r="A22">
        <v>20</v>
      </c>
      <c r="B22">
        <v>49.325806702040303</v>
      </c>
      <c r="C22">
        <v>49.482557727863401</v>
      </c>
      <c r="D22">
        <v>49.653381972456501</v>
      </c>
      <c r="E22">
        <v>49.996975442449902</v>
      </c>
      <c r="F22">
        <v>50.201501985312198</v>
      </c>
      <c r="G22">
        <v>50.489980380445203</v>
      </c>
      <c r="H22">
        <v>50.796989222312902</v>
      </c>
      <c r="I22">
        <v>51.050226653344197</v>
      </c>
      <c r="J22">
        <v>51.278861505292902</v>
      </c>
      <c r="K22">
        <v>51.615271597398198</v>
      </c>
      <c r="L22">
        <v>52.018140176828901</v>
      </c>
      <c r="M22">
        <v>52.280703001065802</v>
      </c>
      <c r="N22">
        <v>52.6843603381596</v>
      </c>
      <c r="O22">
        <v>52.574383174907702</v>
      </c>
      <c r="P22">
        <v>52.768156908856</v>
      </c>
      <c r="Q22">
        <v>52.506095524396201</v>
      </c>
      <c r="R22">
        <v>52.353053409291398</v>
      </c>
      <c r="S22">
        <v>52.100995340664703</v>
      </c>
      <c r="T22">
        <v>52.593739502806301</v>
      </c>
      <c r="U22">
        <v>52.759364244314199</v>
      </c>
      <c r="V22">
        <v>54.142585626183397</v>
      </c>
      <c r="W22">
        <v>54.828978339551</v>
      </c>
      <c r="X22">
        <v>55.262825933162901</v>
      </c>
      <c r="Y22">
        <v>55.862571744760302</v>
      </c>
      <c r="Z22">
        <v>57.010350482664599</v>
      </c>
      <c r="AA22">
        <v>57.763336602423003</v>
      </c>
      <c r="AB22">
        <v>57.978499362339399</v>
      </c>
      <c r="AC22">
        <v>58.278991583316397</v>
      </c>
      <c r="AD22">
        <v>58.469797973606298</v>
      </c>
      <c r="AE22">
        <v>58.772854770481999</v>
      </c>
      <c r="AF22">
        <v>59.043095184073202</v>
      </c>
      <c r="AG22">
        <v>59.270281165151097</v>
      </c>
      <c r="AH22">
        <v>59.587946018953197</v>
      </c>
      <c r="AI22">
        <v>59.805209136357497</v>
      </c>
      <c r="AJ22">
        <v>60.146894757913699</v>
      </c>
      <c r="AK22">
        <v>60.385488851312402</v>
      </c>
      <c r="AL22">
        <v>60.710774817385399</v>
      </c>
      <c r="AM22">
        <v>60.842068040221797</v>
      </c>
      <c r="AN22">
        <v>61.056871867505201</v>
      </c>
      <c r="AO22">
        <v>61.264369369209099</v>
      </c>
      <c r="AP22">
        <v>61.5045271096158</v>
      </c>
      <c r="AQ22">
        <v>61.6496307613358</v>
      </c>
      <c r="AR22">
        <v>61.709945507534499</v>
      </c>
      <c r="AS22">
        <v>61.708459470332002</v>
      </c>
      <c r="AT22">
        <v>61.722886865817003</v>
      </c>
      <c r="AU22">
        <v>61.8267211337403</v>
      </c>
      <c r="AV22">
        <v>62.011523876123199</v>
      </c>
      <c r="AW22">
        <v>62.113221426381102</v>
      </c>
      <c r="AX22">
        <v>62.173678170743401</v>
      </c>
      <c r="AY22">
        <v>62.148969209273197</v>
      </c>
      <c r="AZ22">
        <v>62.171250384129998</v>
      </c>
      <c r="BA22">
        <v>62.177002150013003</v>
      </c>
      <c r="BB22">
        <v>62.235837791849697</v>
      </c>
      <c r="BC22">
        <v>62.268782354968401</v>
      </c>
      <c r="BD22">
        <v>62.336263138298101</v>
      </c>
      <c r="BE22">
        <v>62.344683210640298</v>
      </c>
      <c r="BF22">
        <v>62.534766405172398</v>
      </c>
      <c r="BG22">
        <v>62.713837859312299</v>
      </c>
      <c r="BH22">
        <v>62.906548816441898</v>
      </c>
      <c r="BI22">
        <v>63.054323393000203</v>
      </c>
      <c r="BJ22">
        <v>63.314056898117101</v>
      </c>
      <c r="BK22">
        <v>63.473597280638302</v>
      </c>
      <c r="BL22">
        <v>63.6956334757026</v>
      </c>
      <c r="BM22">
        <v>63.903277907313402</v>
      </c>
      <c r="BN22">
        <v>64.085746459686703</v>
      </c>
      <c r="BO22">
        <v>64.278988641720105</v>
      </c>
      <c r="BP22">
        <v>64.456749540154206</v>
      </c>
      <c r="BQ22">
        <v>64.654019020506794</v>
      </c>
      <c r="BR22">
        <v>64.830309333748403</v>
      </c>
      <c r="BS22">
        <v>65.029328519778502</v>
      </c>
      <c r="BT22">
        <v>65.206709206094203</v>
      </c>
      <c r="BU22">
        <v>65.396260493806807</v>
      </c>
      <c r="BV22">
        <v>65.558946556291701</v>
      </c>
      <c r="BW22">
        <v>65.722684013601693</v>
      </c>
      <c r="BX22">
        <v>65.900057849049304</v>
      </c>
      <c r="BY22">
        <v>66.066548717457707</v>
      </c>
      <c r="BZ22">
        <v>66.234688933388796</v>
      </c>
      <c r="CA22">
        <v>66.389240363708495</v>
      </c>
      <c r="CB22">
        <v>66.546381541714297</v>
      </c>
      <c r="CC22">
        <v>66.682408218981806</v>
      </c>
      <c r="CD22">
        <v>66.836659327880298</v>
      </c>
      <c r="CE22">
        <v>66.960162506203403</v>
      </c>
      <c r="CF22">
        <v>67.117428431640803</v>
      </c>
      <c r="CG22">
        <v>67.268399656460403</v>
      </c>
      <c r="CH22">
        <v>67.397236350700297</v>
      </c>
      <c r="CI22">
        <v>67.538998479771905</v>
      </c>
      <c r="CJ22">
        <v>67.677548449645698</v>
      </c>
      <c r="CK22">
        <v>67.824912089655299</v>
      </c>
      <c r="CL22">
        <v>67.959235073140903</v>
      </c>
      <c r="CM22">
        <v>68.098196150852502</v>
      </c>
      <c r="CN22">
        <v>68.233845685084901</v>
      </c>
      <c r="CO22">
        <v>68.364501653814997</v>
      </c>
      <c r="CP22">
        <v>68.492039245463005</v>
      </c>
      <c r="CQ22">
        <v>68.619993312550307</v>
      </c>
      <c r="CR22">
        <v>68.752954207582206</v>
      </c>
      <c r="CS22">
        <v>68.8782909720871</v>
      </c>
      <c r="CT22">
        <v>69.006128745033294</v>
      </c>
      <c r="CU22">
        <v>69.128649956637801</v>
      </c>
      <c r="CV22">
        <v>69.251029205463695</v>
      </c>
      <c r="CW22">
        <v>69.379278625559394</v>
      </c>
      <c r="CX22">
        <v>69.504254682313203</v>
      </c>
      <c r="CY22">
        <v>69.624350509428794</v>
      </c>
      <c r="CZ22">
        <v>69.746561089017106</v>
      </c>
      <c r="DA22">
        <v>69.866318666474697</v>
      </c>
      <c r="DB22">
        <v>69.985117806144402</v>
      </c>
      <c r="DC22">
        <v>70.102963977192601</v>
      </c>
      <c r="DD22">
        <v>70.219861218439505</v>
      </c>
      <c r="DE22">
        <v>70.335811575668998</v>
      </c>
      <c r="DF22">
        <v>70.450814378195602</v>
      </c>
      <c r="DG22">
        <v>70.564865324737994</v>
      </c>
      <c r="DH22">
        <v>70.677955348898294</v>
      </c>
      <c r="DI22">
        <v>70.790069237023104</v>
      </c>
      <c r="DJ22">
        <v>70.901183976357501</v>
      </c>
      <c r="DK22">
        <v>71.011266375058995</v>
      </c>
      <c r="DL22">
        <v>71.120272310066696</v>
      </c>
      <c r="DM22">
        <v>71.228142986863006</v>
      </c>
      <c r="DN22">
        <v>71.334801439722298</v>
      </c>
      <c r="DO22">
        <v>71.440153696601996</v>
      </c>
      <c r="DP22">
        <v>71.544074467000101</v>
      </c>
      <c r="DQ22">
        <v>71.646420119401895</v>
      </c>
      <c r="DR22">
        <v>71.747018012440506</v>
      </c>
      <c r="DS22">
        <v>71.845682984885997</v>
      </c>
      <c r="DT22">
        <v>71.942222526257297</v>
      </c>
    </row>
    <row r="23" spans="1:124" ht="15" customHeight="1" x14ac:dyDescent="0.25">
      <c r="A23">
        <v>21</v>
      </c>
      <c r="B23">
        <v>48.642027756981498</v>
      </c>
      <c r="C23">
        <v>48.7776131017051</v>
      </c>
      <c r="D23">
        <v>48.919376489444502</v>
      </c>
      <c r="E23">
        <v>49.289652697917496</v>
      </c>
      <c r="F23">
        <v>49.489854034752803</v>
      </c>
      <c r="G23">
        <v>49.795652629744502</v>
      </c>
      <c r="H23">
        <v>50.078784317012001</v>
      </c>
      <c r="I23">
        <v>50.329590235768897</v>
      </c>
      <c r="J23">
        <v>50.5784866220013</v>
      </c>
      <c r="K23">
        <v>50.878394956671798</v>
      </c>
      <c r="L23">
        <v>51.268582019293603</v>
      </c>
      <c r="M23">
        <v>51.5282991005136</v>
      </c>
      <c r="N23">
        <v>51.914342122070501</v>
      </c>
      <c r="O23">
        <v>51.784847949264197</v>
      </c>
      <c r="P23">
        <v>51.9855334595591</v>
      </c>
      <c r="Q23">
        <v>51.706744049392299</v>
      </c>
      <c r="R23">
        <v>51.561972474731803</v>
      </c>
      <c r="S23">
        <v>51.314153698826303</v>
      </c>
      <c r="T23">
        <v>51.80639836676</v>
      </c>
      <c r="U23">
        <v>52.254180915859202</v>
      </c>
      <c r="V23">
        <v>53.455951008863799</v>
      </c>
      <c r="W23">
        <v>54.119523644255203</v>
      </c>
      <c r="X23">
        <v>54.777114872184598</v>
      </c>
      <c r="Y23">
        <v>55.739086336552496</v>
      </c>
      <c r="Z23">
        <v>56.661775764877</v>
      </c>
      <c r="AA23">
        <v>56.951733936440803</v>
      </c>
      <c r="AB23">
        <v>57.112323009374002</v>
      </c>
      <c r="AC23">
        <v>57.395008037477801</v>
      </c>
      <c r="AD23">
        <v>57.562480980789999</v>
      </c>
      <c r="AE23">
        <v>57.859662758054498</v>
      </c>
      <c r="AF23">
        <v>58.116052573655601</v>
      </c>
      <c r="AG23">
        <v>58.341859366466501</v>
      </c>
      <c r="AH23">
        <v>58.653796182171597</v>
      </c>
      <c r="AI23">
        <v>58.865426745285902</v>
      </c>
      <c r="AJ23">
        <v>59.213280680748497</v>
      </c>
      <c r="AK23">
        <v>59.451321035233498</v>
      </c>
      <c r="AL23">
        <v>59.767601510432797</v>
      </c>
      <c r="AM23">
        <v>59.898359823700801</v>
      </c>
      <c r="AN23">
        <v>60.117705274728799</v>
      </c>
      <c r="AO23">
        <v>60.320237444668997</v>
      </c>
      <c r="AP23">
        <v>60.558577656542298</v>
      </c>
      <c r="AQ23">
        <v>60.7035443496612</v>
      </c>
      <c r="AR23">
        <v>60.760806369519599</v>
      </c>
      <c r="AS23">
        <v>60.765754152156902</v>
      </c>
      <c r="AT23">
        <v>60.777936941848303</v>
      </c>
      <c r="AU23">
        <v>60.893750932048</v>
      </c>
      <c r="AV23">
        <v>61.073273499433903</v>
      </c>
      <c r="AW23">
        <v>61.171775113600503</v>
      </c>
      <c r="AX23">
        <v>61.238482341044502</v>
      </c>
      <c r="AY23">
        <v>61.214330866015501</v>
      </c>
      <c r="AZ23">
        <v>61.240527641794003</v>
      </c>
      <c r="BA23">
        <v>61.252905955274201</v>
      </c>
      <c r="BB23">
        <v>61.319961250823397</v>
      </c>
      <c r="BC23">
        <v>61.343388315415297</v>
      </c>
      <c r="BD23">
        <v>61.407835047408298</v>
      </c>
      <c r="BE23">
        <v>61.421345413627002</v>
      </c>
      <c r="BF23">
        <v>61.609588202862497</v>
      </c>
      <c r="BG23">
        <v>61.787735231283598</v>
      </c>
      <c r="BH23">
        <v>61.982871109370102</v>
      </c>
      <c r="BI23">
        <v>62.132814392815099</v>
      </c>
      <c r="BJ23">
        <v>62.3870798689846</v>
      </c>
      <c r="BK23">
        <v>62.552736067463101</v>
      </c>
      <c r="BL23">
        <v>62.765981848273498</v>
      </c>
      <c r="BM23">
        <v>62.974441720429702</v>
      </c>
      <c r="BN23">
        <v>63.150407180575897</v>
      </c>
      <c r="BO23">
        <v>63.345484737154798</v>
      </c>
      <c r="BP23">
        <v>63.518622660793</v>
      </c>
      <c r="BQ23">
        <v>63.7170718383177</v>
      </c>
      <c r="BR23">
        <v>63.890028476733299</v>
      </c>
      <c r="BS23">
        <v>64.088833879422495</v>
      </c>
      <c r="BT23">
        <v>64.264667286836598</v>
      </c>
      <c r="BU23">
        <v>64.451000164668201</v>
      </c>
      <c r="BV23">
        <v>64.612962383039402</v>
      </c>
      <c r="BW23">
        <v>64.778967614583095</v>
      </c>
      <c r="BX23">
        <v>64.951276676843506</v>
      </c>
      <c r="BY23">
        <v>65.114909366709895</v>
      </c>
      <c r="BZ23">
        <v>65.279455783536804</v>
      </c>
      <c r="CA23">
        <v>65.437586019116196</v>
      </c>
      <c r="CB23">
        <v>65.594170553777801</v>
      </c>
      <c r="CC23">
        <v>65.730525340075303</v>
      </c>
      <c r="CD23">
        <v>65.882178536364094</v>
      </c>
      <c r="CE23">
        <v>66.009449678802795</v>
      </c>
      <c r="CF23">
        <v>66.159752045003401</v>
      </c>
      <c r="CG23">
        <v>66.309299459250994</v>
      </c>
      <c r="CH23">
        <v>66.437789841223307</v>
      </c>
      <c r="CI23">
        <v>66.575628141298395</v>
      </c>
      <c r="CJ23">
        <v>66.713489274596</v>
      </c>
      <c r="CK23">
        <v>66.856745670879604</v>
      </c>
      <c r="CL23">
        <v>66.991304322823694</v>
      </c>
      <c r="CM23">
        <v>67.128224481086306</v>
      </c>
      <c r="CN23">
        <v>67.265319291351105</v>
      </c>
      <c r="CO23">
        <v>67.395809463828201</v>
      </c>
      <c r="CP23">
        <v>67.520541285182404</v>
      </c>
      <c r="CQ23">
        <v>67.647071832576501</v>
      </c>
      <c r="CR23">
        <v>67.779781688474401</v>
      </c>
      <c r="CS23">
        <v>67.904101031720899</v>
      </c>
      <c r="CT23">
        <v>68.0315299388254</v>
      </c>
      <c r="CU23">
        <v>68.154284704410003</v>
      </c>
      <c r="CV23">
        <v>68.276103915168804</v>
      </c>
      <c r="CW23">
        <v>68.403111043100296</v>
      </c>
      <c r="CX23">
        <v>68.527565742254296</v>
      </c>
      <c r="CY23">
        <v>68.648691003029299</v>
      </c>
      <c r="CZ23">
        <v>68.7690418634336</v>
      </c>
      <c r="DA23">
        <v>68.888433617916903</v>
      </c>
      <c r="DB23">
        <v>69.006872657303504</v>
      </c>
      <c r="DC23">
        <v>69.124364372902605</v>
      </c>
      <c r="DD23">
        <v>69.240912725949599</v>
      </c>
      <c r="DE23">
        <v>69.356519684809598</v>
      </c>
      <c r="DF23">
        <v>69.471184501406995</v>
      </c>
      <c r="DG23">
        <v>69.584902796926499</v>
      </c>
      <c r="DH23">
        <v>69.697665427081205</v>
      </c>
      <c r="DI23">
        <v>69.809457099720007</v>
      </c>
      <c r="DJ23">
        <v>69.920254722688995</v>
      </c>
      <c r="DK23">
        <v>70.030025023444395</v>
      </c>
      <c r="DL23">
        <v>70.138723796784802</v>
      </c>
      <c r="DM23">
        <v>70.246292164028304</v>
      </c>
      <c r="DN23">
        <v>70.352653072751593</v>
      </c>
      <c r="DO23">
        <v>70.457712461897302</v>
      </c>
      <c r="DP23">
        <v>70.561344947610905</v>
      </c>
      <c r="DQ23">
        <v>70.663406803326794</v>
      </c>
      <c r="DR23">
        <v>70.763725288134196</v>
      </c>
      <c r="DS23">
        <v>70.862115139974094</v>
      </c>
      <c r="DT23">
        <v>70.958383747879793</v>
      </c>
    </row>
    <row r="24" spans="1:124" ht="15" customHeight="1" x14ac:dyDescent="0.25">
      <c r="A24">
        <v>22</v>
      </c>
      <c r="B24">
        <v>47.931120924634399</v>
      </c>
      <c r="C24">
        <v>48.042105407559198</v>
      </c>
      <c r="D24">
        <v>48.1849774772068</v>
      </c>
      <c r="E24">
        <v>48.574154176923102</v>
      </c>
      <c r="F24">
        <v>48.772302351651298</v>
      </c>
      <c r="G24">
        <v>49.0897162322388</v>
      </c>
      <c r="H24">
        <v>49.350520794766503</v>
      </c>
      <c r="I24">
        <v>49.611478488331599</v>
      </c>
      <c r="J24">
        <v>49.8463381476043</v>
      </c>
      <c r="K24">
        <v>50.1654004895885</v>
      </c>
      <c r="L24">
        <v>50.525362296913798</v>
      </c>
      <c r="M24">
        <v>50.775428099336999</v>
      </c>
      <c r="N24">
        <v>51.1517474293207</v>
      </c>
      <c r="O24">
        <v>51.019531285759797</v>
      </c>
      <c r="P24">
        <v>51.212346594982002</v>
      </c>
      <c r="Q24">
        <v>50.915369460435798</v>
      </c>
      <c r="R24">
        <v>50.785657812220897</v>
      </c>
      <c r="S24">
        <v>50.529732261411198</v>
      </c>
      <c r="T24">
        <v>51.400381511949298</v>
      </c>
      <c r="U24">
        <v>51.7807560676195</v>
      </c>
      <c r="V24">
        <v>52.762128274029898</v>
      </c>
      <c r="W24">
        <v>53.677048828265399</v>
      </c>
      <c r="X24">
        <v>54.662960258640098</v>
      </c>
      <c r="Y24">
        <v>55.499334755063003</v>
      </c>
      <c r="Z24">
        <v>55.893565194585399</v>
      </c>
      <c r="AA24">
        <v>56.085342399023098</v>
      </c>
      <c r="AB24">
        <v>56.235048625341797</v>
      </c>
      <c r="AC24">
        <v>56.496045853586899</v>
      </c>
      <c r="AD24">
        <v>56.653230891813003</v>
      </c>
      <c r="AE24">
        <v>56.938349428194499</v>
      </c>
      <c r="AF24">
        <v>57.1889258760039</v>
      </c>
      <c r="AG24">
        <v>57.408397388543797</v>
      </c>
      <c r="AH24">
        <v>57.714217885722398</v>
      </c>
      <c r="AI24">
        <v>57.923190446665899</v>
      </c>
      <c r="AJ24">
        <v>58.268784847902801</v>
      </c>
      <c r="AK24">
        <v>58.503060673601098</v>
      </c>
      <c r="AL24">
        <v>58.823291585195001</v>
      </c>
      <c r="AM24">
        <v>58.946338561598601</v>
      </c>
      <c r="AN24">
        <v>59.166269672013598</v>
      </c>
      <c r="AO24">
        <v>59.370014904426696</v>
      </c>
      <c r="AP24">
        <v>59.610383828589597</v>
      </c>
      <c r="AQ24">
        <v>59.763163764954101</v>
      </c>
      <c r="AR24">
        <v>59.823657914743599</v>
      </c>
      <c r="AS24">
        <v>59.829648078017698</v>
      </c>
      <c r="AT24">
        <v>59.850438020146903</v>
      </c>
      <c r="AU24">
        <v>59.960215386316399</v>
      </c>
      <c r="AV24">
        <v>60.142226770277603</v>
      </c>
      <c r="AW24">
        <v>60.242639081728498</v>
      </c>
      <c r="AX24">
        <v>60.310132036795302</v>
      </c>
      <c r="AY24">
        <v>60.284835261699399</v>
      </c>
      <c r="AZ24">
        <v>60.319117048208298</v>
      </c>
      <c r="BA24">
        <v>60.326423959760398</v>
      </c>
      <c r="BB24">
        <v>60.3884114468093</v>
      </c>
      <c r="BC24">
        <v>60.415069070672097</v>
      </c>
      <c r="BD24">
        <v>60.477396502254599</v>
      </c>
      <c r="BE24">
        <v>60.497346950911798</v>
      </c>
      <c r="BF24">
        <v>60.684858008722898</v>
      </c>
      <c r="BG24">
        <v>60.857086588254198</v>
      </c>
      <c r="BH24">
        <v>61.058322030286497</v>
      </c>
      <c r="BI24">
        <v>61.208405989162202</v>
      </c>
      <c r="BJ24">
        <v>61.458263432924397</v>
      </c>
      <c r="BK24">
        <v>61.625033904010003</v>
      </c>
      <c r="BL24">
        <v>61.8409501996166</v>
      </c>
      <c r="BM24">
        <v>62.041799726457299</v>
      </c>
      <c r="BN24">
        <v>62.214320132856997</v>
      </c>
      <c r="BO24">
        <v>62.401415161621998</v>
      </c>
      <c r="BP24">
        <v>62.579469649550902</v>
      </c>
      <c r="BQ24">
        <v>62.779063820530801</v>
      </c>
      <c r="BR24">
        <v>62.952228368538599</v>
      </c>
      <c r="BS24">
        <v>63.150513824956001</v>
      </c>
      <c r="BT24">
        <v>63.3264763457206</v>
      </c>
      <c r="BU24">
        <v>63.509535104006503</v>
      </c>
      <c r="BV24">
        <v>63.672100722641702</v>
      </c>
      <c r="BW24">
        <v>63.835898693117997</v>
      </c>
      <c r="BX24">
        <v>64.005674459107496</v>
      </c>
      <c r="BY24">
        <v>64.164459677856897</v>
      </c>
      <c r="BZ24">
        <v>64.328826018330005</v>
      </c>
      <c r="CA24">
        <v>64.488793024718007</v>
      </c>
      <c r="CB24">
        <v>64.638682280168496</v>
      </c>
      <c r="CC24">
        <v>64.775251521165401</v>
      </c>
      <c r="CD24">
        <v>64.926370113207895</v>
      </c>
      <c r="CE24">
        <v>65.052452160008599</v>
      </c>
      <c r="CF24">
        <v>65.199332444076603</v>
      </c>
      <c r="CG24">
        <v>65.347591525002599</v>
      </c>
      <c r="CH24">
        <v>65.474198730506998</v>
      </c>
      <c r="CI24">
        <v>65.610835871907895</v>
      </c>
      <c r="CJ24">
        <v>65.749532029025005</v>
      </c>
      <c r="CK24">
        <v>65.889208019896998</v>
      </c>
      <c r="CL24">
        <v>66.023955129244698</v>
      </c>
      <c r="CM24">
        <v>66.158658717008905</v>
      </c>
      <c r="CN24">
        <v>66.296135623451903</v>
      </c>
      <c r="CO24">
        <v>66.424361905243899</v>
      </c>
      <c r="CP24">
        <v>66.5467038387619</v>
      </c>
      <c r="CQ24">
        <v>66.673767511213001</v>
      </c>
      <c r="CR24">
        <v>66.806691791825799</v>
      </c>
      <c r="CS24">
        <v>66.932108302769706</v>
      </c>
      <c r="CT24">
        <v>67.058289937895694</v>
      </c>
      <c r="CU24">
        <v>67.180365038721902</v>
      </c>
      <c r="CV24">
        <v>67.302986611273994</v>
      </c>
      <c r="CW24">
        <v>67.429158864729402</v>
      </c>
      <c r="CX24">
        <v>67.552262596935606</v>
      </c>
      <c r="CY24">
        <v>67.673175538963406</v>
      </c>
      <c r="CZ24">
        <v>67.793128590135197</v>
      </c>
      <c r="DA24">
        <v>67.912128732937205</v>
      </c>
      <c r="DB24">
        <v>68.030182275047395</v>
      </c>
      <c r="DC24">
        <v>68.147294524981206</v>
      </c>
      <c r="DD24">
        <v>68.263469361446695</v>
      </c>
      <c r="DE24">
        <v>68.378708670433596</v>
      </c>
      <c r="DF24">
        <v>68.493011621494205</v>
      </c>
      <c r="DG24">
        <v>68.606373753256705</v>
      </c>
      <c r="DH24">
        <v>68.718785838464399</v>
      </c>
      <c r="DI24">
        <v>68.830232501308004</v>
      </c>
      <c r="DJ24">
        <v>68.940690564969302</v>
      </c>
      <c r="DK24">
        <v>69.050126670798903</v>
      </c>
      <c r="DL24">
        <v>69.158496525899295</v>
      </c>
      <c r="DM24">
        <v>69.265741161667805</v>
      </c>
      <c r="DN24">
        <v>69.371783432983406</v>
      </c>
      <c r="DO24">
        <v>69.476529183546404</v>
      </c>
      <c r="DP24">
        <v>69.579852929524904</v>
      </c>
      <c r="DQ24">
        <v>69.681610842507794</v>
      </c>
      <c r="DR24">
        <v>69.781630074827106</v>
      </c>
      <c r="DS24">
        <v>69.879725256240505</v>
      </c>
      <c r="DT24">
        <v>69.975703667941104</v>
      </c>
    </row>
    <row r="25" spans="1:124" ht="15" customHeight="1" x14ac:dyDescent="0.25">
      <c r="A25">
        <v>23</v>
      </c>
      <c r="B25">
        <v>47.195462238479401</v>
      </c>
      <c r="C25">
        <v>47.312772230128203</v>
      </c>
      <c r="D25">
        <v>47.464937976226203</v>
      </c>
      <c r="E25">
        <v>47.853385458845601</v>
      </c>
      <c r="F25">
        <v>48.052352780447002</v>
      </c>
      <c r="G25">
        <v>48.358674422085102</v>
      </c>
      <c r="H25">
        <v>48.624455879844</v>
      </c>
      <c r="I25">
        <v>48.869744342818898</v>
      </c>
      <c r="J25">
        <v>49.0998493692355</v>
      </c>
      <c r="K25">
        <v>49.410456174652097</v>
      </c>
      <c r="L25">
        <v>49.757852342038397</v>
      </c>
      <c r="M25">
        <v>50.0039156348411</v>
      </c>
      <c r="N25">
        <v>50.3838604676207</v>
      </c>
      <c r="O25">
        <v>50.237983519356703</v>
      </c>
      <c r="P25">
        <v>50.419439942556401</v>
      </c>
      <c r="Q25">
        <v>50.119575709082497</v>
      </c>
      <c r="R25">
        <v>49.999000153660099</v>
      </c>
      <c r="S25">
        <v>50.198661409967599</v>
      </c>
      <c r="T25">
        <v>50.9305303157726</v>
      </c>
      <c r="U25">
        <v>51.057653431315799</v>
      </c>
      <c r="V25">
        <v>52.3348373013323</v>
      </c>
      <c r="W25">
        <v>53.589309524455103</v>
      </c>
      <c r="X25">
        <v>54.395533096841604</v>
      </c>
      <c r="Y25">
        <v>54.758515590929598</v>
      </c>
      <c r="Z25">
        <v>55.032570441458397</v>
      </c>
      <c r="AA25">
        <v>55.209099346463901</v>
      </c>
      <c r="AB25">
        <v>55.338072076089901</v>
      </c>
      <c r="AC25">
        <v>55.586475045953101</v>
      </c>
      <c r="AD25">
        <v>55.742645229002399</v>
      </c>
      <c r="AE25">
        <v>56.025797439414198</v>
      </c>
      <c r="AF25">
        <v>56.265335146498799</v>
      </c>
      <c r="AG25">
        <v>56.478506292374902</v>
      </c>
      <c r="AH25">
        <v>56.780625875567999</v>
      </c>
      <c r="AI25">
        <v>56.9828449009078</v>
      </c>
      <c r="AJ25">
        <v>57.322236917534603</v>
      </c>
      <c r="AK25">
        <v>57.5583492984454</v>
      </c>
      <c r="AL25">
        <v>57.880623834964503</v>
      </c>
      <c r="AM25">
        <v>58.002633180778197</v>
      </c>
      <c r="AN25">
        <v>58.223359699549803</v>
      </c>
      <c r="AO25">
        <v>58.425796612629398</v>
      </c>
      <c r="AP25">
        <v>58.6713513444626</v>
      </c>
      <c r="AQ25">
        <v>58.835666689704503</v>
      </c>
      <c r="AR25">
        <v>58.890006935310304</v>
      </c>
      <c r="AS25">
        <v>58.898709295546404</v>
      </c>
      <c r="AT25">
        <v>58.915504973923298</v>
      </c>
      <c r="AU25">
        <v>59.027034694757504</v>
      </c>
      <c r="AV25">
        <v>59.207426932401297</v>
      </c>
      <c r="AW25">
        <v>59.308398568791198</v>
      </c>
      <c r="AX25">
        <v>59.379206136104102</v>
      </c>
      <c r="AY25">
        <v>59.3576211259155</v>
      </c>
      <c r="AZ25">
        <v>59.395893714928697</v>
      </c>
      <c r="BA25">
        <v>59.398657834761998</v>
      </c>
      <c r="BB25">
        <v>59.452200560502</v>
      </c>
      <c r="BC25">
        <v>59.483690581457601</v>
      </c>
      <c r="BD25">
        <v>59.548032150329902</v>
      </c>
      <c r="BE25">
        <v>59.561979276211702</v>
      </c>
      <c r="BF25">
        <v>59.751218190171201</v>
      </c>
      <c r="BG25">
        <v>59.928798210600696</v>
      </c>
      <c r="BH25">
        <v>60.131526268528603</v>
      </c>
      <c r="BI25">
        <v>60.2763160134472</v>
      </c>
      <c r="BJ25">
        <v>60.528696848475299</v>
      </c>
      <c r="BK25">
        <v>60.6923207202667</v>
      </c>
      <c r="BL25">
        <v>60.908857933662603</v>
      </c>
      <c r="BM25">
        <v>61.107969283794603</v>
      </c>
      <c r="BN25">
        <v>61.273938527440301</v>
      </c>
      <c r="BO25">
        <v>61.462369406024997</v>
      </c>
      <c r="BP25">
        <v>61.642823531563003</v>
      </c>
      <c r="BQ25">
        <v>61.841301179967402</v>
      </c>
      <c r="BR25">
        <v>62.013722433371299</v>
      </c>
      <c r="BS25">
        <v>62.212002758701601</v>
      </c>
      <c r="BT25">
        <v>62.385553460860301</v>
      </c>
      <c r="BU25">
        <v>62.568454909828397</v>
      </c>
      <c r="BV25">
        <v>62.729309319270001</v>
      </c>
      <c r="BW25">
        <v>62.890417295115803</v>
      </c>
      <c r="BX25">
        <v>63.058504480361798</v>
      </c>
      <c r="BY25">
        <v>63.214930139028098</v>
      </c>
      <c r="BZ25">
        <v>63.3791516112667</v>
      </c>
      <c r="CA25">
        <v>63.535522931657802</v>
      </c>
      <c r="CB25">
        <v>63.682063578248602</v>
      </c>
      <c r="CC25">
        <v>63.8194230930225</v>
      </c>
      <c r="CD25">
        <v>63.970392395466298</v>
      </c>
      <c r="CE25">
        <v>64.092011722271906</v>
      </c>
      <c r="CF25">
        <v>64.237178669057798</v>
      </c>
      <c r="CG25">
        <v>64.382631013000307</v>
      </c>
      <c r="CH25">
        <v>64.5080958369809</v>
      </c>
      <c r="CI25">
        <v>64.644917507061194</v>
      </c>
      <c r="CJ25">
        <v>64.783541204844099</v>
      </c>
      <c r="CK25">
        <v>64.921812881558296</v>
      </c>
      <c r="CL25">
        <v>65.054552769245802</v>
      </c>
      <c r="CM25">
        <v>65.189330539555698</v>
      </c>
      <c r="CN25">
        <v>65.326489222892206</v>
      </c>
      <c r="CO25">
        <v>65.450682707749493</v>
      </c>
      <c r="CP25">
        <v>65.572992917052702</v>
      </c>
      <c r="CQ25">
        <v>65.701343721597098</v>
      </c>
      <c r="CR25">
        <v>65.832163207370996</v>
      </c>
      <c r="CS25">
        <v>65.9600816357312</v>
      </c>
      <c r="CT25">
        <v>66.083336047797701</v>
      </c>
      <c r="CU25">
        <v>66.205890545642902</v>
      </c>
      <c r="CV25">
        <v>66.330248386913595</v>
      </c>
      <c r="CW25">
        <v>66.454124906649795</v>
      </c>
      <c r="CX25">
        <v>66.575622876028902</v>
      </c>
      <c r="CY25">
        <v>66.6961594254944</v>
      </c>
      <c r="CZ25">
        <v>66.815741894472794</v>
      </c>
      <c r="DA25">
        <v>66.9343771887944</v>
      </c>
      <c r="DB25">
        <v>67.052071539835794</v>
      </c>
      <c r="DC25">
        <v>67.168830180105203</v>
      </c>
      <c r="DD25">
        <v>67.284656912515103</v>
      </c>
      <c r="DE25">
        <v>67.399553547361094</v>
      </c>
      <c r="DF25">
        <v>67.513519178458793</v>
      </c>
      <c r="DG25">
        <v>67.6265492684782</v>
      </c>
      <c r="DH25">
        <v>67.738634513761497</v>
      </c>
      <c r="DI25">
        <v>67.849759461393901</v>
      </c>
      <c r="DJ25">
        <v>67.959900856439603</v>
      </c>
      <c r="DK25">
        <v>68.069025260701295</v>
      </c>
      <c r="DL25">
        <v>68.177088300170496</v>
      </c>
      <c r="DM25">
        <v>68.284030922952795</v>
      </c>
      <c r="DN25">
        <v>68.389775897920202</v>
      </c>
      <c r="DO25">
        <v>68.494228980303504</v>
      </c>
      <c r="DP25">
        <v>68.597264593158499</v>
      </c>
      <c r="DQ25">
        <v>68.698738813131101</v>
      </c>
      <c r="DR25">
        <v>68.798478692919602</v>
      </c>
      <c r="DS25">
        <v>68.896298761370602</v>
      </c>
      <c r="DT25">
        <v>68.992006199159206</v>
      </c>
    </row>
    <row r="26" spans="1:124" ht="15" customHeight="1" x14ac:dyDescent="0.25">
      <c r="A26">
        <v>24</v>
      </c>
      <c r="B26">
        <v>46.454308077717201</v>
      </c>
      <c r="C26">
        <v>46.590526806530399</v>
      </c>
      <c r="D26">
        <v>46.745717058163201</v>
      </c>
      <c r="E26">
        <v>47.128104577604503</v>
      </c>
      <c r="F26">
        <v>47.319206659586499</v>
      </c>
      <c r="G26">
        <v>47.625290909215998</v>
      </c>
      <c r="H26">
        <v>47.875882456711402</v>
      </c>
      <c r="I26">
        <v>48.120849097767099</v>
      </c>
      <c r="J26">
        <v>48.340213884351002</v>
      </c>
      <c r="K26">
        <v>48.639340217171203</v>
      </c>
      <c r="L26">
        <v>48.973770512187002</v>
      </c>
      <c r="M26">
        <v>49.227505854331298</v>
      </c>
      <c r="N26">
        <v>49.599666959651998</v>
      </c>
      <c r="O26">
        <v>49.444334301353102</v>
      </c>
      <c r="P26">
        <v>49.633095197392102</v>
      </c>
      <c r="Q26">
        <v>49.331058755684701</v>
      </c>
      <c r="R26">
        <v>49.538521853011503</v>
      </c>
      <c r="S26">
        <v>49.848649554810898</v>
      </c>
      <c r="T26">
        <v>50.207948187498303</v>
      </c>
      <c r="U26">
        <v>50.669398652073802</v>
      </c>
      <c r="V26">
        <v>52.2719401475441</v>
      </c>
      <c r="W26">
        <v>53.347504147206401</v>
      </c>
      <c r="X26">
        <v>53.660931870860303</v>
      </c>
      <c r="Y26">
        <v>53.904458767295502</v>
      </c>
      <c r="Z26">
        <v>54.162290364076597</v>
      </c>
      <c r="AA26">
        <v>54.317923891147501</v>
      </c>
      <c r="AB26">
        <v>54.432329408176997</v>
      </c>
      <c r="AC26">
        <v>54.676504612305003</v>
      </c>
      <c r="AD26">
        <v>54.827556854846698</v>
      </c>
      <c r="AE26">
        <v>55.099380824860702</v>
      </c>
      <c r="AF26">
        <v>55.334453709808102</v>
      </c>
      <c r="AG26">
        <v>55.548840167393102</v>
      </c>
      <c r="AH26">
        <v>55.846337614677303</v>
      </c>
      <c r="AI26">
        <v>56.053877464375397</v>
      </c>
      <c r="AJ26">
        <v>56.392188121843702</v>
      </c>
      <c r="AK26">
        <v>56.624377368579601</v>
      </c>
      <c r="AL26">
        <v>56.9461647616438</v>
      </c>
      <c r="AM26">
        <v>57.064566576292101</v>
      </c>
      <c r="AN26">
        <v>57.286439220227997</v>
      </c>
      <c r="AO26">
        <v>57.486227205486401</v>
      </c>
      <c r="AP26">
        <v>57.731932605449103</v>
      </c>
      <c r="AQ26">
        <v>57.902242298878299</v>
      </c>
      <c r="AR26">
        <v>57.953002858611399</v>
      </c>
      <c r="AS26">
        <v>57.965200228446101</v>
      </c>
      <c r="AT26">
        <v>57.987690260606598</v>
      </c>
      <c r="AU26">
        <v>58.088050095814403</v>
      </c>
      <c r="AV26">
        <v>58.271352015051903</v>
      </c>
      <c r="AW26">
        <v>58.368011831587303</v>
      </c>
      <c r="AX26">
        <v>58.449035986388097</v>
      </c>
      <c r="AY26">
        <v>58.426993461139702</v>
      </c>
      <c r="AZ26">
        <v>58.460768739832801</v>
      </c>
      <c r="BA26">
        <v>58.458416263375597</v>
      </c>
      <c r="BB26">
        <v>58.515884471442298</v>
      </c>
      <c r="BC26">
        <v>58.548282815898297</v>
      </c>
      <c r="BD26">
        <v>58.6090937618673</v>
      </c>
      <c r="BE26">
        <v>58.623674876647897</v>
      </c>
      <c r="BF26">
        <v>58.816747239058202</v>
      </c>
      <c r="BG26">
        <v>58.992789200727799</v>
      </c>
      <c r="BH26">
        <v>59.193737816999302</v>
      </c>
      <c r="BI26">
        <v>59.343314793815303</v>
      </c>
      <c r="BJ26">
        <v>59.596003634671703</v>
      </c>
      <c r="BK26">
        <v>59.753927189168301</v>
      </c>
      <c r="BL26">
        <v>59.973773948852497</v>
      </c>
      <c r="BM26">
        <v>60.167686155883601</v>
      </c>
      <c r="BN26">
        <v>60.337345135910901</v>
      </c>
      <c r="BO26">
        <v>60.522492699518999</v>
      </c>
      <c r="BP26">
        <v>60.704076849123098</v>
      </c>
      <c r="BQ26">
        <v>60.903228621999801</v>
      </c>
      <c r="BR26">
        <v>61.072151384602897</v>
      </c>
      <c r="BS26">
        <v>61.269456692469397</v>
      </c>
      <c r="BT26">
        <v>61.4398185779798</v>
      </c>
      <c r="BU26">
        <v>61.621604237437403</v>
      </c>
      <c r="BV26">
        <v>61.780996186497298</v>
      </c>
      <c r="BW26">
        <v>61.940740232577099</v>
      </c>
      <c r="BX26">
        <v>62.106226098880001</v>
      </c>
      <c r="BY26">
        <v>62.264728433061997</v>
      </c>
      <c r="BZ26">
        <v>62.4255091072881</v>
      </c>
      <c r="CA26">
        <v>62.579749405388199</v>
      </c>
      <c r="CB26">
        <v>62.725866422178399</v>
      </c>
      <c r="CC26">
        <v>62.8604183226674</v>
      </c>
      <c r="CD26">
        <v>63.011273843589699</v>
      </c>
      <c r="CE26">
        <v>63.130136046749101</v>
      </c>
      <c r="CF26">
        <v>63.276294171240799</v>
      </c>
      <c r="CG26">
        <v>63.4170542070868</v>
      </c>
      <c r="CH26">
        <v>63.5444775126726</v>
      </c>
      <c r="CI26">
        <v>63.6812727956343</v>
      </c>
      <c r="CJ26">
        <v>63.817956818059699</v>
      </c>
      <c r="CK26">
        <v>63.954678668386599</v>
      </c>
      <c r="CL26">
        <v>64.083022036457294</v>
      </c>
      <c r="CM26">
        <v>64.218710298494798</v>
      </c>
      <c r="CN26">
        <v>64.354128970267297</v>
      </c>
      <c r="CO26">
        <v>64.477405430305595</v>
      </c>
      <c r="CP26">
        <v>64.601536063886201</v>
      </c>
      <c r="CQ26">
        <v>64.728365422908297</v>
      </c>
      <c r="CR26">
        <v>64.859336280835905</v>
      </c>
      <c r="CS26">
        <v>64.986188913141007</v>
      </c>
      <c r="CT26">
        <v>65.107977373534297</v>
      </c>
      <c r="CU26">
        <v>65.232375685602804</v>
      </c>
      <c r="CV26">
        <v>65.355947405193703</v>
      </c>
      <c r="CW26">
        <v>65.478023238402201</v>
      </c>
      <c r="CX26">
        <v>65.5991358743928</v>
      </c>
      <c r="CY26">
        <v>65.719293021916997</v>
      </c>
      <c r="CZ26">
        <v>65.838501943155407</v>
      </c>
      <c r="DA26">
        <v>65.956769467069805</v>
      </c>
      <c r="DB26">
        <v>66.074101748504106</v>
      </c>
      <c r="DC26">
        <v>66.190503943710198</v>
      </c>
      <c r="DD26">
        <v>66.305979779535903</v>
      </c>
      <c r="DE26">
        <v>66.420530990292704</v>
      </c>
      <c r="DF26">
        <v>66.534156593747795</v>
      </c>
      <c r="DG26">
        <v>66.6468519762753</v>
      </c>
      <c r="DH26">
        <v>66.758607757450505</v>
      </c>
      <c r="DI26">
        <v>66.869408406852997</v>
      </c>
      <c r="DJ26">
        <v>66.979230590992799</v>
      </c>
      <c r="DK26">
        <v>67.088040791643394</v>
      </c>
      <c r="DL26">
        <v>67.195794553152993</v>
      </c>
      <c r="DM26">
        <v>67.302432739745598</v>
      </c>
      <c r="DN26">
        <v>67.407878033631604</v>
      </c>
      <c r="DO26">
        <v>67.512036100844497</v>
      </c>
      <c r="DP26">
        <v>67.614781270523906</v>
      </c>
      <c r="DQ26">
        <v>67.715969523515597</v>
      </c>
      <c r="DR26">
        <v>67.8154278118961</v>
      </c>
      <c r="DS26">
        <v>67.912970562512001</v>
      </c>
      <c r="DT26">
        <v>68.008404854376295</v>
      </c>
    </row>
    <row r="27" spans="1:124" ht="15" customHeight="1" x14ac:dyDescent="0.25">
      <c r="A27">
        <v>25</v>
      </c>
      <c r="B27">
        <v>45.717673389684997</v>
      </c>
      <c r="C27">
        <v>45.859523168273398</v>
      </c>
      <c r="D27">
        <v>46.021765266655997</v>
      </c>
      <c r="E27">
        <v>46.389993207916802</v>
      </c>
      <c r="F27">
        <v>46.579767560033602</v>
      </c>
      <c r="G27">
        <v>46.875920401801899</v>
      </c>
      <c r="H27">
        <v>47.125058258824197</v>
      </c>
      <c r="I27">
        <v>47.356098423878798</v>
      </c>
      <c r="J27">
        <v>47.574718320507401</v>
      </c>
      <c r="K27">
        <v>47.859976637323697</v>
      </c>
      <c r="L27">
        <v>48.189970799895498</v>
      </c>
      <c r="M27">
        <v>48.442373952714597</v>
      </c>
      <c r="N27">
        <v>48.808400593513099</v>
      </c>
      <c r="O27">
        <v>48.655016839348001</v>
      </c>
      <c r="P27">
        <v>48.831205519908302</v>
      </c>
      <c r="Q27">
        <v>48.976724372183398</v>
      </c>
      <c r="R27">
        <v>49.082840141526603</v>
      </c>
      <c r="S27">
        <v>49.125970023506198</v>
      </c>
      <c r="T27">
        <v>49.763557089006703</v>
      </c>
      <c r="U27">
        <v>50.882841233298102</v>
      </c>
      <c r="V27">
        <v>52.048002536456899</v>
      </c>
      <c r="W27">
        <v>52.608023497777097</v>
      </c>
      <c r="X27">
        <v>52.804818715188098</v>
      </c>
      <c r="Y27">
        <v>53.0364144956649</v>
      </c>
      <c r="Z27">
        <v>53.268235383312103</v>
      </c>
      <c r="AA27">
        <v>53.415565120996597</v>
      </c>
      <c r="AB27">
        <v>53.527881633005997</v>
      </c>
      <c r="AC27">
        <v>53.766804836838602</v>
      </c>
      <c r="AD27">
        <v>53.904059770270898</v>
      </c>
      <c r="AE27">
        <v>54.173094856687698</v>
      </c>
      <c r="AF27">
        <v>54.406124052465202</v>
      </c>
      <c r="AG27">
        <v>54.620684811987502</v>
      </c>
      <c r="AH27">
        <v>54.908993520896402</v>
      </c>
      <c r="AI27">
        <v>55.127290068932702</v>
      </c>
      <c r="AJ27">
        <v>55.459817878794802</v>
      </c>
      <c r="AK27">
        <v>55.687916395282599</v>
      </c>
      <c r="AL27">
        <v>56.010712232026997</v>
      </c>
      <c r="AM27">
        <v>56.127036957184899</v>
      </c>
      <c r="AN27">
        <v>56.348708654830098</v>
      </c>
      <c r="AO27">
        <v>56.551432272146201</v>
      </c>
      <c r="AP27">
        <v>56.794230243303303</v>
      </c>
      <c r="AQ27">
        <v>56.965564464558597</v>
      </c>
      <c r="AR27">
        <v>57.015173935813202</v>
      </c>
      <c r="AS27">
        <v>57.030822119195797</v>
      </c>
      <c r="AT27">
        <v>57.051313206432901</v>
      </c>
      <c r="AU27">
        <v>57.153649487431203</v>
      </c>
      <c r="AV27">
        <v>57.3301061257269</v>
      </c>
      <c r="AW27">
        <v>57.426514336985903</v>
      </c>
      <c r="AX27">
        <v>57.508049561779103</v>
      </c>
      <c r="AY27">
        <v>57.486979282993197</v>
      </c>
      <c r="AZ27">
        <v>57.519532721899701</v>
      </c>
      <c r="BA27">
        <v>57.5203541832892</v>
      </c>
      <c r="BB27">
        <v>57.577361445629897</v>
      </c>
      <c r="BC27">
        <v>57.611705532859098</v>
      </c>
      <c r="BD27">
        <v>57.668025525913102</v>
      </c>
      <c r="BE27">
        <v>57.6864317721666</v>
      </c>
      <c r="BF27">
        <v>57.884026843869499</v>
      </c>
      <c r="BG27">
        <v>58.054908770509698</v>
      </c>
      <c r="BH27">
        <v>58.254765773499997</v>
      </c>
      <c r="BI27">
        <v>58.405063805968801</v>
      </c>
      <c r="BJ27">
        <v>58.661605486725797</v>
      </c>
      <c r="BK27">
        <v>58.813321085761601</v>
      </c>
      <c r="BL27">
        <v>59.029798198414298</v>
      </c>
      <c r="BM27">
        <v>59.225667664324597</v>
      </c>
      <c r="BN27">
        <v>59.398186013231097</v>
      </c>
      <c r="BO27">
        <v>59.584068489570598</v>
      </c>
      <c r="BP27">
        <v>59.763275194202897</v>
      </c>
      <c r="BQ27">
        <v>59.964783725138197</v>
      </c>
      <c r="BR27">
        <v>60.130564853094199</v>
      </c>
      <c r="BS27">
        <v>60.327345153207098</v>
      </c>
      <c r="BT27">
        <v>60.497202126590999</v>
      </c>
      <c r="BU27">
        <v>60.674598233897903</v>
      </c>
      <c r="BV27">
        <v>60.830669489028097</v>
      </c>
      <c r="BW27">
        <v>60.989970911576599</v>
      </c>
      <c r="BX27">
        <v>61.152184939446897</v>
      </c>
      <c r="BY27">
        <v>61.310441450206199</v>
      </c>
      <c r="BZ27">
        <v>61.4688447216705</v>
      </c>
      <c r="CA27">
        <v>61.6217256794503</v>
      </c>
      <c r="CB27">
        <v>61.764240146676201</v>
      </c>
      <c r="CC27">
        <v>61.895949655285698</v>
      </c>
      <c r="CD27">
        <v>62.0469307281925</v>
      </c>
      <c r="CE27">
        <v>62.166137517915899</v>
      </c>
      <c r="CF27">
        <v>62.312259863917802</v>
      </c>
      <c r="CG27">
        <v>62.452087779874603</v>
      </c>
      <c r="CH27">
        <v>62.578855395850503</v>
      </c>
      <c r="CI27">
        <v>62.714786488328201</v>
      </c>
      <c r="CJ27">
        <v>62.851024267121403</v>
      </c>
      <c r="CK27">
        <v>62.985993066720397</v>
      </c>
      <c r="CL27">
        <v>63.110922028651601</v>
      </c>
      <c r="CM27">
        <v>63.246157999710299</v>
      </c>
      <c r="CN27">
        <v>63.380363652897898</v>
      </c>
      <c r="CO27">
        <v>63.504625530890401</v>
      </c>
      <c r="CP27">
        <v>63.630058892381797</v>
      </c>
      <c r="CQ27">
        <v>63.755168886694001</v>
      </c>
      <c r="CR27">
        <v>63.884642841802901</v>
      </c>
      <c r="CS27">
        <v>64.010542326123399</v>
      </c>
      <c r="CT27">
        <v>64.132659841806699</v>
      </c>
      <c r="CU27">
        <v>64.257091459073607</v>
      </c>
      <c r="CV27">
        <v>64.379745112910499</v>
      </c>
      <c r="CW27">
        <v>64.501433699092104</v>
      </c>
      <c r="CX27">
        <v>64.622165066658297</v>
      </c>
      <c r="CY27">
        <v>64.741946847275102</v>
      </c>
      <c r="CZ27">
        <v>64.860786226375595</v>
      </c>
      <c r="DA27">
        <v>64.978689956535007</v>
      </c>
      <c r="DB27">
        <v>65.095664116533001</v>
      </c>
      <c r="DC27">
        <v>65.211713786821605</v>
      </c>
      <c r="DD27">
        <v>65.326842618634402</v>
      </c>
      <c r="DE27">
        <v>65.441052270744393</v>
      </c>
      <c r="DF27">
        <v>65.554341685316999</v>
      </c>
      <c r="DG27">
        <v>65.666706172882797</v>
      </c>
      <c r="DH27">
        <v>65.778136276714093</v>
      </c>
      <c r="DI27">
        <v>65.888616389366007</v>
      </c>
      <c r="DJ27">
        <v>65.998123099299306</v>
      </c>
      <c r="DK27">
        <v>66.106622808801603</v>
      </c>
      <c r="DL27">
        <v>66.214070981143493</v>
      </c>
      <c r="DM27">
        <v>66.320408397283202</v>
      </c>
      <c r="DN27">
        <v>66.425557653456806</v>
      </c>
      <c r="DO27">
        <v>66.529424327201397</v>
      </c>
      <c r="DP27">
        <v>66.631882654641103</v>
      </c>
      <c r="DQ27">
        <v>66.7327885217573</v>
      </c>
      <c r="DR27">
        <v>66.831968780919297</v>
      </c>
      <c r="DS27">
        <v>66.929237757676304</v>
      </c>
      <c r="DT27">
        <v>67.024402429888397</v>
      </c>
    </row>
    <row r="28" spans="1:124" ht="15" customHeight="1" x14ac:dyDescent="0.25">
      <c r="A28">
        <v>26</v>
      </c>
      <c r="B28">
        <v>44.976969285843097</v>
      </c>
      <c r="C28">
        <v>45.123590629416903</v>
      </c>
      <c r="D28">
        <v>45.270372232067302</v>
      </c>
      <c r="E28">
        <v>45.656109065100402</v>
      </c>
      <c r="F28">
        <v>45.820131343879297</v>
      </c>
      <c r="G28">
        <v>46.118214300621602</v>
      </c>
      <c r="H28">
        <v>46.360667188507897</v>
      </c>
      <c r="I28">
        <v>46.5767868988911</v>
      </c>
      <c r="J28">
        <v>46.7925505896579</v>
      </c>
      <c r="K28">
        <v>47.070454270768401</v>
      </c>
      <c r="L28">
        <v>47.394568432584599</v>
      </c>
      <c r="M28">
        <v>47.646672118753699</v>
      </c>
      <c r="N28">
        <v>48.020083584028797</v>
      </c>
      <c r="O28">
        <v>47.856912982412098</v>
      </c>
      <c r="P28">
        <v>48.354918014469497</v>
      </c>
      <c r="Q28">
        <v>48.533779919608698</v>
      </c>
      <c r="R28">
        <v>48.358796692189202</v>
      </c>
      <c r="S28">
        <v>48.695095928214499</v>
      </c>
      <c r="T28">
        <v>49.811927059096703</v>
      </c>
      <c r="U28">
        <v>50.973709678092803</v>
      </c>
      <c r="V28">
        <v>51.319154659744797</v>
      </c>
      <c r="W28">
        <v>51.748743656515799</v>
      </c>
      <c r="X28">
        <v>51.936005352477203</v>
      </c>
      <c r="Y28">
        <v>52.146190690470902</v>
      </c>
      <c r="Z28">
        <v>52.371309542522503</v>
      </c>
      <c r="AA28">
        <v>52.515661041462899</v>
      </c>
      <c r="AB28">
        <v>52.618116054040698</v>
      </c>
      <c r="AC28">
        <v>52.840408866855398</v>
      </c>
      <c r="AD28">
        <v>52.976482811229502</v>
      </c>
      <c r="AE28">
        <v>53.247733344042999</v>
      </c>
      <c r="AF28">
        <v>53.478173945997703</v>
      </c>
      <c r="AG28">
        <v>53.692442588029003</v>
      </c>
      <c r="AH28">
        <v>53.981055797530999</v>
      </c>
      <c r="AI28">
        <v>54.193792552717603</v>
      </c>
      <c r="AJ28">
        <v>54.523751951157699</v>
      </c>
      <c r="AK28">
        <v>54.755101533731001</v>
      </c>
      <c r="AL28">
        <v>55.072583764816102</v>
      </c>
      <c r="AM28">
        <v>55.194161182581098</v>
      </c>
      <c r="AN28">
        <v>55.414786418955799</v>
      </c>
      <c r="AO28">
        <v>55.611381634210197</v>
      </c>
      <c r="AP28">
        <v>55.853466458706002</v>
      </c>
      <c r="AQ28">
        <v>56.0265015587619</v>
      </c>
      <c r="AR28">
        <v>56.076387845236297</v>
      </c>
      <c r="AS28">
        <v>56.089874541950202</v>
      </c>
      <c r="AT28">
        <v>56.114443640647799</v>
      </c>
      <c r="AU28">
        <v>56.214818444964997</v>
      </c>
      <c r="AV28">
        <v>56.389967265299802</v>
      </c>
      <c r="AW28">
        <v>56.486778759404999</v>
      </c>
      <c r="AX28">
        <v>56.563746384556801</v>
      </c>
      <c r="AY28">
        <v>56.545719300257602</v>
      </c>
      <c r="AZ28">
        <v>56.578038728331499</v>
      </c>
      <c r="BA28">
        <v>56.583048713606203</v>
      </c>
      <c r="BB28">
        <v>56.635755276001902</v>
      </c>
      <c r="BC28">
        <v>56.666999941449497</v>
      </c>
      <c r="BD28">
        <v>56.726407178799697</v>
      </c>
      <c r="BE28">
        <v>56.749544208723499</v>
      </c>
      <c r="BF28">
        <v>56.946741717416103</v>
      </c>
      <c r="BG28">
        <v>57.1163088042385</v>
      </c>
      <c r="BH28">
        <v>57.315362355490898</v>
      </c>
      <c r="BI28">
        <v>57.465295951806198</v>
      </c>
      <c r="BJ28">
        <v>57.722319150883003</v>
      </c>
      <c r="BK28">
        <v>57.871460526986702</v>
      </c>
      <c r="BL28">
        <v>58.086963762100901</v>
      </c>
      <c r="BM28">
        <v>58.283586171068897</v>
      </c>
      <c r="BN28">
        <v>58.457960596712901</v>
      </c>
      <c r="BO28">
        <v>58.647269054412803</v>
      </c>
      <c r="BP28">
        <v>58.823238360140998</v>
      </c>
      <c r="BQ28">
        <v>59.021750624596201</v>
      </c>
      <c r="BR28">
        <v>59.187927090123303</v>
      </c>
      <c r="BS28">
        <v>59.384442084534697</v>
      </c>
      <c r="BT28">
        <v>59.550071915709502</v>
      </c>
      <c r="BU28">
        <v>59.723460487974599</v>
      </c>
      <c r="BV28">
        <v>59.877941810038799</v>
      </c>
      <c r="BW28">
        <v>60.037800889664503</v>
      </c>
      <c r="BX28">
        <v>60.195751570763598</v>
      </c>
      <c r="BY28">
        <v>60.354314141318902</v>
      </c>
      <c r="BZ28">
        <v>60.512099095016197</v>
      </c>
      <c r="CA28">
        <v>60.661784502390503</v>
      </c>
      <c r="CB28">
        <v>60.800999392882403</v>
      </c>
      <c r="CC28">
        <v>60.9320150159703</v>
      </c>
      <c r="CD28">
        <v>61.080849455821998</v>
      </c>
      <c r="CE28">
        <v>61.200848939945097</v>
      </c>
      <c r="CF28">
        <v>61.3459286859838</v>
      </c>
      <c r="CG28">
        <v>61.488281779099097</v>
      </c>
      <c r="CH28">
        <v>61.611490758473202</v>
      </c>
      <c r="CI28">
        <v>61.7479829600234</v>
      </c>
      <c r="CJ28">
        <v>61.882925048315101</v>
      </c>
      <c r="CK28">
        <v>62.018640291643997</v>
      </c>
      <c r="CL28">
        <v>62.140968132560999</v>
      </c>
      <c r="CM28">
        <v>62.273921890456499</v>
      </c>
      <c r="CN28">
        <v>62.408161802451502</v>
      </c>
      <c r="CO28">
        <v>62.531210516258596</v>
      </c>
      <c r="CP28">
        <v>62.658439916583298</v>
      </c>
      <c r="CQ28">
        <v>62.7847212505051</v>
      </c>
      <c r="CR28">
        <v>62.910421541373303</v>
      </c>
      <c r="CS28">
        <v>63.0366372275071</v>
      </c>
      <c r="CT28">
        <v>63.159649591145502</v>
      </c>
      <c r="CU28">
        <v>63.282855415943402</v>
      </c>
      <c r="CV28">
        <v>63.405094848896901</v>
      </c>
      <c r="CW28">
        <v>63.5263755316127</v>
      </c>
      <c r="CX28">
        <v>63.646705233226101</v>
      </c>
      <c r="CY28">
        <v>63.766091505857403</v>
      </c>
      <c r="CZ28">
        <v>63.884541455710902</v>
      </c>
      <c r="DA28">
        <v>64.002061756475797</v>
      </c>
      <c r="DB28">
        <v>64.118658408344999</v>
      </c>
      <c r="DC28">
        <v>64.234336413419896</v>
      </c>
      <c r="DD28">
        <v>64.349099344729794</v>
      </c>
      <c r="DE28">
        <v>64.462948782872004</v>
      </c>
      <c r="DF28">
        <v>64.575883591708703</v>
      </c>
      <c r="DG28">
        <v>64.687899003145702</v>
      </c>
      <c r="DH28">
        <v>64.798985481268701</v>
      </c>
      <c r="DI28">
        <v>64.909127338599106</v>
      </c>
      <c r="DJ28">
        <v>65.018301082382493</v>
      </c>
      <c r="DK28">
        <v>65.126473032055799</v>
      </c>
      <c r="DL28">
        <v>65.233598566250507</v>
      </c>
      <c r="DM28">
        <v>65.339618378831602</v>
      </c>
      <c r="DN28">
        <v>65.444454975906794</v>
      </c>
      <c r="DO28">
        <v>65.548013842106101</v>
      </c>
      <c r="DP28">
        <v>65.650169115544699</v>
      </c>
      <c r="DQ28">
        <v>65.750776582124004</v>
      </c>
      <c r="DR28">
        <v>65.849662988887602</v>
      </c>
      <c r="DS28">
        <v>65.946642554494602</v>
      </c>
      <c r="DT28">
        <v>66.041522150201303</v>
      </c>
    </row>
    <row r="29" spans="1:124" ht="15" customHeight="1" x14ac:dyDescent="0.25">
      <c r="A29">
        <v>27</v>
      </c>
      <c r="B29">
        <v>44.224982823261399</v>
      </c>
      <c r="C29">
        <v>44.373149925372999</v>
      </c>
      <c r="D29">
        <v>44.5312970556271</v>
      </c>
      <c r="E29">
        <v>44.888915556197396</v>
      </c>
      <c r="F29">
        <v>45.0539902241593</v>
      </c>
      <c r="G29">
        <v>45.339668163897301</v>
      </c>
      <c r="H29">
        <v>45.572159253593703</v>
      </c>
      <c r="I29">
        <v>45.785076124523798</v>
      </c>
      <c r="J29">
        <v>46.003299204637997</v>
      </c>
      <c r="K29">
        <v>46.2737773111457</v>
      </c>
      <c r="L29">
        <v>46.599834357128501</v>
      </c>
      <c r="M29">
        <v>46.861737348567097</v>
      </c>
      <c r="N29">
        <v>47.218512435796001</v>
      </c>
      <c r="O29">
        <v>47.351934998506003</v>
      </c>
      <c r="P29">
        <v>47.984120136248201</v>
      </c>
      <c r="Q29">
        <v>47.801948371667201</v>
      </c>
      <c r="R29">
        <v>47.869035578338199</v>
      </c>
      <c r="S29">
        <v>48.785133412857</v>
      </c>
      <c r="T29">
        <v>49.743980490935797</v>
      </c>
      <c r="U29">
        <v>50.309941869160802</v>
      </c>
      <c r="V29">
        <v>50.464374923219403</v>
      </c>
      <c r="W29">
        <v>50.8741500058564</v>
      </c>
      <c r="X29">
        <v>51.049406542468503</v>
      </c>
      <c r="Y29">
        <v>51.248366641987403</v>
      </c>
      <c r="Z29">
        <v>51.468014311645597</v>
      </c>
      <c r="AA29">
        <v>51.6043865065772</v>
      </c>
      <c r="AB29">
        <v>51.691192446697997</v>
      </c>
      <c r="AC29">
        <v>51.917472692057103</v>
      </c>
      <c r="AD29">
        <v>52.052325812800497</v>
      </c>
      <c r="AE29">
        <v>52.3158926236583</v>
      </c>
      <c r="AF29">
        <v>52.551085639510099</v>
      </c>
      <c r="AG29">
        <v>52.763933157341803</v>
      </c>
      <c r="AH29">
        <v>53.049666754418404</v>
      </c>
      <c r="AI29">
        <v>53.258964032594299</v>
      </c>
      <c r="AJ29">
        <v>53.587413051622299</v>
      </c>
      <c r="AK29">
        <v>53.820910318730398</v>
      </c>
      <c r="AL29">
        <v>54.132682676096998</v>
      </c>
      <c r="AM29">
        <v>54.257597863769902</v>
      </c>
      <c r="AN29">
        <v>54.477527234856602</v>
      </c>
      <c r="AO29">
        <v>54.672800101343803</v>
      </c>
      <c r="AP29">
        <v>54.916265670163703</v>
      </c>
      <c r="AQ29">
        <v>55.088809904193702</v>
      </c>
      <c r="AR29">
        <v>55.136630557665598</v>
      </c>
      <c r="AS29">
        <v>55.1540547754147</v>
      </c>
      <c r="AT29">
        <v>55.175270935025097</v>
      </c>
      <c r="AU29">
        <v>55.280291201038096</v>
      </c>
      <c r="AV29">
        <v>55.448042795546101</v>
      </c>
      <c r="AW29">
        <v>55.5413347880854</v>
      </c>
      <c r="AX29">
        <v>55.622479248531903</v>
      </c>
      <c r="AY29">
        <v>55.600307149239299</v>
      </c>
      <c r="AZ29">
        <v>55.632362279673202</v>
      </c>
      <c r="BA29">
        <v>55.636415739713698</v>
      </c>
      <c r="BB29">
        <v>55.691596592375802</v>
      </c>
      <c r="BC29">
        <v>55.725712575078802</v>
      </c>
      <c r="BD29">
        <v>55.784751047984699</v>
      </c>
      <c r="BE29">
        <v>55.806937782040997</v>
      </c>
      <c r="BF29">
        <v>56.008687594001501</v>
      </c>
      <c r="BG29">
        <v>56.176629404517598</v>
      </c>
      <c r="BH29">
        <v>56.377403975148802</v>
      </c>
      <c r="BI29">
        <v>56.523243783775399</v>
      </c>
      <c r="BJ29">
        <v>56.779656907969297</v>
      </c>
      <c r="BK29">
        <v>56.926030278415702</v>
      </c>
      <c r="BL29">
        <v>57.146320502422597</v>
      </c>
      <c r="BM29">
        <v>57.343090006144401</v>
      </c>
      <c r="BN29">
        <v>57.518846742678903</v>
      </c>
      <c r="BO29">
        <v>57.710863772770601</v>
      </c>
      <c r="BP29">
        <v>57.884804272740602</v>
      </c>
      <c r="BQ29">
        <v>58.080371000749501</v>
      </c>
      <c r="BR29">
        <v>58.246073698667402</v>
      </c>
      <c r="BS29">
        <v>58.440110930992802</v>
      </c>
      <c r="BT29">
        <v>58.599820612868598</v>
      </c>
      <c r="BU29">
        <v>58.770816963577801</v>
      </c>
      <c r="BV29">
        <v>58.925992819577203</v>
      </c>
      <c r="BW29">
        <v>59.083467499692603</v>
      </c>
      <c r="BX29">
        <v>59.239268254889303</v>
      </c>
      <c r="BY29">
        <v>59.3973315043364</v>
      </c>
      <c r="BZ29">
        <v>59.553439926752702</v>
      </c>
      <c r="CA29">
        <v>59.698644505705801</v>
      </c>
      <c r="CB29">
        <v>59.838456054723103</v>
      </c>
      <c r="CC29">
        <v>59.970224784646398</v>
      </c>
      <c r="CD29">
        <v>60.115416246267799</v>
      </c>
      <c r="CE29">
        <v>60.237495345357701</v>
      </c>
      <c r="CF29">
        <v>60.380494482695802</v>
      </c>
      <c r="CG29">
        <v>60.523482804897199</v>
      </c>
      <c r="CH29">
        <v>60.645243986571998</v>
      </c>
      <c r="CI29">
        <v>60.7802079078944</v>
      </c>
      <c r="CJ29">
        <v>60.913890958629501</v>
      </c>
      <c r="CK29">
        <v>61.0506238594538</v>
      </c>
      <c r="CL29">
        <v>61.172264894105702</v>
      </c>
      <c r="CM29">
        <v>61.304307807934897</v>
      </c>
      <c r="CN29">
        <v>61.436272777225199</v>
      </c>
      <c r="CO29">
        <v>61.558529941234603</v>
      </c>
      <c r="CP29">
        <v>61.688388433945399</v>
      </c>
      <c r="CQ29">
        <v>61.814626222350498</v>
      </c>
      <c r="CR29">
        <v>61.938942272987099</v>
      </c>
      <c r="CS29">
        <v>62.064143036976603</v>
      </c>
      <c r="CT29">
        <v>62.187859385857202</v>
      </c>
      <c r="CU29">
        <v>62.3106088873487</v>
      </c>
      <c r="CV29">
        <v>62.432398960241798</v>
      </c>
      <c r="CW29">
        <v>62.553237158999103</v>
      </c>
      <c r="CX29">
        <v>62.673131166059498</v>
      </c>
      <c r="CY29">
        <v>62.792088447215399</v>
      </c>
      <c r="CZ29">
        <v>62.910116022668902</v>
      </c>
      <c r="DA29">
        <v>63.027220480460201</v>
      </c>
      <c r="DB29">
        <v>63.143407735442402</v>
      </c>
      <c r="DC29">
        <v>63.2586827046172</v>
      </c>
      <c r="DD29">
        <v>63.373048876061802</v>
      </c>
      <c r="DE29">
        <v>63.486507745439901</v>
      </c>
      <c r="DF29">
        <v>63.599058091534097</v>
      </c>
      <c r="DG29">
        <v>63.710695060813897</v>
      </c>
      <c r="DH29">
        <v>63.821409031313998</v>
      </c>
      <c r="DI29">
        <v>63.931184228581202</v>
      </c>
      <c r="DJ29">
        <v>64.039997071603807</v>
      </c>
      <c r="DK29">
        <v>64.147813789790604</v>
      </c>
      <c r="DL29">
        <v>64.254589669793106</v>
      </c>
      <c r="DM29">
        <v>64.360265310837207</v>
      </c>
      <c r="DN29">
        <v>64.464763121114402</v>
      </c>
      <c r="DO29">
        <v>64.567988484290396</v>
      </c>
      <c r="DP29">
        <v>64.669815432083894</v>
      </c>
      <c r="DQ29">
        <v>64.770099641747805</v>
      </c>
      <c r="DR29">
        <v>64.868667745890207</v>
      </c>
      <c r="DS29">
        <v>64.965333846819604</v>
      </c>
      <c r="DT29">
        <v>65.059904699578595</v>
      </c>
    </row>
    <row r="30" spans="1:124" ht="15" customHeight="1" x14ac:dyDescent="0.25">
      <c r="A30">
        <v>28</v>
      </c>
      <c r="B30">
        <v>43.461243014357599</v>
      </c>
      <c r="C30">
        <v>43.618163528606701</v>
      </c>
      <c r="D30">
        <v>43.7757462137874</v>
      </c>
      <c r="E30">
        <v>44.124176222906698</v>
      </c>
      <c r="F30">
        <v>44.271962432201597</v>
      </c>
      <c r="G30">
        <v>44.552154481894704</v>
      </c>
      <c r="H30">
        <v>44.773944902458702</v>
      </c>
      <c r="I30">
        <v>44.994183889597501</v>
      </c>
      <c r="J30">
        <v>45.2075288124068</v>
      </c>
      <c r="K30">
        <v>45.475961964230102</v>
      </c>
      <c r="L30">
        <v>45.804977477982497</v>
      </c>
      <c r="M30">
        <v>46.062169832747799</v>
      </c>
      <c r="N30">
        <v>46.608571653525402</v>
      </c>
      <c r="O30">
        <v>46.8992794714678</v>
      </c>
      <c r="P30">
        <v>47.260058689378901</v>
      </c>
      <c r="Q30">
        <v>47.275794561892098</v>
      </c>
      <c r="R30">
        <v>47.822810919191497</v>
      </c>
      <c r="S30">
        <v>48.764576759457697</v>
      </c>
      <c r="T30">
        <v>49.060189126040903</v>
      </c>
      <c r="U30">
        <v>49.4518855621222</v>
      </c>
      <c r="V30">
        <v>49.591492617380403</v>
      </c>
      <c r="W30">
        <v>49.9829537925621</v>
      </c>
      <c r="X30">
        <v>50.150142052744599</v>
      </c>
      <c r="Y30">
        <v>50.349375354541998</v>
      </c>
      <c r="Z30">
        <v>50.554448606740799</v>
      </c>
      <c r="AA30">
        <v>50.685134599006197</v>
      </c>
      <c r="AB30">
        <v>50.767607264696203</v>
      </c>
      <c r="AC30">
        <v>50.988358705234198</v>
      </c>
      <c r="AD30">
        <v>51.126952661180198</v>
      </c>
      <c r="AE30">
        <v>51.383285757220797</v>
      </c>
      <c r="AF30">
        <v>51.625061074109702</v>
      </c>
      <c r="AG30">
        <v>51.832370371766601</v>
      </c>
      <c r="AH30">
        <v>52.113012033247102</v>
      </c>
      <c r="AI30">
        <v>52.323054284494198</v>
      </c>
      <c r="AJ30">
        <v>52.651432534424899</v>
      </c>
      <c r="AK30">
        <v>52.8862712640951</v>
      </c>
      <c r="AL30">
        <v>53.196397002833599</v>
      </c>
      <c r="AM30">
        <v>53.319117372021701</v>
      </c>
      <c r="AN30">
        <v>53.538723618523697</v>
      </c>
      <c r="AO30">
        <v>53.738577756058902</v>
      </c>
      <c r="AP30">
        <v>53.977815803640397</v>
      </c>
      <c r="AQ30">
        <v>54.153283482640397</v>
      </c>
      <c r="AR30">
        <v>54.198490515303902</v>
      </c>
      <c r="AS30">
        <v>54.211993729791601</v>
      </c>
      <c r="AT30">
        <v>54.237910824151101</v>
      </c>
      <c r="AU30">
        <v>54.340811957028897</v>
      </c>
      <c r="AV30">
        <v>54.505132030380103</v>
      </c>
      <c r="AW30">
        <v>54.595119387362502</v>
      </c>
      <c r="AX30">
        <v>54.674825259172501</v>
      </c>
      <c r="AY30">
        <v>54.658721311991201</v>
      </c>
      <c r="AZ30">
        <v>54.692653689429697</v>
      </c>
      <c r="BA30">
        <v>54.689585428148703</v>
      </c>
      <c r="BB30">
        <v>54.748230403767998</v>
      </c>
      <c r="BC30">
        <v>54.781808637455001</v>
      </c>
      <c r="BD30">
        <v>54.839981850531302</v>
      </c>
      <c r="BE30">
        <v>54.865263083581503</v>
      </c>
      <c r="BF30">
        <v>55.0679752380031</v>
      </c>
      <c r="BG30">
        <v>55.235081043894397</v>
      </c>
      <c r="BH30">
        <v>55.432145386408401</v>
      </c>
      <c r="BI30">
        <v>55.579465249311298</v>
      </c>
      <c r="BJ30">
        <v>55.836316784534397</v>
      </c>
      <c r="BK30">
        <v>55.982108395005497</v>
      </c>
      <c r="BL30">
        <v>56.206994751448399</v>
      </c>
      <c r="BM30">
        <v>56.404701106354601</v>
      </c>
      <c r="BN30">
        <v>56.583234200655603</v>
      </c>
      <c r="BO30">
        <v>56.771522976245002</v>
      </c>
      <c r="BP30">
        <v>56.945121173297601</v>
      </c>
      <c r="BQ30">
        <v>57.139110416411697</v>
      </c>
      <c r="BR30">
        <v>57.302304158639501</v>
      </c>
      <c r="BS30">
        <v>57.490498639380299</v>
      </c>
      <c r="BT30">
        <v>57.648417681159401</v>
      </c>
      <c r="BU30">
        <v>57.8167511516627</v>
      </c>
      <c r="BV30">
        <v>57.970515527663999</v>
      </c>
      <c r="BW30">
        <v>58.126200285901596</v>
      </c>
      <c r="BX30">
        <v>58.283042366516497</v>
      </c>
      <c r="BY30">
        <v>58.439709165909903</v>
      </c>
      <c r="BZ30">
        <v>58.591357212014202</v>
      </c>
      <c r="CA30">
        <v>58.7341007633826</v>
      </c>
      <c r="CB30">
        <v>58.872560700209597</v>
      </c>
      <c r="CC30">
        <v>59.00636915218</v>
      </c>
      <c r="CD30">
        <v>59.149661447188997</v>
      </c>
      <c r="CE30">
        <v>59.272117056181301</v>
      </c>
      <c r="CF30">
        <v>59.416636819467499</v>
      </c>
      <c r="CG30">
        <v>59.555990140934597</v>
      </c>
      <c r="CH30">
        <v>59.679200296371697</v>
      </c>
      <c r="CI30">
        <v>59.809647744995203</v>
      </c>
      <c r="CJ30">
        <v>59.942720164527998</v>
      </c>
      <c r="CK30">
        <v>60.0783344791557</v>
      </c>
      <c r="CL30">
        <v>60.2010659174531</v>
      </c>
      <c r="CM30">
        <v>60.333702616122302</v>
      </c>
      <c r="CN30">
        <v>60.461821733492201</v>
      </c>
      <c r="CO30">
        <v>60.5865181583574</v>
      </c>
      <c r="CP30">
        <v>60.716115568511697</v>
      </c>
      <c r="CQ30">
        <v>60.842386931391701</v>
      </c>
      <c r="CR30">
        <v>60.967554957028803</v>
      </c>
      <c r="CS30">
        <v>61.091799958682302</v>
      </c>
      <c r="CT30">
        <v>61.215077497260403</v>
      </c>
      <c r="CU30">
        <v>61.337394767177798</v>
      </c>
      <c r="CV30">
        <v>61.458759106731499</v>
      </c>
      <c r="CW30">
        <v>61.579177990262799</v>
      </c>
      <c r="CX30">
        <v>61.698659020478999</v>
      </c>
      <c r="CY30">
        <v>61.817209583747001</v>
      </c>
      <c r="CZ30">
        <v>61.9348366211021</v>
      </c>
      <c r="DA30">
        <v>62.0515466417068</v>
      </c>
      <c r="DB30">
        <v>62.167345481777097</v>
      </c>
      <c r="DC30">
        <v>62.282237979849903</v>
      </c>
      <c r="DD30">
        <v>62.396227545611701</v>
      </c>
      <c r="DE30">
        <v>62.509315596281397</v>
      </c>
      <c r="DF30">
        <v>62.621500831973698</v>
      </c>
      <c r="DG30">
        <v>62.732778320055303</v>
      </c>
      <c r="DH30">
        <v>62.843138358764101</v>
      </c>
      <c r="DI30">
        <v>62.952565092845198</v>
      </c>
      <c r="DJ30">
        <v>63.061034859119999</v>
      </c>
      <c r="DK30">
        <v>63.168513802967396</v>
      </c>
      <c r="DL30">
        <v>63.274957124998302</v>
      </c>
      <c r="DM30">
        <v>63.380305335651599</v>
      </c>
      <c r="DN30">
        <v>63.484480750948897</v>
      </c>
      <c r="DO30">
        <v>63.587388659326002</v>
      </c>
      <c r="DP30">
        <v>63.688902991571801</v>
      </c>
      <c r="DQ30">
        <v>63.788879321691702</v>
      </c>
      <c r="DR30">
        <v>63.887144173381699</v>
      </c>
      <c r="DS30">
        <v>63.983511538475</v>
      </c>
      <c r="DT30">
        <v>64.077788061939899</v>
      </c>
    </row>
    <row r="31" spans="1:124" ht="15" customHeight="1" x14ac:dyDescent="0.25">
      <c r="A31">
        <v>29</v>
      </c>
      <c r="B31">
        <v>42.692893680570798</v>
      </c>
      <c r="C31">
        <v>42.845112189082499</v>
      </c>
      <c r="D31">
        <v>43.003980839028699</v>
      </c>
      <c r="E31">
        <v>43.339299935092697</v>
      </c>
      <c r="F31">
        <v>43.4813200111467</v>
      </c>
      <c r="G31">
        <v>43.757842524448101</v>
      </c>
      <c r="H31">
        <v>43.983298800022602</v>
      </c>
      <c r="I31">
        <v>44.189272259524401</v>
      </c>
      <c r="J31">
        <v>44.402072395657399</v>
      </c>
      <c r="K31">
        <v>44.679953004298902</v>
      </c>
      <c r="L31">
        <v>45.001300435319699</v>
      </c>
      <c r="M31">
        <v>45.488760490730797</v>
      </c>
      <c r="N31">
        <v>46.045264490991698</v>
      </c>
      <c r="O31">
        <v>46.159598635466502</v>
      </c>
      <c r="P31">
        <v>46.615398417134898</v>
      </c>
      <c r="Q31">
        <v>47.107590655620299</v>
      </c>
      <c r="R31">
        <v>47.667641101381498</v>
      </c>
      <c r="S31">
        <v>48.097279879638002</v>
      </c>
      <c r="T31">
        <v>48.198372737024101</v>
      </c>
      <c r="U31">
        <v>48.576217531652901</v>
      </c>
      <c r="V31">
        <v>48.708950976578301</v>
      </c>
      <c r="W31">
        <v>49.080176519816298</v>
      </c>
      <c r="X31">
        <v>49.2526592375592</v>
      </c>
      <c r="Y31">
        <v>49.4421660340413</v>
      </c>
      <c r="Z31">
        <v>49.632833802966303</v>
      </c>
      <c r="AA31">
        <v>49.764615968484499</v>
      </c>
      <c r="AB31">
        <v>49.8423480970173</v>
      </c>
      <c r="AC31">
        <v>50.063593889715399</v>
      </c>
      <c r="AD31">
        <v>50.203735209425503</v>
      </c>
      <c r="AE31">
        <v>50.455743630041297</v>
      </c>
      <c r="AF31">
        <v>50.693841233603301</v>
      </c>
      <c r="AG31">
        <v>50.897484080645199</v>
      </c>
      <c r="AH31">
        <v>51.180409461587701</v>
      </c>
      <c r="AI31">
        <v>51.392636246899897</v>
      </c>
      <c r="AJ31">
        <v>51.710664541587803</v>
      </c>
      <c r="AK31">
        <v>51.9481552794457</v>
      </c>
      <c r="AL31">
        <v>52.259811156934902</v>
      </c>
      <c r="AM31">
        <v>52.381845175480898</v>
      </c>
      <c r="AN31">
        <v>52.602217981530302</v>
      </c>
      <c r="AO31">
        <v>52.800323306102896</v>
      </c>
      <c r="AP31">
        <v>53.039005727772597</v>
      </c>
      <c r="AQ31">
        <v>53.217283806362097</v>
      </c>
      <c r="AR31">
        <v>53.255853930133497</v>
      </c>
      <c r="AS31">
        <v>53.271314393567003</v>
      </c>
      <c r="AT31">
        <v>53.301071735928602</v>
      </c>
      <c r="AU31">
        <v>53.398431142916003</v>
      </c>
      <c r="AV31">
        <v>53.558896732745801</v>
      </c>
      <c r="AW31">
        <v>53.652021962692203</v>
      </c>
      <c r="AX31">
        <v>53.731157262630802</v>
      </c>
      <c r="AY31">
        <v>53.711787732716097</v>
      </c>
      <c r="AZ31">
        <v>53.7472910819452</v>
      </c>
      <c r="BA31">
        <v>53.7463674146302</v>
      </c>
      <c r="BB31">
        <v>53.803927779334202</v>
      </c>
      <c r="BC31">
        <v>53.836063257598802</v>
      </c>
      <c r="BD31">
        <v>53.896861040530503</v>
      </c>
      <c r="BE31">
        <v>53.925087278607997</v>
      </c>
      <c r="BF31">
        <v>54.1238972341528</v>
      </c>
      <c r="BG31">
        <v>54.291868999225898</v>
      </c>
      <c r="BH31">
        <v>54.488141002520699</v>
      </c>
      <c r="BI31">
        <v>54.6360597497968</v>
      </c>
      <c r="BJ31">
        <v>54.893230886971303</v>
      </c>
      <c r="BK31">
        <v>55.041808897711803</v>
      </c>
      <c r="BL31">
        <v>55.269053111043</v>
      </c>
      <c r="BM31">
        <v>55.466918153513298</v>
      </c>
      <c r="BN31">
        <v>55.648850792632402</v>
      </c>
      <c r="BO31">
        <v>55.833989320435201</v>
      </c>
      <c r="BP31">
        <v>56.007296712094302</v>
      </c>
      <c r="BQ31">
        <v>56.194722855414703</v>
      </c>
      <c r="BR31">
        <v>56.353101372001198</v>
      </c>
      <c r="BS31">
        <v>56.536685390983401</v>
      </c>
      <c r="BT31">
        <v>56.694222192520797</v>
      </c>
      <c r="BU31">
        <v>56.860000518297902</v>
      </c>
      <c r="BV31">
        <v>57.013138879499301</v>
      </c>
      <c r="BW31">
        <v>57.168616177158199</v>
      </c>
      <c r="BX31">
        <v>57.323202317551697</v>
      </c>
      <c r="BY31">
        <v>57.477995822109698</v>
      </c>
      <c r="BZ31">
        <v>57.626399248594097</v>
      </c>
      <c r="CA31">
        <v>57.769739053591202</v>
      </c>
      <c r="CB31">
        <v>57.907603481691901</v>
      </c>
      <c r="CC31">
        <v>58.042812274092498</v>
      </c>
      <c r="CD31">
        <v>58.184756985935302</v>
      </c>
      <c r="CE31">
        <v>58.307984916063802</v>
      </c>
      <c r="CF31">
        <v>58.454016520985903</v>
      </c>
      <c r="CG31">
        <v>58.5891298065537</v>
      </c>
      <c r="CH31">
        <v>58.711098393249699</v>
      </c>
      <c r="CI31">
        <v>58.840865989942102</v>
      </c>
      <c r="CJ31">
        <v>58.974332163771003</v>
      </c>
      <c r="CK31">
        <v>59.107471306585303</v>
      </c>
      <c r="CL31">
        <v>59.230163202541497</v>
      </c>
      <c r="CM31">
        <v>59.3639493572135</v>
      </c>
      <c r="CN31">
        <v>59.490073871358703</v>
      </c>
      <c r="CO31">
        <v>59.617321684776698</v>
      </c>
      <c r="CP31">
        <v>59.745586657739899</v>
      </c>
      <c r="CQ31">
        <v>59.871620331011499</v>
      </c>
      <c r="CR31">
        <v>59.996376154269598</v>
      </c>
      <c r="CS31">
        <v>60.120164368813001</v>
      </c>
      <c r="CT31">
        <v>60.242991934786602</v>
      </c>
      <c r="CU31">
        <v>60.364865964524697</v>
      </c>
      <c r="CV31">
        <v>60.485793714576999</v>
      </c>
      <c r="CW31">
        <v>60.605782577889897</v>
      </c>
      <c r="CX31">
        <v>60.724840076146101</v>
      </c>
      <c r="CY31">
        <v>60.842973514971902</v>
      </c>
      <c r="CZ31">
        <v>60.960189754898302</v>
      </c>
      <c r="DA31">
        <v>61.076495224850902</v>
      </c>
      <c r="DB31">
        <v>61.191895681027503</v>
      </c>
      <c r="DC31">
        <v>61.306395882093398</v>
      </c>
      <c r="DD31">
        <v>61.419999157910603</v>
      </c>
      <c r="DE31">
        <v>61.532706845786301</v>
      </c>
      <c r="DF31">
        <v>61.644517565661999</v>
      </c>
      <c r="DG31">
        <v>61.755426304249902</v>
      </c>
      <c r="DH31">
        <v>61.865423278382501</v>
      </c>
      <c r="DI31">
        <v>61.974492550326097</v>
      </c>
      <c r="DJ31">
        <v>62.0826103729758</v>
      </c>
      <c r="DK31">
        <v>62.189742805819698</v>
      </c>
      <c r="DL31">
        <v>62.295844961457597</v>
      </c>
      <c r="DM31">
        <v>62.4008572594337</v>
      </c>
      <c r="DN31">
        <v>62.504701921332398</v>
      </c>
      <c r="DO31">
        <v>62.607284137936396</v>
      </c>
      <c r="DP31">
        <v>62.708477736444699</v>
      </c>
      <c r="DQ31">
        <v>62.808138184834498</v>
      </c>
      <c r="DR31">
        <v>62.906091894838198</v>
      </c>
      <c r="DS31">
        <v>63.002152744635701</v>
      </c>
      <c r="DT31">
        <v>63.096127265904599</v>
      </c>
    </row>
    <row r="32" spans="1:124" ht="15" customHeight="1" x14ac:dyDescent="0.25">
      <c r="A32">
        <v>30</v>
      </c>
      <c r="B32">
        <v>41.923544139438697</v>
      </c>
      <c r="C32">
        <v>42.0699064426761</v>
      </c>
      <c r="D32">
        <v>42.224199955874298</v>
      </c>
      <c r="E32">
        <v>42.547470066285001</v>
      </c>
      <c r="F32">
        <v>42.6887068873137</v>
      </c>
      <c r="G32">
        <v>42.967958213421099</v>
      </c>
      <c r="H32">
        <v>43.186026817183503</v>
      </c>
      <c r="I32">
        <v>43.382815742018103</v>
      </c>
      <c r="J32">
        <v>43.601342180281101</v>
      </c>
      <c r="K32">
        <v>43.875553629778402</v>
      </c>
      <c r="L32">
        <v>44.414801950020603</v>
      </c>
      <c r="M32">
        <v>44.910015996468303</v>
      </c>
      <c r="N32">
        <v>45.2855284344989</v>
      </c>
      <c r="O32">
        <v>45.497105796273097</v>
      </c>
      <c r="P32">
        <v>46.197027084848798</v>
      </c>
      <c r="Q32">
        <v>46.774506175944197</v>
      </c>
      <c r="R32">
        <v>46.968133770128098</v>
      </c>
      <c r="S32">
        <v>47.2438146318528</v>
      </c>
      <c r="T32">
        <v>47.338446091117703</v>
      </c>
      <c r="U32">
        <v>47.689269546713199</v>
      </c>
      <c r="V32">
        <v>47.814976394147898</v>
      </c>
      <c r="W32">
        <v>48.176996972487203</v>
      </c>
      <c r="X32">
        <v>48.346931398378601</v>
      </c>
      <c r="Y32">
        <v>48.525642666694502</v>
      </c>
      <c r="Z32">
        <v>48.715952961737202</v>
      </c>
      <c r="AA32">
        <v>48.841794349558299</v>
      </c>
      <c r="AB32">
        <v>48.918120224055997</v>
      </c>
      <c r="AC32">
        <v>49.134732782694499</v>
      </c>
      <c r="AD32">
        <v>49.277830542118402</v>
      </c>
      <c r="AE32">
        <v>49.521403220762302</v>
      </c>
      <c r="AF32">
        <v>49.764118238649203</v>
      </c>
      <c r="AG32">
        <v>49.967858873976098</v>
      </c>
      <c r="AH32">
        <v>50.247898810305301</v>
      </c>
      <c r="AI32">
        <v>50.457124684546599</v>
      </c>
      <c r="AJ32">
        <v>50.777746023470002</v>
      </c>
      <c r="AK32">
        <v>51.011509466009699</v>
      </c>
      <c r="AL32">
        <v>51.326199929878797</v>
      </c>
      <c r="AM32">
        <v>51.445818476736598</v>
      </c>
      <c r="AN32">
        <v>51.669051159572703</v>
      </c>
      <c r="AO32">
        <v>51.865931189931899</v>
      </c>
      <c r="AP32">
        <v>52.1038962292387</v>
      </c>
      <c r="AQ32">
        <v>52.2802220204888</v>
      </c>
      <c r="AR32">
        <v>52.320286130145703</v>
      </c>
      <c r="AS32">
        <v>52.335296269673599</v>
      </c>
      <c r="AT32">
        <v>52.364071285940803</v>
      </c>
      <c r="AU32">
        <v>52.4573760094991</v>
      </c>
      <c r="AV32">
        <v>52.617492309535301</v>
      </c>
      <c r="AW32">
        <v>52.707992002351403</v>
      </c>
      <c r="AX32">
        <v>52.784918472174503</v>
      </c>
      <c r="AY32">
        <v>52.767538718694503</v>
      </c>
      <c r="AZ32">
        <v>52.8047842270635</v>
      </c>
      <c r="BA32">
        <v>52.800737763469598</v>
      </c>
      <c r="BB32">
        <v>52.858557253817096</v>
      </c>
      <c r="BC32">
        <v>52.893550556869002</v>
      </c>
      <c r="BD32">
        <v>52.959798521683403</v>
      </c>
      <c r="BE32">
        <v>52.983412379094503</v>
      </c>
      <c r="BF32">
        <v>53.178333773869703</v>
      </c>
      <c r="BG32">
        <v>53.3474182852583</v>
      </c>
      <c r="BH32">
        <v>53.544646211445603</v>
      </c>
      <c r="BI32">
        <v>53.693718959507301</v>
      </c>
      <c r="BJ32">
        <v>53.951709723852098</v>
      </c>
      <c r="BK32">
        <v>54.105874891822602</v>
      </c>
      <c r="BL32">
        <v>54.334452310246697</v>
      </c>
      <c r="BM32">
        <v>54.533653060418402</v>
      </c>
      <c r="BN32">
        <v>54.715640786977801</v>
      </c>
      <c r="BO32">
        <v>54.8982598978751</v>
      </c>
      <c r="BP32">
        <v>55.068142076619203</v>
      </c>
      <c r="BQ32">
        <v>55.248272912770297</v>
      </c>
      <c r="BR32">
        <v>55.400266757392998</v>
      </c>
      <c r="BS32">
        <v>55.582531154808798</v>
      </c>
      <c r="BT32">
        <v>55.737613801158702</v>
      </c>
      <c r="BU32">
        <v>55.902561920989001</v>
      </c>
      <c r="BV32">
        <v>56.0564364882812</v>
      </c>
      <c r="BW32">
        <v>56.210022923316302</v>
      </c>
      <c r="BX32">
        <v>56.362746161522999</v>
      </c>
      <c r="BY32">
        <v>56.514440164202597</v>
      </c>
      <c r="BZ32">
        <v>56.658926585684299</v>
      </c>
      <c r="CA32">
        <v>56.805270669704903</v>
      </c>
      <c r="CB32">
        <v>56.942626541034798</v>
      </c>
      <c r="CC32">
        <v>57.0769197172623</v>
      </c>
      <c r="CD32">
        <v>57.218758290758402</v>
      </c>
      <c r="CE32">
        <v>57.341932653403298</v>
      </c>
      <c r="CF32">
        <v>57.485819711750899</v>
      </c>
      <c r="CG32">
        <v>57.6202878007621</v>
      </c>
      <c r="CH32">
        <v>57.743259992767797</v>
      </c>
      <c r="CI32">
        <v>57.8743252767919</v>
      </c>
      <c r="CJ32">
        <v>58.007032337073703</v>
      </c>
      <c r="CK32">
        <v>58.139336805845701</v>
      </c>
      <c r="CL32">
        <v>58.26196209487</v>
      </c>
      <c r="CM32">
        <v>58.393772951144101</v>
      </c>
      <c r="CN32">
        <v>58.521459503151</v>
      </c>
      <c r="CO32">
        <v>58.648587052548201</v>
      </c>
      <c r="CP32">
        <v>58.776067734253303</v>
      </c>
      <c r="CQ32">
        <v>58.901324708367802</v>
      </c>
      <c r="CR32">
        <v>59.025614234025902</v>
      </c>
      <c r="CS32">
        <v>59.148943029619197</v>
      </c>
      <c r="CT32">
        <v>59.271317974116101</v>
      </c>
      <c r="CU32">
        <v>59.392746098956302</v>
      </c>
      <c r="CV32">
        <v>59.513234580095599</v>
      </c>
      <c r="CW32">
        <v>59.6327907302068</v>
      </c>
      <c r="CX32">
        <v>59.751421991039201</v>
      </c>
      <c r="CY32">
        <v>59.869135588532203</v>
      </c>
      <c r="CZ32">
        <v>59.985938303727501</v>
      </c>
      <c r="DA32">
        <v>60.1018364862908</v>
      </c>
      <c r="DB32">
        <v>60.216835813338598</v>
      </c>
      <c r="DC32">
        <v>60.330940964558103</v>
      </c>
      <c r="DD32">
        <v>60.4441551908319</v>
      </c>
      <c r="DE32">
        <v>60.5564797503459</v>
      </c>
      <c r="DF32">
        <v>60.667913183596902</v>
      </c>
      <c r="DG32">
        <v>60.778450397299501</v>
      </c>
      <c r="DH32">
        <v>60.888081527455299</v>
      </c>
      <c r="DI32">
        <v>60.996790554330502</v>
      </c>
      <c r="DJ32">
        <v>61.104553647262101</v>
      </c>
      <c r="DK32">
        <v>61.211336780079201</v>
      </c>
      <c r="DL32">
        <v>61.317094977475897</v>
      </c>
      <c r="DM32">
        <v>61.4217685680374</v>
      </c>
      <c r="DN32">
        <v>61.525279678643201</v>
      </c>
      <c r="DO32">
        <v>61.627533402005803</v>
      </c>
      <c r="DP32">
        <v>61.728403460948698</v>
      </c>
      <c r="DQ32">
        <v>61.827745216495202</v>
      </c>
      <c r="DR32">
        <v>61.925384967287798</v>
      </c>
      <c r="DS32">
        <v>62.021136476794702</v>
      </c>
      <c r="DT32">
        <v>62.114806162456503</v>
      </c>
    </row>
    <row r="33" spans="1:124" ht="15" customHeight="1" x14ac:dyDescent="0.25">
      <c r="A33">
        <v>31</v>
      </c>
      <c r="B33">
        <v>41.144676040173998</v>
      </c>
      <c r="C33">
        <v>41.290221751855398</v>
      </c>
      <c r="D33">
        <v>41.439091690402101</v>
      </c>
      <c r="E33">
        <v>41.749463980126599</v>
      </c>
      <c r="F33">
        <v>41.902927302181901</v>
      </c>
      <c r="G33">
        <v>42.169310625819797</v>
      </c>
      <c r="H33">
        <v>42.384161736915701</v>
      </c>
      <c r="I33">
        <v>42.586314064699401</v>
      </c>
      <c r="J33">
        <v>42.799722474461603</v>
      </c>
      <c r="K33">
        <v>43.259228217075197</v>
      </c>
      <c r="L33">
        <v>43.829224206992997</v>
      </c>
      <c r="M33">
        <v>44.149679375140998</v>
      </c>
      <c r="N33">
        <v>44.586118520751697</v>
      </c>
      <c r="O33">
        <v>45.048744795028703</v>
      </c>
      <c r="P33">
        <v>45.726409343495597</v>
      </c>
      <c r="Q33">
        <v>46.027402563227497</v>
      </c>
      <c r="R33">
        <v>46.109054810612299</v>
      </c>
      <c r="S33">
        <v>46.372098969563197</v>
      </c>
      <c r="T33">
        <v>46.446839274211001</v>
      </c>
      <c r="U33">
        <v>46.794988735088097</v>
      </c>
      <c r="V33">
        <v>46.917442325461202</v>
      </c>
      <c r="W33">
        <v>47.268717313359303</v>
      </c>
      <c r="X33">
        <v>47.431358180056797</v>
      </c>
      <c r="Y33">
        <v>47.609099186010397</v>
      </c>
      <c r="Z33">
        <v>47.797362365479302</v>
      </c>
      <c r="AA33">
        <v>47.920819687176902</v>
      </c>
      <c r="AB33">
        <v>47.998773446092699</v>
      </c>
      <c r="AC33">
        <v>48.212206659789501</v>
      </c>
      <c r="AD33">
        <v>48.353686455952001</v>
      </c>
      <c r="AE33">
        <v>48.595421064872397</v>
      </c>
      <c r="AF33">
        <v>48.831845350291701</v>
      </c>
      <c r="AG33">
        <v>49.040296464243198</v>
      </c>
      <c r="AH33">
        <v>49.320346057740402</v>
      </c>
      <c r="AI33">
        <v>49.523664012117401</v>
      </c>
      <c r="AJ33">
        <v>49.839588641549398</v>
      </c>
      <c r="AK33">
        <v>50.0779929220163</v>
      </c>
      <c r="AL33">
        <v>50.389180935151401</v>
      </c>
      <c r="AM33">
        <v>50.507819047493598</v>
      </c>
      <c r="AN33">
        <v>50.727606276080998</v>
      </c>
      <c r="AO33">
        <v>50.933120232964598</v>
      </c>
      <c r="AP33">
        <v>51.168050026596397</v>
      </c>
      <c r="AQ33">
        <v>51.344309262407201</v>
      </c>
      <c r="AR33">
        <v>51.3897578103333</v>
      </c>
      <c r="AS33">
        <v>51.397692379532799</v>
      </c>
      <c r="AT33">
        <v>51.424307253336401</v>
      </c>
      <c r="AU33">
        <v>51.513405550372099</v>
      </c>
      <c r="AV33">
        <v>51.670126058088798</v>
      </c>
      <c r="AW33">
        <v>51.7654692136066</v>
      </c>
      <c r="AX33">
        <v>51.839587734024597</v>
      </c>
      <c r="AY33">
        <v>51.822953456015199</v>
      </c>
      <c r="AZ33">
        <v>51.8627403099714</v>
      </c>
      <c r="BA33">
        <v>51.857112181990402</v>
      </c>
      <c r="BB33">
        <v>51.918156188170698</v>
      </c>
      <c r="BC33">
        <v>51.954006611714803</v>
      </c>
      <c r="BD33">
        <v>52.020829386903401</v>
      </c>
      <c r="BE33">
        <v>52.039339945751998</v>
      </c>
      <c r="BF33">
        <v>52.234700399133999</v>
      </c>
      <c r="BG33">
        <v>52.406107566748297</v>
      </c>
      <c r="BH33">
        <v>52.6017174807046</v>
      </c>
      <c r="BI33">
        <v>52.757670816347897</v>
      </c>
      <c r="BJ33">
        <v>53.012809134239703</v>
      </c>
      <c r="BK33">
        <v>53.173383474539399</v>
      </c>
      <c r="BL33">
        <v>53.400551708547397</v>
      </c>
      <c r="BM33">
        <v>53.603947535003797</v>
      </c>
      <c r="BN33">
        <v>53.783504719677701</v>
      </c>
      <c r="BO33">
        <v>53.962502404343802</v>
      </c>
      <c r="BP33">
        <v>54.123420773960497</v>
      </c>
      <c r="BQ33">
        <v>54.300440914811396</v>
      </c>
      <c r="BR33">
        <v>54.4484964322031</v>
      </c>
      <c r="BS33">
        <v>54.627695291321601</v>
      </c>
      <c r="BT33">
        <v>54.781461198687197</v>
      </c>
      <c r="BU33">
        <v>54.945527665992401</v>
      </c>
      <c r="BV33">
        <v>55.099621986209499</v>
      </c>
      <c r="BW33">
        <v>55.249784216188701</v>
      </c>
      <c r="BX33">
        <v>55.404834797664499</v>
      </c>
      <c r="BY33">
        <v>55.552416621440898</v>
      </c>
      <c r="BZ33">
        <v>55.691380096932903</v>
      </c>
      <c r="CA33">
        <v>55.840251128249001</v>
      </c>
      <c r="CB33">
        <v>55.977891665140604</v>
      </c>
      <c r="CC33">
        <v>56.111564489720998</v>
      </c>
      <c r="CD33">
        <v>56.253144753048602</v>
      </c>
      <c r="CE33">
        <v>56.376449105872098</v>
      </c>
      <c r="CF33">
        <v>56.517216488032602</v>
      </c>
      <c r="CG33">
        <v>56.650763553526403</v>
      </c>
      <c r="CH33">
        <v>56.775632470718399</v>
      </c>
      <c r="CI33">
        <v>56.904475273504502</v>
      </c>
      <c r="CJ33">
        <v>57.037382395560897</v>
      </c>
      <c r="CK33">
        <v>57.169073098581201</v>
      </c>
      <c r="CL33">
        <v>57.295168256084402</v>
      </c>
      <c r="CM33">
        <v>57.423420820436199</v>
      </c>
      <c r="CN33">
        <v>57.552389043395401</v>
      </c>
      <c r="CO33">
        <v>57.679258327974502</v>
      </c>
      <c r="CP33">
        <v>57.805027143353399</v>
      </c>
      <c r="CQ33">
        <v>57.929828733802502</v>
      </c>
      <c r="CR33">
        <v>58.053669570978599</v>
      </c>
      <c r="CS33">
        <v>58.176556295567501</v>
      </c>
      <c r="CT33">
        <v>58.298495709049703</v>
      </c>
      <c r="CU33">
        <v>58.419494765613798</v>
      </c>
      <c r="CV33">
        <v>58.539560564222903</v>
      </c>
      <c r="CW33">
        <v>58.658700340834997</v>
      </c>
      <c r="CX33">
        <v>58.776921460780699</v>
      </c>
      <c r="CY33">
        <v>58.894231073790699</v>
      </c>
      <c r="CZ33">
        <v>59.0106358848601</v>
      </c>
      <c r="DA33">
        <v>59.126142167802101</v>
      </c>
      <c r="DB33">
        <v>59.2407555240259</v>
      </c>
      <c r="DC33">
        <v>59.354480557585802</v>
      </c>
      <c r="DD33">
        <v>59.467320443704303</v>
      </c>
      <c r="DE33">
        <v>59.5792763647461</v>
      </c>
      <c r="DF33">
        <v>59.690346785049499</v>
      </c>
      <c r="DG33">
        <v>59.800526534612601</v>
      </c>
      <c r="DH33">
        <v>59.909805671890503</v>
      </c>
      <c r="DI33">
        <v>60.018168098449202</v>
      </c>
      <c r="DJ33">
        <v>60.125589903393099</v>
      </c>
      <c r="DK33">
        <v>60.232036978265498</v>
      </c>
      <c r="DL33">
        <v>60.337464263268899</v>
      </c>
      <c r="DM33">
        <v>60.441811999518599</v>
      </c>
      <c r="DN33">
        <v>60.545002222777597</v>
      </c>
      <c r="DO33">
        <v>60.646939931341201</v>
      </c>
      <c r="DP33">
        <v>60.7474987475319</v>
      </c>
      <c r="DQ33">
        <v>60.846533929351402</v>
      </c>
      <c r="DR33">
        <v>60.9438716663931</v>
      </c>
      <c r="DS33">
        <v>61.039325611367801</v>
      </c>
      <c r="DT33">
        <v>61.1327020713099</v>
      </c>
    </row>
    <row r="34" spans="1:124" ht="15" customHeight="1" x14ac:dyDescent="0.25">
      <c r="A34">
        <v>32</v>
      </c>
      <c r="B34">
        <v>40.3522554880917</v>
      </c>
      <c r="C34">
        <v>40.490120771256699</v>
      </c>
      <c r="D34">
        <v>40.646119579189403</v>
      </c>
      <c r="E34">
        <v>40.956454393292702</v>
      </c>
      <c r="F34">
        <v>41.1080666369756</v>
      </c>
      <c r="G34">
        <v>41.366977578747097</v>
      </c>
      <c r="H34">
        <v>41.585096294105099</v>
      </c>
      <c r="I34">
        <v>41.779522085709999</v>
      </c>
      <c r="J34">
        <v>42.158565800008503</v>
      </c>
      <c r="K34">
        <v>42.652934310985302</v>
      </c>
      <c r="L34">
        <v>43.067216709305299</v>
      </c>
      <c r="M34">
        <v>43.445407781285702</v>
      </c>
      <c r="N34">
        <v>44.057515686811797</v>
      </c>
      <c r="O34">
        <v>44.539348336863704</v>
      </c>
      <c r="P34">
        <v>44.947617689015999</v>
      </c>
      <c r="Q34">
        <v>45.1652300964817</v>
      </c>
      <c r="R34">
        <v>45.242320410562797</v>
      </c>
      <c r="S34">
        <v>45.4906845165143</v>
      </c>
      <c r="T34">
        <v>45.560118079907397</v>
      </c>
      <c r="U34">
        <v>45.901190718590797</v>
      </c>
      <c r="V34">
        <v>46.013829825881999</v>
      </c>
      <c r="W34">
        <v>46.352439026982601</v>
      </c>
      <c r="X34">
        <v>46.5151192403575</v>
      </c>
      <c r="Y34">
        <v>46.690509406725901</v>
      </c>
      <c r="Z34">
        <v>46.880368047654599</v>
      </c>
      <c r="AA34">
        <v>46.998999543078497</v>
      </c>
      <c r="AB34">
        <v>47.076929399603998</v>
      </c>
      <c r="AC34">
        <v>47.2857598576553</v>
      </c>
      <c r="AD34">
        <v>47.424201779390103</v>
      </c>
      <c r="AE34">
        <v>47.668808257621102</v>
      </c>
      <c r="AF34">
        <v>47.905921090702101</v>
      </c>
      <c r="AG34">
        <v>48.109341940823398</v>
      </c>
      <c r="AH34">
        <v>48.388489122531197</v>
      </c>
      <c r="AI34">
        <v>48.59022193277</v>
      </c>
      <c r="AJ34">
        <v>48.9073458891258</v>
      </c>
      <c r="AK34">
        <v>49.147434679813003</v>
      </c>
      <c r="AL34">
        <v>49.4538933448463</v>
      </c>
      <c r="AM34">
        <v>49.570439018234502</v>
      </c>
      <c r="AN34">
        <v>49.7955062307284</v>
      </c>
      <c r="AO34">
        <v>49.993542373593399</v>
      </c>
      <c r="AP34">
        <v>50.2333913782008</v>
      </c>
      <c r="AQ34">
        <v>50.411167322391101</v>
      </c>
      <c r="AR34">
        <v>50.452675470927602</v>
      </c>
      <c r="AS34">
        <v>50.462107897541799</v>
      </c>
      <c r="AT34">
        <v>50.483579510787997</v>
      </c>
      <c r="AU34">
        <v>50.573453381448303</v>
      </c>
      <c r="AV34">
        <v>50.724379407782202</v>
      </c>
      <c r="AW34">
        <v>50.8216185986388</v>
      </c>
      <c r="AX34">
        <v>50.896948309372199</v>
      </c>
      <c r="AY34">
        <v>50.880199800718202</v>
      </c>
      <c r="AZ34">
        <v>50.916720119724403</v>
      </c>
      <c r="BA34">
        <v>50.915802430675697</v>
      </c>
      <c r="BB34">
        <v>50.977318382077101</v>
      </c>
      <c r="BC34">
        <v>51.012080788255702</v>
      </c>
      <c r="BD34">
        <v>51.081832659224098</v>
      </c>
      <c r="BE34">
        <v>51.0990703509474</v>
      </c>
      <c r="BF34">
        <v>51.294284372977302</v>
      </c>
      <c r="BG34">
        <v>51.466140005722103</v>
      </c>
      <c r="BH34">
        <v>51.6606496253671</v>
      </c>
      <c r="BI34">
        <v>51.826510165564798</v>
      </c>
      <c r="BJ34">
        <v>52.079387441695097</v>
      </c>
      <c r="BK34">
        <v>52.243158413437598</v>
      </c>
      <c r="BL34">
        <v>52.468257709592201</v>
      </c>
      <c r="BM34">
        <v>52.671905179164199</v>
      </c>
      <c r="BN34">
        <v>52.846665217566397</v>
      </c>
      <c r="BO34">
        <v>53.0204650088534</v>
      </c>
      <c r="BP34">
        <v>53.174180076959999</v>
      </c>
      <c r="BQ34">
        <v>53.349412469913602</v>
      </c>
      <c r="BR34">
        <v>53.496937147540301</v>
      </c>
      <c r="BS34">
        <v>53.672927967409599</v>
      </c>
      <c r="BT34">
        <v>53.8260551125801</v>
      </c>
      <c r="BU34">
        <v>53.989106346521602</v>
      </c>
      <c r="BV34">
        <v>54.140398182852103</v>
      </c>
      <c r="BW34">
        <v>54.289247694694701</v>
      </c>
      <c r="BX34">
        <v>54.445238136174297</v>
      </c>
      <c r="BY34">
        <v>54.590476730516002</v>
      </c>
      <c r="BZ34">
        <v>54.726057014164603</v>
      </c>
      <c r="CA34">
        <v>54.876916874372903</v>
      </c>
      <c r="CB34">
        <v>55.011638302715802</v>
      </c>
      <c r="CC34">
        <v>55.145753053956099</v>
      </c>
      <c r="CD34">
        <v>55.285695948494997</v>
      </c>
      <c r="CE34">
        <v>55.409815217513398</v>
      </c>
      <c r="CF34">
        <v>55.549852749616797</v>
      </c>
      <c r="CG34">
        <v>55.684140119006102</v>
      </c>
      <c r="CH34">
        <v>55.808869714947399</v>
      </c>
      <c r="CI34">
        <v>55.9355847714316</v>
      </c>
      <c r="CJ34">
        <v>56.069016022816697</v>
      </c>
      <c r="CK34">
        <v>56.201057018999002</v>
      </c>
      <c r="CL34">
        <v>56.328628004316997</v>
      </c>
      <c r="CM34">
        <v>56.456807870203903</v>
      </c>
      <c r="CN34">
        <v>56.584966376766197</v>
      </c>
      <c r="CO34">
        <v>56.711201466107603</v>
      </c>
      <c r="CP34">
        <v>56.836470408245603</v>
      </c>
      <c r="CQ34">
        <v>56.960779414401998</v>
      </c>
      <c r="CR34">
        <v>57.084134873356597</v>
      </c>
      <c r="CS34">
        <v>57.206543343091802</v>
      </c>
      <c r="CT34">
        <v>57.328011542582203</v>
      </c>
      <c r="CU34">
        <v>57.448546343730897</v>
      </c>
      <c r="CV34">
        <v>57.568154763458502</v>
      </c>
      <c r="CW34">
        <v>57.6868439559452</v>
      </c>
      <c r="CX34">
        <v>57.804621205030898</v>
      </c>
      <c r="CY34">
        <v>57.921493579145299</v>
      </c>
      <c r="CZ34">
        <v>58.0374677021194</v>
      </c>
      <c r="DA34">
        <v>58.152549766776197</v>
      </c>
      <c r="DB34">
        <v>58.266745293653699</v>
      </c>
      <c r="DC34">
        <v>58.380058805975601</v>
      </c>
      <c r="DD34">
        <v>58.492493398062798</v>
      </c>
      <c r="DE34">
        <v>58.604050171158498</v>
      </c>
      <c r="DF34">
        <v>58.714727508065302</v>
      </c>
      <c r="DG34">
        <v>58.824520156586999</v>
      </c>
      <c r="DH34">
        <v>58.933418092024603</v>
      </c>
      <c r="DI34">
        <v>59.041405131471997</v>
      </c>
      <c r="DJ34">
        <v>59.148457277825401</v>
      </c>
      <c r="DK34">
        <v>59.254540334105101</v>
      </c>
      <c r="DL34">
        <v>59.3596091495126</v>
      </c>
      <c r="DM34">
        <v>59.463603870824301</v>
      </c>
      <c r="DN34">
        <v>59.566446435387597</v>
      </c>
      <c r="DO34">
        <v>59.668041739396401</v>
      </c>
      <c r="DP34">
        <v>59.768263296277901</v>
      </c>
      <c r="DQ34">
        <v>59.866966252310597</v>
      </c>
      <c r="DR34">
        <v>59.9639766786824</v>
      </c>
      <c r="DS34">
        <v>60.059108107824798</v>
      </c>
      <c r="DT34">
        <v>60.152166726890002</v>
      </c>
    </row>
    <row r="35" spans="1:124" ht="15" customHeight="1" x14ac:dyDescent="0.25">
      <c r="A35">
        <v>33</v>
      </c>
      <c r="B35">
        <v>39.5568929924099</v>
      </c>
      <c r="C35">
        <v>39.700719069429901</v>
      </c>
      <c r="D35">
        <v>39.854131375130997</v>
      </c>
      <c r="E35">
        <v>40.165707768583403</v>
      </c>
      <c r="F35">
        <v>40.309051273450102</v>
      </c>
      <c r="G35">
        <v>40.576305105147398</v>
      </c>
      <c r="H35">
        <v>40.777878701441097</v>
      </c>
      <c r="I35">
        <v>41.135529685337502</v>
      </c>
      <c r="J35">
        <v>41.524355650613103</v>
      </c>
      <c r="K35">
        <v>41.8848894881692</v>
      </c>
      <c r="L35">
        <v>42.352959492216698</v>
      </c>
      <c r="M35">
        <v>42.921718855409601</v>
      </c>
      <c r="N35">
        <v>43.466425798537202</v>
      </c>
      <c r="O35">
        <v>43.760246511967203</v>
      </c>
      <c r="P35">
        <v>44.07536894946</v>
      </c>
      <c r="Q35">
        <v>44.283929912115099</v>
      </c>
      <c r="R35">
        <v>44.362240073597803</v>
      </c>
      <c r="S35">
        <v>44.601734211342098</v>
      </c>
      <c r="T35">
        <v>44.669462860626197</v>
      </c>
      <c r="U35">
        <v>45.003672296574102</v>
      </c>
      <c r="V35">
        <v>45.106396904015703</v>
      </c>
      <c r="W35">
        <v>45.440975069320302</v>
      </c>
      <c r="X35">
        <v>45.599194975333603</v>
      </c>
      <c r="Y35">
        <v>45.775171222591901</v>
      </c>
      <c r="Z35">
        <v>45.958094668289299</v>
      </c>
      <c r="AA35">
        <v>46.0803083933192</v>
      </c>
      <c r="AB35">
        <v>46.152986839714899</v>
      </c>
      <c r="AC35">
        <v>46.357881892467702</v>
      </c>
      <c r="AD35">
        <v>46.500077299006797</v>
      </c>
      <c r="AE35">
        <v>46.745712452750602</v>
      </c>
      <c r="AF35">
        <v>46.981442240922497</v>
      </c>
      <c r="AG35">
        <v>47.182268770141903</v>
      </c>
      <c r="AH35">
        <v>47.459269546103002</v>
      </c>
      <c r="AI35">
        <v>47.664111414813199</v>
      </c>
      <c r="AJ35">
        <v>47.980035328979397</v>
      </c>
      <c r="AK35">
        <v>48.2157660156901</v>
      </c>
      <c r="AL35">
        <v>48.519530319142604</v>
      </c>
      <c r="AM35">
        <v>48.640444700998302</v>
      </c>
      <c r="AN35">
        <v>48.865854035526397</v>
      </c>
      <c r="AO35">
        <v>49.059775591846098</v>
      </c>
      <c r="AP35">
        <v>49.298374600223802</v>
      </c>
      <c r="AQ35">
        <v>49.468488780380802</v>
      </c>
      <c r="AR35">
        <v>49.518032375760498</v>
      </c>
      <c r="AS35">
        <v>49.524001401435903</v>
      </c>
      <c r="AT35">
        <v>49.545049822349199</v>
      </c>
      <c r="AU35">
        <v>49.631730336905598</v>
      </c>
      <c r="AV35">
        <v>49.780478648022097</v>
      </c>
      <c r="AW35">
        <v>49.881112780278102</v>
      </c>
      <c r="AX35">
        <v>49.956708519037399</v>
      </c>
      <c r="AY35">
        <v>49.938120862160197</v>
      </c>
      <c r="AZ35">
        <v>49.976185224235401</v>
      </c>
      <c r="BA35">
        <v>49.973825600086798</v>
      </c>
      <c r="BB35">
        <v>50.038314818876302</v>
      </c>
      <c r="BC35">
        <v>50.071126413219602</v>
      </c>
      <c r="BD35">
        <v>50.139065863318201</v>
      </c>
      <c r="BE35">
        <v>50.160885929314702</v>
      </c>
      <c r="BF35">
        <v>50.354206360384197</v>
      </c>
      <c r="BG35">
        <v>50.528470788167802</v>
      </c>
      <c r="BH35">
        <v>50.722667316273501</v>
      </c>
      <c r="BI35">
        <v>50.895401863163499</v>
      </c>
      <c r="BJ35">
        <v>51.148571736968002</v>
      </c>
      <c r="BK35">
        <v>51.312520379078798</v>
      </c>
      <c r="BL35">
        <v>51.537663918954102</v>
      </c>
      <c r="BM35">
        <v>51.736359923262199</v>
      </c>
      <c r="BN35">
        <v>51.9022653910286</v>
      </c>
      <c r="BO35">
        <v>52.073882249543601</v>
      </c>
      <c r="BP35">
        <v>52.2231530402765</v>
      </c>
      <c r="BQ35">
        <v>52.399266911470498</v>
      </c>
      <c r="BR35">
        <v>52.545277325249401</v>
      </c>
      <c r="BS35">
        <v>52.717804559213803</v>
      </c>
      <c r="BT35">
        <v>52.871734729966199</v>
      </c>
      <c r="BU35">
        <v>53.0327004481533</v>
      </c>
      <c r="BV35">
        <v>53.180772007678797</v>
      </c>
      <c r="BW35">
        <v>53.329168674156499</v>
      </c>
      <c r="BX35">
        <v>53.484043317289299</v>
      </c>
      <c r="BY35">
        <v>53.627613327758603</v>
      </c>
      <c r="BZ35">
        <v>53.765587956726201</v>
      </c>
      <c r="CA35">
        <v>53.915535829288601</v>
      </c>
      <c r="CB35">
        <v>54.046960221621603</v>
      </c>
      <c r="CC35">
        <v>54.180584539985801</v>
      </c>
      <c r="CD35">
        <v>54.319512997079102</v>
      </c>
      <c r="CE35">
        <v>54.444226542992901</v>
      </c>
      <c r="CF35">
        <v>54.583491035052504</v>
      </c>
      <c r="CG35">
        <v>54.717659583596898</v>
      </c>
      <c r="CH35">
        <v>54.842366956442703</v>
      </c>
      <c r="CI35">
        <v>54.968865003839603</v>
      </c>
      <c r="CJ35">
        <v>55.1010796271635</v>
      </c>
      <c r="CK35">
        <v>55.2346196118148</v>
      </c>
      <c r="CL35">
        <v>55.361414803998699</v>
      </c>
      <c r="CM35">
        <v>55.490363684567697</v>
      </c>
      <c r="CN35">
        <v>55.617062371374502</v>
      </c>
      <c r="CO35">
        <v>55.742796228520497</v>
      </c>
      <c r="CP35">
        <v>55.867571200201098</v>
      </c>
      <c r="CQ35">
        <v>55.991393416747101</v>
      </c>
      <c r="CR35">
        <v>56.114269186155802</v>
      </c>
      <c r="CS35">
        <v>56.236204985760601</v>
      </c>
      <c r="CT35">
        <v>56.357207454043703</v>
      </c>
      <c r="CU35">
        <v>56.477283382597001</v>
      </c>
      <c r="CV35">
        <v>56.5964397082342</v>
      </c>
      <c r="CW35">
        <v>56.714683505255799</v>
      </c>
      <c r="CX35">
        <v>56.8320219778712</v>
      </c>
      <c r="CY35">
        <v>56.948462115032498</v>
      </c>
      <c r="CZ35">
        <v>57.064010461193703</v>
      </c>
      <c r="DA35">
        <v>57.178673129938097</v>
      </c>
      <c r="DB35">
        <v>57.292455562648399</v>
      </c>
      <c r="DC35">
        <v>57.405362203397402</v>
      </c>
      <c r="DD35">
        <v>57.5173960672495</v>
      </c>
      <c r="DE35">
        <v>57.628558175935801</v>
      </c>
      <c r="DF35">
        <v>57.7388468322969</v>
      </c>
      <c r="DG35">
        <v>57.8482567034795</v>
      </c>
      <c r="DH35">
        <v>57.956777683130397</v>
      </c>
      <c r="DI35">
        <v>58.064393505332497</v>
      </c>
      <c r="DJ35">
        <v>58.171080088194699</v>
      </c>
      <c r="DK35">
        <v>58.276803147593199</v>
      </c>
      <c r="DL35">
        <v>58.381517443062201</v>
      </c>
      <c r="DM35">
        <v>58.485163028327001</v>
      </c>
      <c r="DN35">
        <v>58.587661743557</v>
      </c>
      <c r="DO35">
        <v>58.688918384030899</v>
      </c>
      <c r="DP35">
        <v>58.788806355415502</v>
      </c>
      <c r="DQ35">
        <v>58.887180693359298</v>
      </c>
      <c r="DR35">
        <v>58.983867351659697</v>
      </c>
      <c r="DS35">
        <v>59.0786797434166</v>
      </c>
      <c r="DT35">
        <v>59.171423936798703</v>
      </c>
    </row>
    <row r="36" spans="1:124" ht="15" customHeight="1" x14ac:dyDescent="0.25">
      <c r="A36">
        <v>34</v>
      </c>
      <c r="B36">
        <v>38.758117985731403</v>
      </c>
      <c r="C36">
        <v>38.916925365638001</v>
      </c>
      <c r="D36">
        <v>39.063668814896403</v>
      </c>
      <c r="E36">
        <v>39.366375585715801</v>
      </c>
      <c r="F36">
        <v>39.517982470078799</v>
      </c>
      <c r="G36">
        <v>39.7742376648334</v>
      </c>
      <c r="H36">
        <v>40.103593535329601</v>
      </c>
      <c r="I36">
        <v>40.492427980785898</v>
      </c>
      <c r="J36">
        <v>40.746126397308799</v>
      </c>
      <c r="K36">
        <v>41.171186498706803</v>
      </c>
      <c r="L36">
        <v>41.7936000595626</v>
      </c>
      <c r="M36">
        <v>42.336281503310197</v>
      </c>
      <c r="N36">
        <v>42.661818332066602</v>
      </c>
      <c r="O36">
        <v>42.895505413831401</v>
      </c>
      <c r="P36">
        <v>43.201612759910297</v>
      </c>
      <c r="Q36">
        <v>43.400132142961503</v>
      </c>
      <c r="R36">
        <v>43.472134655354999</v>
      </c>
      <c r="S36">
        <v>43.710402081539698</v>
      </c>
      <c r="T36">
        <v>43.770379161929199</v>
      </c>
      <c r="U36">
        <v>44.0985989608739</v>
      </c>
      <c r="V36">
        <v>44.1984907799011</v>
      </c>
      <c r="W36">
        <v>44.524730097332302</v>
      </c>
      <c r="X36">
        <v>44.690318334503203</v>
      </c>
      <c r="Y36">
        <v>44.859145335651199</v>
      </c>
      <c r="Z36">
        <v>45.042781324104702</v>
      </c>
      <c r="AA36">
        <v>45.157414443902802</v>
      </c>
      <c r="AB36">
        <v>45.229268373219199</v>
      </c>
      <c r="AC36">
        <v>45.434150249647701</v>
      </c>
      <c r="AD36">
        <v>45.5780182677657</v>
      </c>
      <c r="AE36">
        <v>45.8214605092017</v>
      </c>
      <c r="AF36">
        <v>46.058805159404997</v>
      </c>
      <c r="AG36">
        <v>46.256862073484299</v>
      </c>
      <c r="AH36">
        <v>46.528434965854601</v>
      </c>
      <c r="AI36">
        <v>46.737228393342399</v>
      </c>
      <c r="AJ36">
        <v>47.051585923831297</v>
      </c>
      <c r="AK36">
        <v>47.284439740205102</v>
      </c>
      <c r="AL36">
        <v>47.590447436129097</v>
      </c>
      <c r="AM36">
        <v>47.706786639318203</v>
      </c>
      <c r="AN36">
        <v>47.939856335370202</v>
      </c>
      <c r="AO36">
        <v>48.126144111671401</v>
      </c>
      <c r="AP36">
        <v>48.368652911003302</v>
      </c>
      <c r="AQ36">
        <v>48.531978353235203</v>
      </c>
      <c r="AR36">
        <v>48.578886315599398</v>
      </c>
      <c r="AS36">
        <v>48.584039806772303</v>
      </c>
      <c r="AT36">
        <v>48.610823393218801</v>
      </c>
      <c r="AU36">
        <v>48.694001933857898</v>
      </c>
      <c r="AV36">
        <v>48.842797972205503</v>
      </c>
      <c r="AW36">
        <v>48.945000514754398</v>
      </c>
      <c r="AX36">
        <v>49.015977017701204</v>
      </c>
      <c r="AY36">
        <v>48.999315170190997</v>
      </c>
      <c r="AZ36">
        <v>49.0408110476913</v>
      </c>
      <c r="BA36">
        <v>49.035603548381097</v>
      </c>
      <c r="BB36">
        <v>49.100241898664997</v>
      </c>
      <c r="BC36">
        <v>49.134907229341998</v>
      </c>
      <c r="BD36">
        <v>49.197504268069302</v>
      </c>
      <c r="BE36">
        <v>49.227455724725097</v>
      </c>
      <c r="BF36">
        <v>49.4183990834103</v>
      </c>
      <c r="BG36">
        <v>49.593785987764001</v>
      </c>
      <c r="BH36">
        <v>49.790340776365497</v>
      </c>
      <c r="BI36">
        <v>49.964293568760198</v>
      </c>
      <c r="BJ36">
        <v>50.219468864674901</v>
      </c>
      <c r="BK36">
        <v>50.3823218600578</v>
      </c>
      <c r="BL36">
        <v>50.607260555160998</v>
      </c>
      <c r="BM36">
        <v>50.795704138720602</v>
      </c>
      <c r="BN36">
        <v>50.953790308427202</v>
      </c>
      <c r="BO36">
        <v>51.126584122511197</v>
      </c>
      <c r="BP36">
        <v>51.273384613913997</v>
      </c>
      <c r="BQ36">
        <v>51.450516217693597</v>
      </c>
      <c r="BR36">
        <v>51.5935084601835</v>
      </c>
      <c r="BS36">
        <v>51.764370221473698</v>
      </c>
      <c r="BT36">
        <v>51.918268596291803</v>
      </c>
      <c r="BU36">
        <v>52.075458502117598</v>
      </c>
      <c r="BV36">
        <v>52.222992064058801</v>
      </c>
      <c r="BW36">
        <v>52.368293872277903</v>
      </c>
      <c r="BX36">
        <v>52.522645753447598</v>
      </c>
      <c r="BY36">
        <v>52.666048863479702</v>
      </c>
      <c r="BZ36">
        <v>52.804932693733903</v>
      </c>
      <c r="CA36">
        <v>52.953961311376297</v>
      </c>
      <c r="CB36">
        <v>53.082517226057497</v>
      </c>
      <c r="CC36">
        <v>53.216449908428899</v>
      </c>
      <c r="CD36">
        <v>53.353969773124099</v>
      </c>
      <c r="CE36">
        <v>53.479012747483502</v>
      </c>
      <c r="CF36">
        <v>53.6182075523826</v>
      </c>
      <c r="CG36">
        <v>53.750629441842499</v>
      </c>
      <c r="CH36">
        <v>53.8766874253959</v>
      </c>
      <c r="CI36">
        <v>54.0053909218123</v>
      </c>
      <c r="CJ36">
        <v>54.136991931509897</v>
      </c>
      <c r="CK36">
        <v>54.2690672307697</v>
      </c>
      <c r="CL36">
        <v>54.396668348347902</v>
      </c>
      <c r="CM36">
        <v>54.523813657665002</v>
      </c>
      <c r="CN36">
        <v>54.6499958513945</v>
      </c>
      <c r="CO36">
        <v>54.775220598844797</v>
      </c>
      <c r="CP36">
        <v>54.899493764082202</v>
      </c>
      <c r="CQ36">
        <v>55.022821397352303</v>
      </c>
      <c r="CR36">
        <v>55.145209726636601</v>
      </c>
      <c r="CS36">
        <v>55.266665149347702</v>
      </c>
      <c r="CT36">
        <v>55.387194224167096</v>
      </c>
      <c r="CU36">
        <v>55.506803663031</v>
      </c>
      <c r="CV36">
        <v>55.625500323266301</v>
      </c>
      <c r="CW36">
        <v>55.743291199879501</v>
      </c>
      <c r="CX36">
        <v>55.860183418001903</v>
      </c>
      <c r="CY36">
        <v>55.976183887618397</v>
      </c>
      <c r="CZ36">
        <v>56.091299074270403</v>
      </c>
      <c r="DA36">
        <v>56.2055350127224</v>
      </c>
      <c r="DB36">
        <v>56.3188970655752</v>
      </c>
      <c r="DC36">
        <v>56.431389598071398</v>
      </c>
      <c r="DD36">
        <v>56.5430155462792</v>
      </c>
      <c r="DE36">
        <v>56.653775852608199</v>
      </c>
      <c r="DF36">
        <v>56.763668740046697</v>
      </c>
      <c r="DG36">
        <v>56.872688795097503</v>
      </c>
      <c r="DH36">
        <v>56.980825829653803</v>
      </c>
      <c r="DI36">
        <v>57.088063494553502</v>
      </c>
      <c r="DJ36">
        <v>57.194377622727899</v>
      </c>
      <c r="DK36">
        <v>57.299733842322503</v>
      </c>
      <c r="DL36">
        <v>57.404086822434401</v>
      </c>
      <c r="DM36">
        <v>57.507376522717699</v>
      </c>
      <c r="DN36">
        <v>57.609524684845603</v>
      </c>
      <c r="DO36">
        <v>57.7104360016383</v>
      </c>
      <c r="DP36">
        <v>57.809983768916602</v>
      </c>
      <c r="DQ36">
        <v>57.908022909405901</v>
      </c>
      <c r="DR36">
        <v>58.004379256907903</v>
      </c>
      <c r="DS36">
        <v>58.098866102671103</v>
      </c>
      <c r="DT36">
        <v>58.191289393522098</v>
      </c>
    </row>
    <row r="37" spans="1:124" ht="15" customHeight="1" x14ac:dyDescent="0.25">
      <c r="A37">
        <v>35</v>
      </c>
      <c r="B37">
        <v>37.972829610966798</v>
      </c>
      <c r="C37">
        <v>38.121040283592102</v>
      </c>
      <c r="D37">
        <v>38.268813608112602</v>
      </c>
      <c r="E37">
        <v>38.579845698247802</v>
      </c>
      <c r="F37">
        <v>38.718915963997901</v>
      </c>
      <c r="G37">
        <v>39.112550559519903</v>
      </c>
      <c r="H37">
        <v>39.4351465342381</v>
      </c>
      <c r="I37">
        <v>39.721224851441903</v>
      </c>
      <c r="J37">
        <v>40.0213331399924</v>
      </c>
      <c r="K37">
        <v>40.6035030733536</v>
      </c>
      <c r="L37">
        <v>41.183258193513502</v>
      </c>
      <c r="M37">
        <v>41.524989084106103</v>
      </c>
      <c r="N37">
        <v>41.799030365608701</v>
      </c>
      <c r="O37">
        <v>42.024977930202702</v>
      </c>
      <c r="P37">
        <v>42.3238112023718</v>
      </c>
      <c r="Q37">
        <v>42.515574236320603</v>
      </c>
      <c r="R37">
        <v>42.585412799998203</v>
      </c>
      <c r="S37">
        <v>42.816092349903897</v>
      </c>
      <c r="T37">
        <v>42.8718915528883</v>
      </c>
      <c r="U37">
        <v>43.189930684266997</v>
      </c>
      <c r="V37">
        <v>43.292453511431098</v>
      </c>
      <c r="W37">
        <v>43.617765307249002</v>
      </c>
      <c r="X37">
        <v>43.7781416259689</v>
      </c>
      <c r="Y37">
        <v>43.940785311980001</v>
      </c>
      <c r="Z37">
        <v>44.119690049956297</v>
      </c>
      <c r="AA37">
        <v>44.234965847326102</v>
      </c>
      <c r="AB37">
        <v>44.306421808944499</v>
      </c>
      <c r="AC37">
        <v>44.5117410653462</v>
      </c>
      <c r="AD37">
        <v>44.659260890997999</v>
      </c>
      <c r="AE37">
        <v>44.900245597836502</v>
      </c>
      <c r="AF37">
        <v>45.132731008527998</v>
      </c>
      <c r="AG37">
        <v>45.338553982774698</v>
      </c>
      <c r="AH37">
        <v>45.604587379936497</v>
      </c>
      <c r="AI37">
        <v>45.8147296462014</v>
      </c>
      <c r="AJ37">
        <v>46.125081610003903</v>
      </c>
      <c r="AK37">
        <v>46.361497443934603</v>
      </c>
      <c r="AL37">
        <v>46.660270094576397</v>
      </c>
      <c r="AM37">
        <v>46.782194157413201</v>
      </c>
      <c r="AN37">
        <v>47.013836178354701</v>
      </c>
      <c r="AO37">
        <v>47.192949816564202</v>
      </c>
      <c r="AP37">
        <v>47.442309958590002</v>
      </c>
      <c r="AQ37">
        <v>47.600713667576699</v>
      </c>
      <c r="AR37">
        <v>47.647886110346597</v>
      </c>
      <c r="AS37">
        <v>47.653305793767899</v>
      </c>
      <c r="AT37">
        <v>47.678050827532701</v>
      </c>
      <c r="AU37">
        <v>47.761492891790603</v>
      </c>
      <c r="AV37">
        <v>47.905501785599697</v>
      </c>
      <c r="AW37">
        <v>48.009285620713598</v>
      </c>
      <c r="AX37">
        <v>48.080848652419398</v>
      </c>
      <c r="AY37">
        <v>48.0622058618371</v>
      </c>
      <c r="AZ37">
        <v>48.105858104924998</v>
      </c>
      <c r="BA37">
        <v>48.097710003563201</v>
      </c>
      <c r="BB37">
        <v>48.164002801474602</v>
      </c>
      <c r="BC37">
        <v>48.199653090862199</v>
      </c>
      <c r="BD37">
        <v>48.262174752327603</v>
      </c>
      <c r="BE37">
        <v>48.297501397074797</v>
      </c>
      <c r="BF37">
        <v>48.487787426042303</v>
      </c>
      <c r="BG37">
        <v>48.664997905326402</v>
      </c>
      <c r="BH37">
        <v>48.862435216989702</v>
      </c>
      <c r="BI37">
        <v>49.035868593277698</v>
      </c>
      <c r="BJ37">
        <v>49.293423749191803</v>
      </c>
      <c r="BK37">
        <v>49.4530750487923</v>
      </c>
      <c r="BL37">
        <v>49.672194017751103</v>
      </c>
      <c r="BM37">
        <v>49.853819856404101</v>
      </c>
      <c r="BN37">
        <v>50.006312581174797</v>
      </c>
      <c r="BO37">
        <v>50.180303103707701</v>
      </c>
      <c r="BP37">
        <v>50.325173456925498</v>
      </c>
      <c r="BQ37">
        <v>50.501653591766697</v>
      </c>
      <c r="BR37">
        <v>50.6432641910516</v>
      </c>
      <c r="BS37">
        <v>50.810463470063603</v>
      </c>
      <c r="BT37">
        <v>50.963977222291497</v>
      </c>
      <c r="BU37">
        <v>51.120139387131601</v>
      </c>
      <c r="BV37">
        <v>51.265715904385701</v>
      </c>
      <c r="BW37">
        <v>51.410348027231301</v>
      </c>
      <c r="BX37">
        <v>51.565169314104899</v>
      </c>
      <c r="BY37">
        <v>51.7077138151257</v>
      </c>
      <c r="BZ37">
        <v>51.844724032256998</v>
      </c>
      <c r="CA37">
        <v>51.9910130665439</v>
      </c>
      <c r="CB37">
        <v>52.119369190137697</v>
      </c>
      <c r="CC37">
        <v>52.252952794903599</v>
      </c>
      <c r="CD37">
        <v>52.390943969947102</v>
      </c>
      <c r="CE37">
        <v>52.515746745033198</v>
      </c>
      <c r="CF37">
        <v>52.6552152910118</v>
      </c>
      <c r="CG37">
        <v>52.785914025228998</v>
      </c>
      <c r="CH37">
        <v>52.913175144481997</v>
      </c>
      <c r="CI37">
        <v>53.042496151363501</v>
      </c>
      <c r="CJ37">
        <v>53.174957693192603</v>
      </c>
      <c r="CK37">
        <v>53.3045102855544</v>
      </c>
      <c r="CL37">
        <v>53.432075366545199</v>
      </c>
      <c r="CM37">
        <v>53.558679582007301</v>
      </c>
      <c r="CN37">
        <v>53.684328317206798</v>
      </c>
      <c r="CO37">
        <v>53.809027160819099</v>
      </c>
      <c r="CP37">
        <v>53.932781896251498</v>
      </c>
      <c r="CQ37">
        <v>54.055598493092504</v>
      </c>
      <c r="CR37">
        <v>54.177483098695397</v>
      </c>
      <c r="CS37">
        <v>54.298442029900201</v>
      </c>
      <c r="CT37">
        <v>54.418481764899397</v>
      </c>
      <c r="CU37">
        <v>54.537608935248002</v>
      </c>
      <c r="CV37">
        <v>54.655830318026602</v>
      </c>
      <c r="CW37">
        <v>54.7731528281547</v>
      </c>
      <c r="CX37">
        <v>54.889583510860902</v>
      </c>
      <c r="CY37">
        <v>55.005129196296302</v>
      </c>
      <c r="CZ37">
        <v>55.119796270175399</v>
      </c>
      <c r="DA37">
        <v>55.233590687486497</v>
      </c>
      <c r="DB37">
        <v>55.3465177310417</v>
      </c>
      <c r="DC37">
        <v>55.458581686191501</v>
      </c>
      <c r="DD37">
        <v>55.569785408880897</v>
      </c>
      <c r="DE37">
        <v>55.680129760993999</v>
      </c>
      <c r="DF37">
        <v>55.789612884369703</v>
      </c>
      <c r="DG37">
        <v>55.898229283458399</v>
      </c>
      <c r="DH37">
        <v>56.005968686855603</v>
      </c>
      <c r="DI37">
        <v>56.112814660448301</v>
      </c>
      <c r="DJ37">
        <v>56.2187429500893</v>
      </c>
      <c r="DK37">
        <v>56.323719094050702</v>
      </c>
      <c r="DL37">
        <v>56.427697668612197</v>
      </c>
      <c r="DM37">
        <v>56.530618536661798</v>
      </c>
      <c r="DN37">
        <v>56.632403338298403</v>
      </c>
      <c r="DO37">
        <v>56.732956660506503</v>
      </c>
      <c r="DP37">
        <v>56.832151685209197</v>
      </c>
      <c r="DQ37">
        <v>56.9298432178919</v>
      </c>
      <c r="DR37">
        <v>57.025856967595097</v>
      </c>
      <c r="DS37">
        <v>57.120006098988704</v>
      </c>
      <c r="DT37">
        <v>57.212096432990997</v>
      </c>
    </row>
    <row r="38" spans="1:124" ht="15" customHeight="1" x14ac:dyDescent="0.25">
      <c r="A38">
        <v>36</v>
      </c>
      <c r="B38">
        <v>37.180125231052401</v>
      </c>
      <c r="C38">
        <v>37.324355163631999</v>
      </c>
      <c r="D38">
        <v>37.484452949773399</v>
      </c>
      <c r="E38">
        <v>37.788435580920201</v>
      </c>
      <c r="F38">
        <v>38.049321229489898</v>
      </c>
      <c r="G38">
        <v>38.443702815924098</v>
      </c>
      <c r="H38">
        <v>38.654721671606403</v>
      </c>
      <c r="I38">
        <v>38.996187949720998</v>
      </c>
      <c r="J38">
        <v>39.438850281904898</v>
      </c>
      <c r="K38">
        <v>39.984445259325902</v>
      </c>
      <c r="L38">
        <v>40.3720842277042</v>
      </c>
      <c r="M38">
        <v>40.655854746584701</v>
      </c>
      <c r="N38">
        <v>40.922791317121302</v>
      </c>
      <c r="O38">
        <v>41.147156986257897</v>
      </c>
      <c r="P38">
        <v>41.436919105298699</v>
      </c>
      <c r="Q38">
        <v>41.631437792847699</v>
      </c>
      <c r="R38">
        <v>41.696880403290002</v>
      </c>
      <c r="S38">
        <v>41.919821051522298</v>
      </c>
      <c r="T38">
        <v>41.973290013866297</v>
      </c>
      <c r="U38">
        <v>42.287918670516802</v>
      </c>
      <c r="V38">
        <v>42.390780243363899</v>
      </c>
      <c r="W38">
        <v>42.706758321524298</v>
      </c>
      <c r="X38">
        <v>42.867710496993098</v>
      </c>
      <c r="Y38">
        <v>43.023980171086997</v>
      </c>
      <c r="Z38">
        <v>43.204218648265297</v>
      </c>
      <c r="AA38">
        <v>43.317616263556502</v>
      </c>
      <c r="AB38">
        <v>43.391147523435897</v>
      </c>
      <c r="AC38">
        <v>43.597057000988002</v>
      </c>
      <c r="AD38">
        <v>43.740027121429101</v>
      </c>
      <c r="AE38">
        <v>43.982162663991502</v>
      </c>
      <c r="AF38">
        <v>44.2150726098672</v>
      </c>
      <c r="AG38">
        <v>44.422363939453497</v>
      </c>
      <c r="AH38">
        <v>44.683888910285503</v>
      </c>
      <c r="AI38">
        <v>44.893951910358801</v>
      </c>
      <c r="AJ38">
        <v>45.209006933513301</v>
      </c>
      <c r="AK38">
        <v>45.440191413924602</v>
      </c>
      <c r="AL38">
        <v>45.738887812037298</v>
      </c>
      <c r="AM38">
        <v>45.860074859552803</v>
      </c>
      <c r="AN38">
        <v>46.088330094429203</v>
      </c>
      <c r="AO38">
        <v>46.2659221511081</v>
      </c>
      <c r="AP38">
        <v>46.5146934643058</v>
      </c>
      <c r="AQ38">
        <v>46.669205204201702</v>
      </c>
      <c r="AR38">
        <v>46.721411903161801</v>
      </c>
      <c r="AS38">
        <v>46.721973624442398</v>
      </c>
      <c r="AT38">
        <v>46.747959301547397</v>
      </c>
      <c r="AU38">
        <v>46.832116897457297</v>
      </c>
      <c r="AV38">
        <v>46.969086267373797</v>
      </c>
      <c r="AW38">
        <v>47.079301910234797</v>
      </c>
      <c r="AX38">
        <v>47.146207347100798</v>
      </c>
      <c r="AY38">
        <v>47.127444296828898</v>
      </c>
      <c r="AZ38">
        <v>47.171784801344998</v>
      </c>
      <c r="BA38">
        <v>47.164597150164397</v>
      </c>
      <c r="BB38">
        <v>47.231769234302</v>
      </c>
      <c r="BC38">
        <v>47.268392283043397</v>
      </c>
      <c r="BD38">
        <v>47.333375822723703</v>
      </c>
      <c r="BE38">
        <v>47.368759083605802</v>
      </c>
      <c r="BF38">
        <v>47.563307486206199</v>
      </c>
      <c r="BG38">
        <v>47.740383611662203</v>
      </c>
      <c r="BH38">
        <v>47.937558085213297</v>
      </c>
      <c r="BI38">
        <v>48.110204099549797</v>
      </c>
      <c r="BJ38">
        <v>48.368099152030403</v>
      </c>
      <c r="BK38">
        <v>48.519162568915</v>
      </c>
      <c r="BL38">
        <v>48.732313185645097</v>
      </c>
      <c r="BM38">
        <v>48.911127250664897</v>
      </c>
      <c r="BN38">
        <v>49.063602373475803</v>
      </c>
      <c r="BO38">
        <v>49.236859537285298</v>
      </c>
      <c r="BP38">
        <v>49.379663904605501</v>
      </c>
      <c r="BQ38">
        <v>49.554781898810099</v>
      </c>
      <c r="BR38">
        <v>49.695155753406603</v>
      </c>
      <c r="BS38">
        <v>49.858246387444197</v>
      </c>
      <c r="BT38">
        <v>50.010570067060101</v>
      </c>
      <c r="BU38">
        <v>50.166905699708302</v>
      </c>
      <c r="BV38">
        <v>50.308761707047999</v>
      </c>
      <c r="BW38">
        <v>50.455189118910702</v>
      </c>
      <c r="BX38">
        <v>50.609082743620803</v>
      </c>
      <c r="BY38">
        <v>50.748304978980698</v>
      </c>
      <c r="BZ38">
        <v>50.882969150452404</v>
      </c>
      <c r="CA38">
        <v>51.028185278906697</v>
      </c>
      <c r="CB38">
        <v>51.155051374594301</v>
      </c>
      <c r="CC38">
        <v>51.290415810046298</v>
      </c>
      <c r="CD38">
        <v>51.4284390363676</v>
      </c>
      <c r="CE38">
        <v>51.554033924733503</v>
      </c>
      <c r="CF38">
        <v>51.693661966365497</v>
      </c>
      <c r="CG38">
        <v>51.824141664754698</v>
      </c>
      <c r="CH38">
        <v>51.952398528617799</v>
      </c>
      <c r="CI38">
        <v>52.082536725199702</v>
      </c>
      <c r="CJ38">
        <v>52.213065505319904</v>
      </c>
      <c r="CK38">
        <v>52.341034565179797</v>
      </c>
      <c r="CL38">
        <v>52.4680454018605</v>
      </c>
      <c r="CM38">
        <v>52.594103109084202</v>
      </c>
      <c r="CN38">
        <v>52.719212992652402</v>
      </c>
      <c r="CO38">
        <v>52.843380561673698</v>
      </c>
      <c r="CP38">
        <v>52.966611519915602</v>
      </c>
      <c r="CQ38">
        <v>53.088911757282098</v>
      </c>
      <c r="CR38">
        <v>53.210287341426699</v>
      </c>
      <c r="CS38">
        <v>53.330744509501898</v>
      </c>
      <c r="CT38">
        <v>53.450289660052697</v>
      </c>
      <c r="CU38">
        <v>53.568929345054599</v>
      </c>
      <c r="CV38">
        <v>53.686670262102297</v>
      </c>
      <c r="CW38">
        <v>53.803519246750398</v>
      </c>
      <c r="CX38">
        <v>53.919483265008402</v>
      </c>
      <c r="CY38">
        <v>54.034569067833303</v>
      </c>
      <c r="CZ38">
        <v>54.148782961706601</v>
      </c>
      <c r="DA38">
        <v>54.262130822389203</v>
      </c>
      <c r="DB38">
        <v>54.374617853407003</v>
      </c>
      <c r="DC38">
        <v>54.486248260669797</v>
      </c>
      <c r="DD38">
        <v>54.597024820394701</v>
      </c>
      <c r="DE38">
        <v>54.706948314272204</v>
      </c>
      <c r="DF38">
        <v>54.816016803252197</v>
      </c>
      <c r="DG38">
        <v>54.924224709909097</v>
      </c>
      <c r="DH38">
        <v>55.031561679620502</v>
      </c>
      <c r="DI38">
        <v>55.138011193289003</v>
      </c>
      <c r="DJ38">
        <v>55.2435489095243</v>
      </c>
      <c r="DK38">
        <v>55.348140276398702</v>
      </c>
      <c r="DL38">
        <v>55.451739776893199</v>
      </c>
      <c r="DM38">
        <v>55.554287176442102</v>
      </c>
      <c r="DN38">
        <v>55.655704012642097</v>
      </c>
      <c r="DO38">
        <v>55.755894765517901</v>
      </c>
      <c r="DP38">
        <v>55.854732501557599</v>
      </c>
      <c r="DQ38">
        <v>55.952071907296897</v>
      </c>
      <c r="DR38">
        <v>56.047738565018697</v>
      </c>
      <c r="DS38">
        <v>56.141545510819597</v>
      </c>
      <c r="DT38">
        <v>56.233298437790999</v>
      </c>
    </row>
    <row r="39" spans="1:124" ht="15" customHeight="1" x14ac:dyDescent="0.25">
      <c r="A39">
        <v>37</v>
      </c>
      <c r="B39">
        <v>36.389954891078602</v>
      </c>
      <c r="C39">
        <v>36.538294860827001</v>
      </c>
      <c r="D39">
        <v>36.700479422942102</v>
      </c>
      <c r="E39">
        <v>37.079680111430299</v>
      </c>
      <c r="F39">
        <v>37.3841307454259</v>
      </c>
      <c r="G39">
        <v>37.662464500871003</v>
      </c>
      <c r="H39">
        <v>37.917095681675001</v>
      </c>
      <c r="I39">
        <v>38.407662870077303</v>
      </c>
      <c r="J39">
        <v>38.809358099727902</v>
      </c>
      <c r="K39">
        <v>39.172860989259597</v>
      </c>
      <c r="L39">
        <v>39.4990926648954</v>
      </c>
      <c r="M39">
        <v>39.785331328130901</v>
      </c>
      <c r="N39">
        <v>40.0465044651393</v>
      </c>
      <c r="O39">
        <v>40.261538743627398</v>
      </c>
      <c r="P39">
        <v>40.553158941331503</v>
      </c>
      <c r="Q39">
        <v>40.737577725563398</v>
      </c>
      <c r="R39">
        <v>40.794245434894499</v>
      </c>
      <c r="S39">
        <v>41.023974207288703</v>
      </c>
      <c r="T39">
        <v>41.075228994244497</v>
      </c>
      <c r="U39">
        <v>41.39149398995</v>
      </c>
      <c r="V39">
        <v>41.486018770807298</v>
      </c>
      <c r="W39">
        <v>41.799856396968202</v>
      </c>
      <c r="X39">
        <v>41.955356881126399</v>
      </c>
      <c r="Y39">
        <v>42.113084430924602</v>
      </c>
      <c r="Z39">
        <v>42.286672464129097</v>
      </c>
      <c r="AA39">
        <v>42.404530164535203</v>
      </c>
      <c r="AB39">
        <v>42.478592628587101</v>
      </c>
      <c r="AC39">
        <v>42.679450073809498</v>
      </c>
      <c r="AD39">
        <v>42.832481101837899</v>
      </c>
      <c r="AE39">
        <v>43.067242723540602</v>
      </c>
      <c r="AF39">
        <v>43.298310284259301</v>
      </c>
      <c r="AG39">
        <v>43.506251354367102</v>
      </c>
      <c r="AH39">
        <v>43.76917176109</v>
      </c>
      <c r="AI39">
        <v>43.982391245593902</v>
      </c>
      <c r="AJ39">
        <v>44.289669610087699</v>
      </c>
      <c r="AK39">
        <v>44.524710802694301</v>
      </c>
      <c r="AL39">
        <v>44.821429161405902</v>
      </c>
      <c r="AM39">
        <v>44.936367037677499</v>
      </c>
      <c r="AN39">
        <v>45.167131189845399</v>
      </c>
      <c r="AO39">
        <v>45.338218247428301</v>
      </c>
      <c r="AP39">
        <v>45.587308601316103</v>
      </c>
      <c r="AQ39">
        <v>45.743043567350703</v>
      </c>
      <c r="AR39">
        <v>45.797469502720602</v>
      </c>
      <c r="AS39">
        <v>45.796262594376998</v>
      </c>
      <c r="AT39">
        <v>45.818152845525198</v>
      </c>
      <c r="AU39">
        <v>45.907154488734598</v>
      </c>
      <c r="AV39">
        <v>46.041691795783798</v>
      </c>
      <c r="AW39">
        <v>46.1506699404325</v>
      </c>
      <c r="AX39">
        <v>46.218194834425702</v>
      </c>
      <c r="AY39">
        <v>46.197722198940703</v>
      </c>
      <c r="AZ39">
        <v>46.245714255758898</v>
      </c>
      <c r="BA39">
        <v>46.237394088680603</v>
      </c>
      <c r="BB39">
        <v>46.302679302157799</v>
      </c>
      <c r="BC39">
        <v>46.339609337120898</v>
      </c>
      <c r="BD39">
        <v>46.406240756798702</v>
      </c>
      <c r="BE39">
        <v>46.442856053596202</v>
      </c>
      <c r="BF39">
        <v>46.641934119915497</v>
      </c>
      <c r="BG39">
        <v>46.817537155718</v>
      </c>
      <c r="BH39">
        <v>47.013069897719298</v>
      </c>
      <c r="BI39">
        <v>47.184291131400101</v>
      </c>
      <c r="BJ39">
        <v>47.437621181083401</v>
      </c>
      <c r="BK39">
        <v>47.582062974866098</v>
      </c>
      <c r="BL39">
        <v>47.792477609134302</v>
      </c>
      <c r="BM39">
        <v>47.970548500052502</v>
      </c>
      <c r="BN39">
        <v>48.125136669053198</v>
      </c>
      <c r="BO39">
        <v>48.295215800162303</v>
      </c>
      <c r="BP39">
        <v>48.435373382757902</v>
      </c>
      <c r="BQ39">
        <v>48.609661694754202</v>
      </c>
      <c r="BR39">
        <v>48.748336606839104</v>
      </c>
      <c r="BS39">
        <v>48.909123740961803</v>
      </c>
      <c r="BT39">
        <v>49.061069070444802</v>
      </c>
      <c r="BU39">
        <v>49.215470537940298</v>
      </c>
      <c r="BV39">
        <v>49.355248552339603</v>
      </c>
      <c r="BW39">
        <v>49.503167614871202</v>
      </c>
      <c r="BX39">
        <v>49.654476891640002</v>
      </c>
      <c r="BY39">
        <v>49.789549017175801</v>
      </c>
      <c r="BZ39">
        <v>49.922984926782199</v>
      </c>
      <c r="CA39">
        <v>50.0689094302058</v>
      </c>
      <c r="CB39">
        <v>50.194167100886801</v>
      </c>
      <c r="CC39">
        <v>50.331034275844999</v>
      </c>
      <c r="CD39">
        <v>50.466741281849899</v>
      </c>
      <c r="CE39">
        <v>50.595078282460499</v>
      </c>
      <c r="CF39">
        <v>50.734588726196897</v>
      </c>
      <c r="CG39">
        <v>50.863059681808899</v>
      </c>
      <c r="CH39">
        <v>50.992952375144696</v>
      </c>
      <c r="CI39">
        <v>51.122814989552701</v>
      </c>
      <c r="CJ39">
        <v>51.251165368222097</v>
      </c>
      <c r="CK39">
        <v>51.378560646026799</v>
      </c>
      <c r="CL39">
        <v>51.505005617021702</v>
      </c>
      <c r="CM39">
        <v>51.630505296012302</v>
      </c>
      <c r="CN39">
        <v>51.755064909698397</v>
      </c>
      <c r="CO39">
        <v>51.878689887932801</v>
      </c>
      <c r="CP39">
        <v>52.001385855103699</v>
      </c>
      <c r="CQ39">
        <v>52.1231586216431</v>
      </c>
      <c r="CR39">
        <v>52.244014175669399</v>
      </c>
      <c r="CS39">
        <v>52.363958674767296</v>
      </c>
      <c r="CT39">
        <v>52.4829984379097</v>
      </c>
      <c r="CU39">
        <v>52.6011399375247</v>
      </c>
      <c r="CV39">
        <v>52.718389791712902</v>
      </c>
      <c r="CW39">
        <v>52.834754756614899</v>
      </c>
      <c r="CX39">
        <v>52.950241718934599</v>
      </c>
      <c r="CY39">
        <v>53.064857350301402</v>
      </c>
      <c r="CZ39">
        <v>53.1786078777806</v>
      </c>
      <c r="DA39">
        <v>53.291499097675199</v>
      </c>
      <c r="DB39">
        <v>53.403536133943703</v>
      </c>
      <c r="DC39">
        <v>53.514723112717498</v>
      </c>
      <c r="DD39">
        <v>53.6250627300847</v>
      </c>
      <c r="DE39">
        <v>53.7345556870685</v>
      </c>
      <c r="DF39">
        <v>53.843199963169397</v>
      </c>
      <c r="DG39">
        <v>53.950989898425298</v>
      </c>
      <c r="DH39">
        <v>54.057915054215101</v>
      </c>
      <c r="DI39">
        <v>54.1639588255346</v>
      </c>
      <c r="DJ39">
        <v>54.269096782659403</v>
      </c>
      <c r="DK39">
        <v>54.373294282165197</v>
      </c>
      <c r="DL39">
        <v>54.476505712232701</v>
      </c>
      <c r="DM39">
        <v>54.5786707390751</v>
      </c>
      <c r="DN39">
        <v>54.679710795699101</v>
      </c>
      <c r="DO39">
        <v>54.779530252823598</v>
      </c>
      <c r="DP39">
        <v>54.878002058608097</v>
      </c>
      <c r="DQ39">
        <v>54.974980777519697</v>
      </c>
      <c r="DR39">
        <v>55.070291861574098</v>
      </c>
      <c r="DS39">
        <v>55.163748214779197</v>
      </c>
      <c r="DT39">
        <v>55.255155398984897</v>
      </c>
    </row>
    <row r="40" spans="1:124" ht="15" customHeight="1" x14ac:dyDescent="0.25">
      <c r="A40">
        <v>38</v>
      </c>
      <c r="B40">
        <v>35.6041115904926</v>
      </c>
      <c r="C40">
        <v>35.750188267698803</v>
      </c>
      <c r="D40">
        <v>35.998295184063203</v>
      </c>
      <c r="E40">
        <v>36.386419149747802</v>
      </c>
      <c r="F40">
        <v>36.6163004015281</v>
      </c>
      <c r="G40">
        <v>36.918054404940399</v>
      </c>
      <c r="H40">
        <v>37.292767845827498</v>
      </c>
      <c r="I40">
        <v>37.766984919911799</v>
      </c>
      <c r="J40">
        <v>37.996204302786197</v>
      </c>
      <c r="K40">
        <v>38.310171325614903</v>
      </c>
      <c r="L40">
        <v>38.628475781002997</v>
      </c>
      <c r="M40">
        <v>38.906547321153099</v>
      </c>
      <c r="N40">
        <v>39.168193550092496</v>
      </c>
      <c r="O40">
        <v>39.382643281602903</v>
      </c>
      <c r="P40">
        <v>39.672367022649397</v>
      </c>
      <c r="Q40">
        <v>39.8441462306955</v>
      </c>
      <c r="R40">
        <v>39.903394378990299</v>
      </c>
      <c r="S40">
        <v>40.132240296688799</v>
      </c>
      <c r="T40">
        <v>40.1784267371198</v>
      </c>
      <c r="U40">
        <v>40.495076370148098</v>
      </c>
      <c r="V40">
        <v>40.581306249935999</v>
      </c>
      <c r="W40">
        <v>40.887910322253099</v>
      </c>
      <c r="X40">
        <v>41.048396266971501</v>
      </c>
      <c r="Y40">
        <v>41.204022469743897</v>
      </c>
      <c r="Z40">
        <v>41.384138106097701</v>
      </c>
      <c r="AA40">
        <v>41.493576299573597</v>
      </c>
      <c r="AB40">
        <v>41.566510589381103</v>
      </c>
      <c r="AC40">
        <v>41.7736029511114</v>
      </c>
      <c r="AD40">
        <v>41.924117240826703</v>
      </c>
      <c r="AE40">
        <v>42.157730735109801</v>
      </c>
      <c r="AF40">
        <v>42.387137794036498</v>
      </c>
      <c r="AG40">
        <v>42.595806267011604</v>
      </c>
      <c r="AH40">
        <v>42.862782304603599</v>
      </c>
      <c r="AI40">
        <v>43.068961754543203</v>
      </c>
      <c r="AJ40">
        <v>43.378492818865404</v>
      </c>
      <c r="AK40">
        <v>43.612643117793901</v>
      </c>
      <c r="AL40">
        <v>43.9059966284808</v>
      </c>
      <c r="AM40">
        <v>44.019702829204199</v>
      </c>
      <c r="AN40">
        <v>44.250935375476303</v>
      </c>
      <c r="AO40">
        <v>44.420616268974797</v>
      </c>
      <c r="AP40">
        <v>44.6635995475405</v>
      </c>
      <c r="AQ40">
        <v>44.8184702738128</v>
      </c>
      <c r="AR40">
        <v>44.873744072880001</v>
      </c>
      <c r="AS40">
        <v>44.8746523973075</v>
      </c>
      <c r="AT40">
        <v>44.898672032940503</v>
      </c>
      <c r="AU40">
        <v>44.983886450503903</v>
      </c>
      <c r="AV40">
        <v>45.117164247768898</v>
      </c>
      <c r="AW40">
        <v>45.220958648524302</v>
      </c>
      <c r="AX40">
        <v>45.2920110689263</v>
      </c>
      <c r="AY40">
        <v>45.268537711275201</v>
      </c>
      <c r="AZ40">
        <v>45.318674467704497</v>
      </c>
      <c r="BA40">
        <v>45.3139590070056</v>
      </c>
      <c r="BB40">
        <v>45.378831859437</v>
      </c>
      <c r="BC40">
        <v>45.4123549900551</v>
      </c>
      <c r="BD40">
        <v>45.480960167374199</v>
      </c>
      <c r="BE40">
        <v>45.518758493476703</v>
      </c>
      <c r="BF40">
        <v>45.723292265784401</v>
      </c>
      <c r="BG40">
        <v>45.896837663548503</v>
      </c>
      <c r="BH40">
        <v>46.090724275875999</v>
      </c>
      <c r="BI40">
        <v>46.2568768480375</v>
      </c>
      <c r="BJ40">
        <v>46.506115753945402</v>
      </c>
      <c r="BK40">
        <v>46.647661892897098</v>
      </c>
      <c r="BL40">
        <v>46.853497812834497</v>
      </c>
      <c r="BM40">
        <v>47.033392984944697</v>
      </c>
      <c r="BN40">
        <v>47.187401505858197</v>
      </c>
      <c r="BO40">
        <v>47.354206617788201</v>
      </c>
      <c r="BP40">
        <v>47.492627081771197</v>
      </c>
      <c r="BQ40">
        <v>47.6630346196415</v>
      </c>
      <c r="BR40">
        <v>47.801834966456497</v>
      </c>
      <c r="BS40">
        <v>47.96125464787</v>
      </c>
      <c r="BT40">
        <v>48.111751345530401</v>
      </c>
      <c r="BU40">
        <v>48.265332782180202</v>
      </c>
      <c r="BV40">
        <v>48.405105305640198</v>
      </c>
      <c r="BW40">
        <v>48.551592141038803</v>
      </c>
      <c r="BX40">
        <v>48.701278997029398</v>
      </c>
      <c r="BY40">
        <v>48.833796236241199</v>
      </c>
      <c r="BZ40">
        <v>48.969522529149103</v>
      </c>
      <c r="CA40">
        <v>49.1113909111316</v>
      </c>
      <c r="CB40">
        <v>49.238151362673101</v>
      </c>
      <c r="CC40">
        <v>49.373608177521199</v>
      </c>
      <c r="CD40">
        <v>49.509283603421601</v>
      </c>
      <c r="CE40">
        <v>49.639705798022398</v>
      </c>
      <c r="CF40">
        <v>49.777131075119001</v>
      </c>
      <c r="CG40">
        <v>49.905794035288999</v>
      </c>
      <c r="CH40">
        <v>50.036190450531997</v>
      </c>
      <c r="CI40">
        <v>50.164864520217897</v>
      </c>
      <c r="CJ40">
        <v>50.2925875487282</v>
      </c>
      <c r="CK40">
        <v>50.419364018309103</v>
      </c>
      <c r="CL40">
        <v>50.545198640599601</v>
      </c>
      <c r="CM40">
        <v>50.670096347702703</v>
      </c>
      <c r="CN40">
        <v>50.794062283362699</v>
      </c>
      <c r="CO40">
        <v>50.9171017942585</v>
      </c>
      <c r="CP40">
        <v>51.039220421420502</v>
      </c>
      <c r="CQ40">
        <v>51.160423891772098</v>
      </c>
      <c r="CR40">
        <v>51.280718109806102</v>
      </c>
      <c r="CS40">
        <v>51.400109149396897</v>
      </c>
      <c r="CT40">
        <v>51.518603245755102</v>
      </c>
      <c r="CU40">
        <v>51.636206787526397</v>
      </c>
      <c r="CV40">
        <v>51.752926309039601</v>
      </c>
      <c r="CW40">
        <v>51.8687684827052</v>
      </c>
      <c r="CX40">
        <v>51.983740111568402</v>
      </c>
      <c r="CY40">
        <v>52.097847783525303</v>
      </c>
      <c r="CZ40">
        <v>52.2110976417556</v>
      </c>
      <c r="DA40">
        <v>52.323495398579396</v>
      </c>
      <c r="DB40">
        <v>52.4350460937967</v>
      </c>
      <c r="DC40">
        <v>52.545753769092499</v>
      </c>
      <c r="DD40">
        <v>52.655621035662399</v>
      </c>
      <c r="DE40">
        <v>52.764648508980798</v>
      </c>
      <c r="DF40">
        <v>52.872834082071101</v>
      </c>
      <c r="DG40">
        <v>52.980172007223501</v>
      </c>
      <c r="DH40">
        <v>53.0866517563801</v>
      </c>
      <c r="DI40">
        <v>53.1922566329117</v>
      </c>
      <c r="DJ40">
        <v>53.2969621127029</v>
      </c>
      <c r="DK40">
        <v>53.400733454344198</v>
      </c>
      <c r="DL40">
        <v>53.503524944299002</v>
      </c>
      <c r="DM40">
        <v>53.605276142067602</v>
      </c>
      <c r="DN40">
        <v>53.7059083678839</v>
      </c>
      <c r="DO40">
        <v>53.805325874407302</v>
      </c>
      <c r="DP40">
        <v>53.903401481520199</v>
      </c>
      <c r="DQ40">
        <v>53.9999896211894</v>
      </c>
      <c r="DR40">
        <v>54.094915603824802</v>
      </c>
      <c r="DS40">
        <v>54.187992189952297</v>
      </c>
      <c r="DT40">
        <v>54.279024799000098</v>
      </c>
    </row>
    <row r="41" spans="1:124" ht="15" customHeight="1" x14ac:dyDescent="0.25">
      <c r="A41">
        <v>39</v>
      </c>
      <c r="B41">
        <v>34.820086743043099</v>
      </c>
      <c r="C41">
        <v>35.047691757517903</v>
      </c>
      <c r="D41">
        <v>35.308145803585298</v>
      </c>
      <c r="E41">
        <v>35.612370436606</v>
      </c>
      <c r="F41">
        <v>35.8666280389889</v>
      </c>
      <c r="G41">
        <v>36.271821115285</v>
      </c>
      <c r="H41">
        <v>36.647034487187099</v>
      </c>
      <c r="I41">
        <v>36.947948867162701</v>
      </c>
      <c r="J41">
        <v>37.136190562469899</v>
      </c>
      <c r="K41">
        <v>37.440929800446497</v>
      </c>
      <c r="L41">
        <v>37.753973110601301</v>
      </c>
      <c r="M41">
        <v>38.030802882395598</v>
      </c>
      <c r="N41">
        <v>38.291586099319801</v>
      </c>
      <c r="O41">
        <v>38.501195127606699</v>
      </c>
      <c r="P41">
        <v>38.783323702691398</v>
      </c>
      <c r="Q41">
        <v>38.952032281252897</v>
      </c>
      <c r="R41">
        <v>39.012865201975004</v>
      </c>
      <c r="S41">
        <v>39.245494740886897</v>
      </c>
      <c r="T41">
        <v>39.284249334968699</v>
      </c>
      <c r="U41">
        <v>39.600266073763898</v>
      </c>
      <c r="V41">
        <v>39.673539796968797</v>
      </c>
      <c r="W41">
        <v>39.983203279366798</v>
      </c>
      <c r="X41">
        <v>40.140141119383401</v>
      </c>
      <c r="Y41">
        <v>40.302910265914697</v>
      </c>
      <c r="Z41">
        <v>40.479781304952397</v>
      </c>
      <c r="AA41">
        <v>40.5883996743935</v>
      </c>
      <c r="AB41">
        <v>40.663689737796297</v>
      </c>
      <c r="AC41">
        <v>40.875538097774601</v>
      </c>
      <c r="AD41">
        <v>41.023347660722003</v>
      </c>
      <c r="AE41">
        <v>41.250227764735698</v>
      </c>
      <c r="AF41">
        <v>41.479997763495</v>
      </c>
      <c r="AG41">
        <v>41.693435764085898</v>
      </c>
      <c r="AH41">
        <v>41.957099645867501</v>
      </c>
      <c r="AI41">
        <v>42.1623003084174</v>
      </c>
      <c r="AJ41">
        <v>42.472440401618996</v>
      </c>
      <c r="AK41">
        <v>42.700804437691502</v>
      </c>
      <c r="AL41">
        <v>42.994745708671097</v>
      </c>
      <c r="AM41">
        <v>43.109417523904199</v>
      </c>
      <c r="AN41">
        <v>43.336818289870301</v>
      </c>
      <c r="AO41">
        <v>43.5070627569946</v>
      </c>
      <c r="AP41">
        <v>43.744447790314801</v>
      </c>
      <c r="AQ41">
        <v>43.895727592629299</v>
      </c>
      <c r="AR41">
        <v>43.956458504129699</v>
      </c>
      <c r="AS41">
        <v>43.954101300418998</v>
      </c>
      <c r="AT41">
        <v>43.982951926472403</v>
      </c>
      <c r="AU41">
        <v>44.064832652476802</v>
      </c>
      <c r="AV41">
        <v>44.198480186791897</v>
      </c>
      <c r="AW41">
        <v>44.295826913446099</v>
      </c>
      <c r="AX41">
        <v>44.371323816583597</v>
      </c>
      <c r="AY41">
        <v>44.342072214368699</v>
      </c>
      <c r="AZ41">
        <v>44.394887935508301</v>
      </c>
      <c r="BA41">
        <v>44.395378066202902</v>
      </c>
      <c r="BB41">
        <v>44.460875746455798</v>
      </c>
      <c r="BC41">
        <v>44.491490691254597</v>
      </c>
      <c r="BD41">
        <v>44.563110629630302</v>
      </c>
      <c r="BE41">
        <v>44.599418230105599</v>
      </c>
      <c r="BF41">
        <v>44.8072334990173</v>
      </c>
      <c r="BG41">
        <v>44.974176078809897</v>
      </c>
      <c r="BH41">
        <v>45.167627181123699</v>
      </c>
      <c r="BI41">
        <v>45.329804256518699</v>
      </c>
      <c r="BJ41">
        <v>45.576008634693999</v>
      </c>
      <c r="BK41">
        <v>45.715491464359502</v>
      </c>
      <c r="BL41">
        <v>45.920940392448102</v>
      </c>
      <c r="BM41">
        <v>46.099854221569402</v>
      </c>
      <c r="BN41">
        <v>46.253921026914703</v>
      </c>
      <c r="BO41">
        <v>46.414643035178997</v>
      </c>
      <c r="BP41">
        <v>46.552538051607499</v>
      </c>
      <c r="BQ41">
        <v>46.720409677946797</v>
      </c>
      <c r="BR41">
        <v>46.856539705820701</v>
      </c>
      <c r="BS41">
        <v>47.016324360157803</v>
      </c>
      <c r="BT41">
        <v>47.165545670616098</v>
      </c>
      <c r="BU41">
        <v>47.3170763943697</v>
      </c>
      <c r="BV41">
        <v>47.457393093129198</v>
      </c>
      <c r="BW41">
        <v>47.6012626825162</v>
      </c>
      <c r="BX41">
        <v>47.747452625942998</v>
      </c>
      <c r="BY41">
        <v>47.880862976709601</v>
      </c>
      <c r="BZ41">
        <v>48.016833711756902</v>
      </c>
      <c r="CA41">
        <v>48.154657133006602</v>
      </c>
      <c r="CB41">
        <v>48.2819892915293</v>
      </c>
      <c r="CC41">
        <v>48.418056114777499</v>
      </c>
      <c r="CD41">
        <v>48.553698396030597</v>
      </c>
      <c r="CE41">
        <v>48.684867029946197</v>
      </c>
      <c r="CF41">
        <v>48.819667238792697</v>
      </c>
      <c r="CG41">
        <v>48.949818656048102</v>
      </c>
      <c r="CH41">
        <v>49.078808074976699</v>
      </c>
      <c r="CI41">
        <v>49.206850783214499</v>
      </c>
      <c r="CJ41">
        <v>49.333950945784501</v>
      </c>
      <c r="CK41">
        <v>49.460112965721599</v>
      </c>
      <c r="CL41">
        <v>49.585341475076198</v>
      </c>
      <c r="CM41">
        <v>49.709641326020602</v>
      </c>
      <c r="CN41">
        <v>49.8330175820617</v>
      </c>
      <c r="CO41">
        <v>49.955475509369897</v>
      </c>
      <c r="CP41">
        <v>50.0770205682308</v>
      </c>
      <c r="CQ41">
        <v>50.197658404620903</v>
      </c>
      <c r="CR41">
        <v>50.317394841918201</v>
      </c>
      <c r="CS41">
        <v>50.436235872748199</v>
      </c>
      <c r="CT41">
        <v>50.5541876509714</v>
      </c>
      <c r="CU41">
        <v>50.671256483814901</v>
      </c>
      <c r="CV41">
        <v>50.787448824152598</v>
      </c>
      <c r="CW41">
        <v>50.902771262934898</v>
      </c>
      <c r="CX41">
        <v>51.017230521772198</v>
      </c>
      <c r="CY41">
        <v>51.130833107001301</v>
      </c>
      <c r="CZ41">
        <v>51.243585080037597</v>
      </c>
      <c r="DA41">
        <v>51.355492071289099</v>
      </c>
      <c r="DB41">
        <v>51.466559038415397</v>
      </c>
      <c r="DC41">
        <v>51.576789940617502</v>
      </c>
      <c r="DD41">
        <v>51.686187306102198</v>
      </c>
      <c r="DE41">
        <v>51.794751666634603</v>
      </c>
      <c r="DF41">
        <v>51.902480830529797</v>
      </c>
      <c r="DG41">
        <v>52.009368964020801</v>
      </c>
      <c r="DH41">
        <v>52.115405451215601</v>
      </c>
      <c r="DI41">
        <v>52.2205735053642</v>
      </c>
      <c r="DJ41">
        <v>52.3248485093524</v>
      </c>
      <c r="DK41">
        <v>52.428195625045497</v>
      </c>
      <c r="DL41">
        <v>52.530569038323598</v>
      </c>
      <c r="DM41">
        <v>52.6319082029461</v>
      </c>
      <c r="DN41">
        <v>52.732134327156501</v>
      </c>
      <c r="DO41">
        <v>52.831151546191201</v>
      </c>
      <c r="DP41">
        <v>52.928832551965499</v>
      </c>
      <c r="DQ41">
        <v>53.025031644120197</v>
      </c>
      <c r="DR41">
        <v>53.119573991439502</v>
      </c>
      <c r="DS41">
        <v>53.212272210978398</v>
      </c>
      <c r="DT41">
        <v>53.302931579826598</v>
      </c>
    </row>
    <row r="42" spans="1:124" ht="15" customHeight="1" x14ac:dyDescent="0.25">
      <c r="A42">
        <v>40</v>
      </c>
      <c r="B42">
        <v>34.085833173741101</v>
      </c>
      <c r="C42">
        <v>34.354385027895702</v>
      </c>
      <c r="D42">
        <v>34.544555389484898</v>
      </c>
      <c r="E42">
        <v>34.857534827834897</v>
      </c>
      <c r="F42">
        <v>35.225554328523103</v>
      </c>
      <c r="G42">
        <v>35.610938160318199</v>
      </c>
      <c r="H42">
        <v>35.835767705954602</v>
      </c>
      <c r="I42">
        <v>36.084956381289402</v>
      </c>
      <c r="J42">
        <v>36.275374471425103</v>
      </c>
      <c r="K42">
        <v>36.575794328049298</v>
      </c>
      <c r="L42">
        <v>36.883396953946402</v>
      </c>
      <c r="M42">
        <v>37.158457695057301</v>
      </c>
      <c r="N42">
        <v>37.414010526086997</v>
      </c>
      <c r="O42">
        <v>37.614724558104697</v>
      </c>
      <c r="P42">
        <v>37.899412232536299</v>
      </c>
      <c r="Q42">
        <v>38.056755793426298</v>
      </c>
      <c r="R42">
        <v>38.122848112297802</v>
      </c>
      <c r="S42">
        <v>38.359328805114203</v>
      </c>
      <c r="T42">
        <v>38.391541224061797</v>
      </c>
      <c r="U42">
        <v>38.698986886030703</v>
      </c>
      <c r="V42">
        <v>38.7732270776132</v>
      </c>
      <c r="W42">
        <v>39.0765300378552</v>
      </c>
      <c r="X42">
        <v>39.245145132493903</v>
      </c>
      <c r="Y42">
        <v>39.4048245554525</v>
      </c>
      <c r="Z42">
        <v>39.577965080426502</v>
      </c>
      <c r="AA42">
        <v>39.688567640926401</v>
      </c>
      <c r="AB42">
        <v>39.770645025282498</v>
      </c>
      <c r="AC42">
        <v>39.9729767684656</v>
      </c>
      <c r="AD42">
        <v>40.123703963122097</v>
      </c>
      <c r="AE42">
        <v>40.345838657939701</v>
      </c>
      <c r="AF42">
        <v>40.583929586652999</v>
      </c>
      <c r="AG42">
        <v>40.790405182010602</v>
      </c>
      <c r="AH42">
        <v>41.062211535822897</v>
      </c>
      <c r="AI42">
        <v>41.2629581929219</v>
      </c>
      <c r="AJ42">
        <v>41.563895167202098</v>
      </c>
      <c r="AK42">
        <v>41.792967924544698</v>
      </c>
      <c r="AL42">
        <v>42.085693095538602</v>
      </c>
      <c r="AM42">
        <v>42.205927312270902</v>
      </c>
      <c r="AN42">
        <v>42.427790687584697</v>
      </c>
      <c r="AO42">
        <v>42.590345173982698</v>
      </c>
      <c r="AP42">
        <v>42.831956989472602</v>
      </c>
      <c r="AQ42">
        <v>42.974386561389501</v>
      </c>
      <c r="AR42">
        <v>43.040641459055301</v>
      </c>
      <c r="AS42">
        <v>43.043759430721799</v>
      </c>
      <c r="AT42">
        <v>43.068344148543602</v>
      </c>
      <c r="AU42">
        <v>43.145533941820602</v>
      </c>
      <c r="AV42">
        <v>43.282579259547397</v>
      </c>
      <c r="AW42">
        <v>43.375627219547503</v>
      </c>
      <c r="AX42">
        <v>43.453357602783399</v>
      </c>
      <c r="AY42">
        <v>43.421387900732903</v>
      </c>
      <c r="AZ42">
        <v>43.474386587657598</v>
      </c>
      <c r="BA42">
        <v>43.481004845122698</v>
      </c>
      <c r="BB42">
        <v>43.545051602397102</v>
      </c>
      <c r="BC42">
        <v>43.574972023044097</v>
      </c>
      <c r="BD42">
        <v>43.649067606481601</v>
      </c>
      <c r="BE42">
        <v>43.686297477640402</v>
      </c>
      <c r="BF42">
        <v>43.891440499606801</v>
      </c>
      <c r="BG42">
        <v>44.051915637112103</v>
      </c>
      <c r="BH42">
        <v>44.242819004359603</v>
      </c>
      <c r="BI42">
        <v>44.4049533933687</v>
      </c>
      <c r="BJ42">
        <v>44.647683471792398</v>
      </c>
      <c r="BK42">
        <v>44.7863788574616</v>
      </c>
      <c r="BL42">
        <v>44.992959154693501</v>
      </c>
      <c r="BM42">
        <v>45.168419145500302</v>
      </c>
      <c r="BN42">
        <v>45.321385979459102</v>
      </c>
      <c r="BO42">
        <v>45.476614242550802</v>
      </c>
      <c r="BP42">
        <v>45.6130579027256</v>
      </c>
      <c r="BQ42">
        <v>45.778741863728698</v>
      </c>
      <c r="BR42">
        <v>45.9127840843543</v>
      </c>
      <c r="BS42">
        <v>46.075530128797901</v>
      </c>
      <c r="BT42">
        <v>46.222091506831099</v>
      </c>
      <c r="BU42">
        <v>46.371334668255201</v>
      </c>
      <c r="BV42">
        <v>46.509733274668498</v>
      </c>
      <c r="BW42">
        <v>46.653345448678003</v>
      </c>
      <c r="BX42">
        <v>46.795988428635702</v>
      </c>
      <c r="BY42">
        <v>46.929909468515397</v>
      </c>
      <c r="BZ42">
        <v>47.066494058925798</v>
      </c>
      <c r="CA42">
        <v>47.201484271278602</v>
      </c>
      <c r="CB42">
        <v>47.329659857919701</v>
      </c>
      <c r="CC42">
        <v>47.465948896882601</v>
      </c>
      <c r="CD42">
        <v>47.601149829561798</v>
      </c>
      <c r="CE42">
        <v>47.733786293352097</v>
      </c>
      <c r="CF42">
        <v>47.865801142136803</v>
      </c>
      <c r="CG42">
        <v>47.995063877405599</v>
      </c>
      <c r="CH42">
        <v>48.123384974180702</v>
      </c>
      <c r="CI42">
        <v>48.250768270761</v>
      </c>
      <c r="CJ42">
        <v>48.377217852004897</v>
      </c>
      <c r="CK42">
        <v>48.502738040281599</v>
      </c>
      <c r="CL42">
        <v>48.6273333865132</v>
      </c>
      <c r="CM42">
        <v>48.751008661319602</v>
      </c>
      <c r="CN42">
        <v>48.873768846270501</v>
      </c>
      <c r="CO42">
        <v>48.995619125251999</v>
      </c>
      <c r="CP42">
        <v>49.116564875956399</v>
      </c>
      <c r="CQ42">
        <v>49.2366116614958</v>
      </c>
      <c r="CR42">
        <v>49.355765222149302</v>
      </c>
      <c r="CS42">
        <v>49.4740314672461</v>
      </c>
      <c r="CT42">
        <v>49.591416467188601</v>
      </c>
      <c r="CU42">
        <v>49.707926445620203</v>
      </c>
      <c r="CV42">
        <v>49.823567771739299</v>
      </c>
      <c r="CW42">
        <v>49.9383469527641</v>
      </c>
      <c r="CX42">
        <v>50.052270626549898</v>
      </c>
      <c r="CY42">
        <v>50.165345215494803</v>
      </c>
      <c r="CZ42">
        <v>50.277576696809803</v>
      </c>
      <c r="DA42">
        <v>50.388970616492003</v>
      </c>
      <c r="DB42">
        <v>50.499531847500798</v>
      </c>
      <c r="DC42">
        <v>50.609264263924302</v>
      </c>
      <c r="DD42">
        <v>50.718170308273102</v>
      </c>
      <c r="DE42">
        <v>50.826250425804197</v>
      </c>
      <c r="DF42">
        <v>50.933502337217</v>
      </c>
      <c r="DG42">
        <v>51.039920119648698</v>
      </c>
      <c r="DH42">
        <v>51.145493066176897</v>
      </c>
      <c r="DI42">
        <v>51.250204296543302</v>
      </c>
      <c r="DJ42">
        <v>51.354029097019598</v>
      </c>
      <c r="DK42">
        <v>51.456932528847901</v>
      </c>
      <c r="DL42">
        <v>51.558868673132402</v>
      </c>
      <c r="DM42">
        <v>51.659776873325598</v>
      </c>
      <c r="DN42">
        <v>51.759578220670299</v>
      </c>
      <c r="DO42">
        <v>51.858176727568498</v>
      </c>
      <c r="DP42">
        <v>51.955444951854901</v>
      </c>
      <c r="DQ42">
        <v>52.051237054408404</v>
      </c>
      <c r="DR42">
        <v>52.145378055284397</v>
      </c>
      <c r="DS42">
        <v>52.237680420757698</v>
      </c>
      <c r="DT42">
        <v>52.327949278270701</v>
      </c>
    </row>
    <row r="43" spans="1:124" ht="15" customHeight="1" x14ac:dyDescent="0.25">
      <c r="A43">
        <v>41</v>
      </c>
      <c r="B43">
        <v>33.365773208472902</v>
      </c>
      <c r="C43">
        <v>33.594960184942501</v>
      </c>
      <c r="D43">
        <v>33.800054690621003</v>
      </c>
      <c r="E43">
        <v>34.2083136562579</v>
      </c>
      <c r="F43">
        <v>34.5577024461126</v>
      </c>
      <c r="G43">
        <v>34.803145668565598</v>
      </c>
      <c r="H43">
        <v>34.976954692091503</v>
      </c>
      <c r="I43">
        <v>35.2239355781402</v>
      </c>
      <c r="J43">
        <v>35.419793649351199</v>
      </c>
      <c r="K43">
        <v>35.710207279183301</v>
      </c>
      <c r="L43">
        <v>36.017725562471597</v>
      </c>
      <c r="M43">
        <v>36.285780320994398</v>
      </c>
      <c r="N43">
        <v>36.5430508515498</v>
      </c>
      <c r="O43">
        <v>36.738539086552997</v>
      </c>
      <c r="P43">
        <v>37.015565051243797</v>
      </c>
      <c r="Q43">
        <v>37.171959953507503</v>
      </c>
      <c r="R43">
        <v>37.2380858390028</v>
      </c>
      <c r="S43">
        <v>37.474076297854701</v>
      </c>
      <c r="T43">
        <v>37.498816145160902</v>
      </c>
      <c r="U43">
        <v>37.808559004773997</v>
      </c>
      <c r="V43">
        <v>37.876513142608701</v>
      </c>
      <c r="W43">
        <v>38.1814730440963</v>
      </c>
      <c r="X43">
        <v>38.355933412188001</v>
      </c>
      <c r="Y43">
        <v>38.508047857259598</v>
      </c>
      <c r="Z43">
        <v>38.684773459440201</v>
      </c>
      <c r="AA43">
        <v>38.7950422019928</v>
      </c>
      <c r="AB43">
        <v>38.878451145548297</v>
      </c>
      <c r="AC43">
        <v>39.080703142850098</v>
      </c>
      <c r="AD43">
        <v>39.229404019708902</v>
      </c>
      <c r="AE43">
        <v>39.455732773259598</v>
      </c>
      <c r="AF43">
        <v>39.685472301436697</v>
      </c>
      <c r="AG43">
        <v>39.896014019943699</v>
      </c>
      <c r="AH43">
        <v>40.172112344043597</v>
      </c>
      <c r="AI43">
        <v>40.374754515693603</v>
      </c>
      <c r="AJ43">
        <v>40.667703143614403</v>
      </c>
      <c r="AK43">
        <v>40.896626371367397</v>
      </c>
      <c r="AL43">
        <v>41.1826734754925</v>
      </c>
      <c r="AM43">
        <v>41.300774906775203</v>
      </c>
      <c r="AN43">
        <v>41.521843975036901</v>
      </c>
      <c r="AO43">
        <v>41.682528943431102</v>
      </c>
      <c r="AP43">
        <v>41.925475593763601</v>
      </c>
      <c r="AQ43">
        <v>42.066919735572803</v>
      </c>
      <c r="AR43">
        <v>42.130074729337203</v>
      </c>
      <c r="AS43">
        <v>42.135674140924301</v>
      </c>
      <c r="AT43">
        <v>42.161935355158498</v>
      </c>
      <c r="AU43">
        <v>42.234644088831203</v>
      </c>
      <c r="AV43">
        <v>42.371382270702497</v>
      </c>
      <c r="AW43">
        <v>42.456829099970498</v>
      </c>
      <c r="AX43">
        <v>42.540354929815699</v>
      </c>
      <c r="AY43">
        <v>42.508389688872199</v>
      </c>
      <c r="AZ43">
        <v>42.5616825362819</v>
      </c>
      <c r="BA43">
        <v>42.5711647985081</v>
      </c>
      <c r="BB43">
        <v>42.6355767769236</v>
      </c>
      <c r="BC43">
        <v>42.663583808605701</v>
      </c>
      <c r="BD43">
        <v>42.736377455339102</v>
      </c>
      <c r="BE43">
        <v>42.777265527358502</v>
      </c>
      <c r="BF43">
        <v>42.975196442795401</v>
      </c>
      <c r="BG43">
        <v>43.132782526078103</v>
      </c>
      <c r="BH43">
        <v>43.320339750951703</v>
      </c>
      <c r="BI43">
        <v>43.4806856190297</v>
      </c>
      <c r="BJ43">
        <v>43.7247892728805</v>
      </c>
      <c r="BK43">
        <v>43.862471261373102</v>
      </c>
      <c r="BL43">
        <v>44.066573764418003</v>
      </c>
      <c r="BM43">
        <v>44.238439328825997</v>
      </c>
      <c r="BN43">
        <v>44.390083526523703</v>
      </c>
      <c r="BO43">
        <v>44.5431439378359</v>
      </c>
      <c r="BP43">
        <v>44.6757272442238</v>
      </c>
      <c r="BQ43">
        <v>44.8398632831843</v>
      </c>
      <c r="BR43">
        <v>44.973091325029998</v>
      </c>
      <c r="BS43">
        <v>45.136227641431198</v>
      </c>
      <c r="BT43">
        <v>45.2788135589159</v>
      </c>
      <c r="BU43">
        <v>45.428555960578898</v>
      </c>
      <c r="BV43">
        <v>45.563371138635198</v>
      </c>
      <c r="BW43">
        <v>45.705777228753298</v>
      </c>
      <c r="BX43">
        <v>45.848216594218599</v>
      </c>
      <c r="BY43">
        <v>45.978688890853299</v>
      </c>
      <c r="BZ43">
        <v>46.116336746525597</v>
      </c>
      <c r="CA43">
        <v>46.250225655370201</v>
      </c>
      <c r="CB43">
        <v>46.3803033864843</v>
      </c>
      <c r="CC43">
        <v>46.515389629038999</v>
      </c>
      <c r="CD43">
        <v>46.651177722081499</v>
      </c>
      <c r="CE43">
        <v>46.7833330606137</v>
      </c>
      <c r="CF43">
        <v>46.912846438927602</v>
      </c>
      <c r="CG43">
        <v>47.041423654652498</v>
      </c>
      <c r="CH43">
        <v>47.169068213635803</v>
      </c>
      <c r="CI43">
        <v>47.295783876775602</v>
      </c>
      <c r="CJ43">
        <v>47.421574650925699</v>
      </c>
      <c r="CK43">
        <v>47.546444779886201</v>
      </c>
      <c r="CL43">
        <v>47.670398735486302</v>
      </c>
      <c r="CM43">
        <v>47.793441208769103</v>
      </c>
      <c r="CN43">
        <v>47.915577101282899</v>
      </c>
      <c r="CO43">
        <v>48.036811516487802</v>
      </c>
      <c r="CP43">
        <v>48.157149751284102</v>
      </c>
      <c r="CQ43">
        <v>48.276597287664501</v>
      </c>
      <c r="CR43">
        <v>48.395159784500301</v>
      </c>
      <c r="CS43">
        <v>48.512843069460999</v>
      </c>
      <c r="CT43">
        <v>48.629653131075898</v>
      </c>
      <c r="CU43">
        <v>48.745596110937001</v>
      </c>
      <c r="CV43">
        <v>48.860678296049997</v>
      </c>
      <c r="CW43">
        <v>48.974906111334398</v>
      </c>
      <c r="CX43">
        <v>49.088286112274403</v>
      </c>
      <c r="CY43">
        <v>49.200824638651802</v>
      </c>
      <c r="CZ43">
        <v>49.312527584724101</v>
      </c>
      <c r="DA43">
        <v>49.423400413262598</v>
      </c>
      <c r="DB43">
        <v>49.533447913638099</v>
      </c>
      <c r="DC43">
        <v>49.6426738758555</v>
      </c>
      <c r="DD43">
        <v>49.751080657663401</v>
      </c>
      <c r="DE43">
        <v>49.858668618635598</v>
      </c>
      <c r="DF43">
        <v>49.965435392550198</v>
      </c>
      <c r="DG43">
        <v>50.071374967990501</v>
      </c>
      <c r="DH43">
        <v>50.1764765473634</v>
      </c>
      <c r="DI43">
        <v>50.280723157048698</v>
      </c>
      <c r="DJ43">
        <v>50.384089986596599</v>
      </c>
      <c r="DK43">
        <v>50.486541996205297</v>
      </c>
      <c r="DL43">
        <v>50.588033161491303</v>
      </c>
      <c r="DM43">
        <v>50.688502714487697</v>
      </c>
      <c r="DN43">
        <v>50.787871627841497</v>
      </c>
      <c r="DO43">
        <v>50.886043789178501</v>
      </c>
      <c r="DP43">
        <v>50.982891619411802</v>
      </c>
      <c r="DQ43">
        <v>51.078269137488398</v>
      </c>
      <c r="DR43">
        <v>51.172001211100103</v>
      </c>
      <c r="DS43">
        <v>51.263900152316197</v>
      </c>
      <c r="DT43">
        <v>51.353770935820201</v>
      </c>
    </row>
    <row r="44" spans="1:124" ht="15" customHeight="1" x14ac:dyDescent="0.25">
      <c r="A44">
        <v>42</v>
      </c>
      <c r="B44">
        <v>32.6052466265538</v>
      </c>
      <c r="C44">
        <v>32.849948120467801</v>
      </c>
      <c r="D44">
        <v>33.153615695492597</v>
      </c>
      <c r="E44">
        <v>33.533578891392203</v>
      </c>
      <c r="F44">
        <v>33.745997377947802</v>
      </c>
      <c r="G44">
        <v>33.946104960488</v>
      </c>
      <c r="H44">
        <v>34.124561833773399</v>
      </c>
      <c r="I44">
        <v>34.363667632907202</v>
      </c>
      <c r="J44">
        <v>34.565669518156596</v>
      </c>
      <c r="K44">
        <v>34.848376716807799</v>
      </c>
      <c r="L44">
        <v>35.1555112346716</v>
      </c>
      <c r="M44">
        <v>35.415660473553601</v>
      </c>
      <c r="N44">
        <v>35.666341611214001</v>
      </c>
      <c r="O44">
        <v>35.8636850063926</v>
      </c>
      <c r="P44">
        <v>36.139265703167503</v>
      </c>
      <c r="Q44">
        <v>36.288964734712501</v>
      </c>
      <c r="R44">
        <v>36.356409689483399</v>
      </c>
      <c r="S44">
        <v>36.579853807350901</v>
      </c>
      <c r="T44">
        <v>36.609264721000102</v>
      </c>
      <c r="U44">
        <v>36.915112823011803</v>
      </c>
      <c r="V44">
        <v>36.991371862704199</v>
      </c>
      <c r="W44">
        <v>37.296289860929001</v>
      </c>
      <c r="X44">
        <v>37.465958871990502</v>
      </c>
      <c r="Y44">
        <v>37.619429554331198</v>
      </c>
      <c r="Z44">
        <v>37.795656202615298</v>
      </c>
      <c r="AA44">
        <v>37.908740880530097</v>
      </c>
      <c r="AB44">
        <v>37.993727254983597</v>
      </c>
      <c r="AC44">
        <v>38.193566298537803</v>
      </c>
      <c r="AD44">
        <v>38.348901532060601</v>
      </c>
      <c r="AE44">
        <v>38.566661844765797</v>
      </c>
      <c r="AF44">
        <v>38.803836854974598</v>
      </c>
      <c r="AG44">
        <v>39.008994681599603</v>
      </c>
      <c r="AH44">
        <v>39.279277234893499</v>
      </c>
      <c r="AI44">
        <v>39.481708554853803</v>
      </c>
      <c r="AJ44">
        <v>39.779965218739399</v>
      </c>
      <c r="AK44">
        <v>40.0019278954097</v>
      </c>
      <c r="AL44">
        <v>40.280401799018897</v>
      </c>
      <c r="AM44">
        <v>40.401630384104202</v>
      </c>
      <c r="AN44">
        <v>40.624030070018598</v>
      </c>
      <c r="AO44">
        <v>40.779362917270703</v>
      </c>
      <c r="AP44">
        <v>41.026147357667298</v>
      </c>
      <c r="AQ44">
        <v>41.161672010566903</v>
      </c>
      <c r="AR44">
        <v>41.220268679422198</v>
      </c>
      <c r="AS44">
        <v>41.227962253686698</v>
      </c>
      <c r="AT44">
        <v>41.255959686191801</v>
      </c>
      <c r="AU44">
        <v>41.326612223094799</v>
      </c>
      <c r="AV44">
        <v>41.4635933039796</v>
      </c>
      <c r="AW44">
        <v>41.546308008157702</v>
      </c>
      <c r="AX44">
        <v>41.632275317020202</v>
      </c>
      <c r="AY44">
        <v>41.601432634418302</v>
      </c>
      <c r="AZ44">
        <v>41.654854797722699</v>
      </c>
      <c r="BA44">
        <v>41.6651167974074</v>
      </c>
      <c r="BB44">
        <v>41.730614967862003</v>
      </c>
      <c r="BC44">
        <v>41.757234223848499</v>
      </c>
      <c r="BD44">
        <v>41.828611361934698</v>
      </c>
      <c r="BE44">
        <v>41.868823118707098</v>
      </c>
      <c r="BF44">
        <v>42.0613487351918</v>
      </c>
      <c r="BG44">
        <v>42.218727668024698</v>
      </c>
      <c r="BH44">
        <v>42.406985292546601</v>
      </c>
      <c r="BI44">
        <v>42.562450934654599</v>
      </c>
      <c r="BJ44">
        <v>42.807226698096201</v>
      </c>
      <c r="BK44">
        <v>42.941033942691497</v>
      </c>
      <c r="BL44">
        <v>43.142633152267997</v>
      </c>
      <c r="BM44">
        <v>43.308873738791803</v>
      </c>
      <c r="BN44">
        <v>43.4595749573608</v>
      </c>
      <c r="BO44">
        <v>43.613437939717301</v>
      </c>
      <c r="BP44">
        <v>43.741988226174399</v>
      </c>
      <c r="BQ44">
        <v>43.906220246747502</v>
      </c>
      <c r="BR44">
        <v>44.039106658905503</v>
      </c>
      <c r="BS44">
        <v>44.199404856622301</v>
      </c>
      <c r="BT44">
        <v>44.338899460097302</v>
      </c>
      <c r="BU44">
        <v>44.488511910609397</v>
      </c>
      <c r="BV44">
        <v>44.620232220444699</v>
      </c>
      <c r="BW44">
        <v>44.760240595264001</v>
      </c>
      <c r="BX44">
        <v>44.903082971142503</v>
      </c>
      <c r="BY44">
        <v>45.031714528680702</v>
      </c>
      <c r="BZ44">
        <v>45.1692091491594</v>
      </c>
      <c r="CA44">
        <v>45.301460212610003</v>
      </c>
      <c r="CB44">
        <v>45.433661274578803</v>
      </c>
      <c r="CC44">
        <v>45.569579660107898</v>
      </c>
      <c r="CD44">
        <v>45.703217239402598</v>
      </c>
      <c r="CE44">
        <v>45.832943979632603</v>
      </c>
      <c r="CF44">
        <v>45.961740648657504</v>
      </c>
      <c r="CG44">
        <v>46.089610412647197</v>
      </c>
      <c r="CH44">
        <v>46.216556701212603</v>
      </c>
      <c r="CI44">
        <v>46.3425831982792</v>
      </c>
      <c r="CJ44">
        <v>46.467693833034602</v>
      </c>
      <c r="CK44">
        <v>46.591892770962801</v>
      </c>
      <c r="CL44">
        <v>46.715184404968298</v>
      </c>
      <c r="CM44">
        <v>46.837573346604003</v>
      </c>
      <c r="CN44">
        <v>46.959064417405102</v>
      </c>
      <c r="CO44">
        <v>47.0796626403367</v>
      </c>
      <c r="CP44">
        <v>47.199373231364298</v>
      </c>
      <c r="CQ44">
        <v>47.3182015911474</v>
      </c>
      <c r="CR44">
        <v>47.436153296865101</v>
      </c>
      <c r="CS44">
        <v>47.553234094177199</v>
      </c>
      <c r="CT44">
        <v>47.669449889324198</v>
      </c>
      <c r="CU44">
        <v>47.784806741369898</v>
      </c>
      <c r="CV44">
        <v>47.899310854590297</v>
      </c>
      <c r="CW44">
        <v>48.012968571010703</v>
      </c>
      <c r="CX44">
        <v>48.125786363094399</v>
      </c>
      <c r="CY44">
        <v>48.2377704872872</v>
      </c>
      <c r="CZ44">
        <v>48.348926754097597</v>
      </c>
      <c r="DA44">
        <v>48.459260542204298</v>
      </c>
      <c r="DB44">
        <v>48.568776556445002</v>
      </c>
      <c r="DC44">
        <v>48.677478501709103</v>
      </c>
      <c r="DD44">
        <v>48.785368649851499</v>
      </c>
      <c r="DE44">
        <v>48.892447273512801</v>
      </c>
      <c r="DF44">
        <v>48.998711918162002</v>
      </c>
      <c r="DG44">
        <v>49.104156482274</v>
      </c>
      <c r="DH44">
        <v>49.208770075832099</v>
      </c>
      <c r="DI44">
        <v>49.312535629863703</v>
      </c>
      <c r="DJ44">
        <v>49.415428234925798</v>
      </c>
      <c r="DK44">
        <v>49.517412747549699</v>
      </c>
      <c r="DL44">
        <v>49.618443034897602</v>
      </c>
      <c r="DM44">
        <v>49.718458214161402</v>
      </c>
      <c r="DN44">
        <v>49.817379135425199</v>
      </c>
      <c r="DO44">
        <v>49.915109557132098</v>
      </c>
      <c r="DP44">
        <v>50.011521757923099</v>
      </c>
      <c r="DQ44">
        <v>50.106469609079298</v>
      </c>
      <c r="DR44">
        <v>50.199777819530802</v>
      </c>
      <c r="DS44">
        <v>50.291258540747599</v>
      </c>
      <c r="DT44">
        <v>50.380716588449602</v>
      </c>
    </row>
    <row r="45" spans="1:124" ht="15" customHeight="1" x14ac:dyDescent="0.25">
      <c r="A45">
        <v>43</v>
      </c>
      <c r="B45">
        <v>31.8493682274561</v>
      </c>
      <c r="C45">
        <v>32.195609036834902</v>
      </c>
      <c r="D45">
        <v>32.470125520793502</v>
      </c>
      <c r="E45">
        <v>32.721690313369798</v>
      </c>
      <c r="F45">
        <v>32.890724726278997</v>
      </c>
      <c r="G45">
        <v>33.095330937210797</v>
      </c>
      <c r="H45">
        <v>33.276331708585197</v>
      </c>
      <c r="I45">
        <v>33.506689494317897</v>
      </c>
      <c r="J45">
        <v>33.711879683632503</v>
      </c>
      <c r="K45">
        <v>33.9954679806524</v>
      </c>
      <c r="L45">
        <v>34.295110236180697</v>
      </c>
      <c r="M45">
        <v>34.552388639184201</v>
      </c>
      <c r="N45">
        <v>34.7969750037879</v>
      </c>
      <c r="O45">
        <v>34.9950361441865</v>
      </c>
      <c r="P45">
        <v>35.267845270290501</v>
      </c>
      <c r="Q45">
        <v>35.408812942483998</v>
      </c>
      <c r="R45">
        <v>35.475625305907698</v>
      </c>
      <c r="S45">
        <v>35.6928083600977</v>
      </c>
      <c r="T45">
        <v>35.725938682438198</v>
      </c>
      <c r="U45">
        <v>36.030512625337003</v>
      </c>
      <c r="V45">
        <v>36.110350950163898</v>
      </c>
      <c r="W45">
        <v>36.412278319484699</v>
      </c>
      <c r="X45">
        <v>36.584226683294403</v>
      </c>
      <c r="Y45">
        <v>36.736276463742499</v>
      </c>
      <c r="Z45">
        <v>36.912907171342702</v>
      </c>
      <c r="AA45">
        <v>37.029381591905</v>
      </c>
      <c r="AB45">
        <v>37.1152325612128</v>
      </c>
      <c r="AC45">
        <v>37.313032536423798</v>
      </c>
      <c r="AD45">
        <v>37.4708309695529</v>
      </c>
      <c r="AE45">
        <v>37.6903970574337</v>
      </c>
      <c r="AF45">
        <v>37.9236692843998</v>
      </c>
      <c r="AG45">
        <v>38.122342699649103</v>
      </c>
      <c r="AH45">
        <v>38.396963329349802</v>
      </c>
      <c r="AI45">
        <v>38.601231128411598</v>
      </c>
      <c r="AJ45">
        <v>38.889489074152202</v>
      </c>
      <c r="AK45">
        <v>39.111728148914501</v>
      </c>
      <c r="AL45">
        <v>39.3857664508566</v>
      </c>
      <c r="AM45">
        <v>39.512964775316902</v>
      </c>
      <c r="AN45">
        <v>39.730762827570601</v>
      </c>
      <c r="AO45">
        <v>39.880436673179901</v>
      </c>
      <c r="AP45">
        <v>40.127818083541001</v>
      </c>
      <c r="AQ45">
        <v>40.261656155503601</v>
      </c>
      <c r="AR45">
        <v>40.319465037700503</v>
      </c>
      <c r="AS45">
        <v>40.332239762352998</v>
      </c>
      <c r="AT45">
        <v>40.356199544326699</v>
      </c>
      <c r="AU45">
        <v>40.427299531725801</v>
      </c>
      <c r="AV45">
        <v>40.560191502580402</v>
      </c>
      <c r="AW45">
        <v>40.641487858977001</v>
      </c>
      <c r="AX45">
        <v>40.726464819619103</v>
      </c>
      <c r="AY45">
        <v>40.697313081870497</v>
      </c>
      <c r="AZ45">
        <v>40.751688139174902</v>
      </c>
      <c r="BA45">
        <v>40.762554599731502</v>
      </c>
      <c r="BB45">
        <v>40.827441787512598</v>
      </c>
      <c r="BC45">
        <v>40.855156977414602</v>
      </c>
      <c r="BD45">
        <v>40.923023004046698</v>
      </c>
      <c r="BE45">
        <v>40.961620877247697</v>
      </c>
      <c r="BF45">
        <v>41.1519516796671</v>
      </c>
      <c r="BG45">
        <v>41.309678614558699</v>
      </c>
      <c r="BH45">
        <v>41.498498929952198</v>
      </c>
      <c r="BI45">
        <v>41.651432338901401</v>
      </c>
      <c r="BJ45">
        <v>41.892552832134001</v>
      </c>
      <c r="BK45">
        <v>42.023201907011497</v>
      </c>
      <c r="BL45">
        <v>42.220519295297699</v>
      </c>
      <c r="BM45">
        <v>42.382337046658201</v>
      </c>
      <c r="BN45">
        <v>42.532534562125598</v>
      </c>
      <c r="BO45">
        <v>42.686108872161903</v>
      </c>
      <c r="BP45">
        <v>42.814970009329301</v>
      </c>
      <c r="BQ45">
        <v>42.975974461420797</v>
      </c>
      <c r="BR45">
        <v>43.109101946788201</v>
      </c>
      <c r="BS45">
        <v>43.2652055014482</v>
      </c>
      <c r="BT45">
        <v>43.401533763898598</v>
      </c>
      <c r="BU45">
        <v>43.547204960564798</v>
      </c>
      <c r="BV45">
        <v>43.678731523119602</v>
      </c>
      <c r="BW45">
        <v>43.818274266787299</v>
      </c>
      <c r="BX45">
        <v>43.9603336177695</v>
      </c>
      <c r="BY45">
        <v>44.089035745191602</v>
      </c>
      <c r="BZ45">
        <v>44.2253708494923</v>
      </c>
      <c r="CA45">
        <v>44.356961025158398</v>
      </c>
      <c r="CB45">
        <v>44.491295024852</v>
      </c>
      <c r="CC45">
        <v>44.6250321641783</v>
      </c>
      <c r="CD45">
        <v>44.754935999406101</v>
      </c>
      <c r="CE45">
        <v>44.8839164938477</v>
      </c>
      <c r="CF45">
        <v>45.011976467013199</v>
      </c>
      <c r="CG45">
        <v>45.139119010107301</v>
      </c>
      <c r="CH45">
        <v>45.265347476881701</v>
      </c>
      <c r="CI45">
        <v>45.390665474553799</v>
      </c>
      <c r="CJ45">
        <v>45.5150768548013</v>
      </c>
      <c r="CK45">
        <v>45.638585704841397</v>
      </c>
      <c r="CL45">
        <v>45.761196338602502</v>
      </c>
      <c r="CM45">
        <v>45.882913287996203</v>
      </c>
      <c r="CN45">
        <v>46.003741294297598</v>
      </c>
      <c r="CO45">
        <v>46.123685299637998</v>
      </c>
      <c r="CP45">
        <v>46.24275043862</v>
      </c>
      <c r="CQ45">
        <v>46.360942030055199</v>
      </c>
      <c r="CR45">
        <v>46.478265568834402</v>
      </c>
      <c r="CS45">
        <v>46.594726717930897</v>
      </c>
      <c r="CT45">
        <v>46.710331300543999</v>
      </c>
      <c r="CU45">
        <v>46.825085292382802</v>
      </c>
      <c r="CV45">
        <v>46.938994814097001</v>
      </c>
      <c r="CW45">
        <v>47.052066123854097</v>
      </c>
      <c r="CX45">
        <v>47.1643056100677</v>
      </c>
      <c r="CY45">
        <v>47.275719444749598</v>
      </c>
      <c r="CZ45">
        <v>47.386313353488497</v>
      </c>
      <c r="DA45">
        <v>47.496092629631697</v>
      </c>
      <c r="DB45">
        <v>47.605061892173502</v>
      </c>
      <c r="DC45">
        <v>47.713224759501898</v>
      </c>
      <c r="DD45">
        <v>47.820583416109599</v>
      </c>
      <c r="DE45">
        <v>47.927138046142701</v>
      </c>
      <c r="DF45">
        <v>48.032886105093702</v>
      </c>
      <c r="DG45">
        <v>48.137821399538602</v>
      </c>
      <c r="DH45">
        <v>48.2419329451021</v>
      </c>
      <c r="DI45">
        <v>48.345203575352798</v>
      </c>
      <c r="DJ45">
        <v>48.447608279547701</v>
      </c>
      <c r="DK45">
        <v>48.549111808001001</v>
      </c>
      <c r="DL45">
        <v>48.649667916611101</v>
      </c>
      <c r="DM45">
        <v>48.749215604600103</v>
      </c>
      <c r="DN45">
        <v>48.847675595990502</v>
      </c>
      <c r="DO45">
        <v>48.944951516186698</v>
      </c>
      <c r="DP45">
        <v>49.040915497157002</v>
      </c>
      <c r="DQ45">
        <v>49.135421257839099</v>
      </c>
      <c r="DR45">
        <v>49.228293343116199</v>
      </c>
      <c r="DS45">
        <v>49.319343738293398</v>
      </c>
      <c r="DT45">
        <v>49.408377094471298</v>
      </c>
    </row>
    <row r="46" spans="1:124" ht="15" customHeight="1" x14ac:dyDescent="0.25">
      <c r="A46">
        <v>44</v>
      </c>
      <c r="B46">
        <v>31.193812886123101</v>
      </c>
      <c r="C46">
        <v>31.5151626215793</v>
      </c>
      <c r="D46">
        <v>31.6656363948888</v>
      </c>
      <c r="E46">
        <v>31.869056907327799</v>
      </c>
      <c r="F46">
        <v>32.050469693920597</v>
      </c>
      <c r="G46">
        <v>32.253794754715699</v>
      </c>
      <c r="H46">
        <v>32.429058473704103</v>
      </c>
      <c r="I46">
        <v>32.660664095077301</v>
      </c>
      <c r="J46">
        <v>32.862480781954503</v>
      </c>
      <c r="K46">
        <v>33.139288402764699</v>
      </c>
      <c r="L46">
        <v>33.442014524032402</v>
      </c>
      <c r="M46">
        <v>33.691354586025803</v>
      </c>
      <c r="N46">
        <v>33.933495382779697</v>
      </c>
      <c r="O46">
        <v>34.132520825191797</v>
      </c>
      <c r="P46">
        <v>34.4008205186094</v>
      </c>
      <c r="Q46">
        <v>34.526830005545101</v>
      </c>
      <c r="R46">
        <v>34.597173704085101</v>
      </c>
      <c r="S46">
        <v>34.8061431511507</v>
      </c>
      <c r="T46">
        <v>34.849103928874896</v>
      </c>
      <c r="U46">
        <v>35.156791650173602</v>
      </c>
      <c r="V46">
        <v>35.235533904087198</v>
      </c>
      <c r="W46">
        <v>35.540135653811703</v>
      </c>
      <c r="X46">
        <v>35.708531036832298</v>
      </c>
      <c r="Y46">
        <v>35.858705445746097</v>
      </c>
      <c r="Z46">
        <v>36.041295665852402</v>
      </c>
      <c r="AA46">
        <v>36.151029682680097</v>
      </c>
      <c r="AB46">
        <v>36.246967539554802</v>
      </c>
      <c r="AC46">
        <v>36.4390704067836</v>
      </c>
      <c r="AD46">
        <v>36.598954299667902</v>
      </c>
      <c r="AE46">
        <v>36.820493200006098</v>
      </c>
      <c r="AF46">
        <v>37.046806758800699</v>
      </c>
      <c r="AG46">
        <v>37.250970678059097</v>
      </c>
      <c r="AH46">
        <v>37.5266591823681</v>
      </c>
      <c r="AI46">
        <v>37.727338386838298</v>
      </c>
      <c r="AJ46">
        <v>38.011629537610098</v>
      </c>
      <c r="AK46">
        <v>38.2315496917711</v>
      </c>
      <c r="AL46">
        <v>38.502813215495699</v>
      </c>
      <c r="AM46">
        <v>38.627434296839397</v>
      </c>
      <c r="AN46">
        <v>38.838689341698199</v>
      </c>
      <c r="AO46">
        <v>38.9967106329253</v>
      </c>
      <c r="AP46">
        <v>39.236593790868397</v>
      </c>
      <c r="AQ46">
        <v>39.368022876195198</v>
      </c>
      <c r="AR46">
        <v>39.423997302770097</v>
      </c>
      <c r="AS46">
        <v>39.435693398799899</v>
      </c>
      <c r="AT46">
        <v>39.462098375167997</v>
      </c>
      <c r="AU46">
        <v>39.533164654703</v>
      </c>
      <c r="AV46">
        <v>39.662572496392798</v>
      </c>
      <c r="AW46">
        <v>39.7430231957579</v>
      </c>
      <c r="AX46">
        <v>39.830707552757403</v>
      </c>
      <c r="AY46">
        <v>39.800327553362401</v>
      </c>
      <c r="AZ46">
        <v>39.857397295148097</v>
      </c>
      <c r="BA46">
        <v>39.867994817994798</v>
      </c>
      <c r="BB46">
        <v>39.930514684242503</v>
      </c>
      <c r="BC46">
        <v>39.957311149134298</v>
      </c>
      <c r="BD46">
        <v>40.0217039292286</v>
      </c>
      <c r="BE46">
        <v>40.061607299781997</v>
      </c>
      <c r="BF46">
        <v>40.2496836868578</v>
      </c>
      <c r="BG46">
        <v>40.403829146158898</v>
      </c>
      <c r="BH46">
        <v>40.592410152983597</v>
      </c>
      <c r="BI46">
        <v>40.745598156126299</v>
      </c>
      <c r="BJ46">
        <v>40.981105454376902</v>
      </c>
      <c r="BK46">
        <v>41.108936911883902</v>
      </c>
      <c r="BL46">
        <v>41.300508727054797</v>
      </c>
      <c r="BM46">
        <v>41.459244445008203</v>
      </c>
      <c r="BN46">
        <v>41.608021756366398</v>
      </c>
      <c r="BO46">
        <v>41.761414640838602</v>
      </c>
      <c r="BP46">
        <v>41.890398190112201</v>
      </c>
      <c r="BQ46">
        <v>42.045572209216701</v>
      </c>
      <c r="BR46">
        <v>42.1791204776911</v>
      </c>
      <c r="BS46">
        <v>42.332743756469299</v>
      </c>
      <c r="BT46">
        <v>42.468400229455199</v>
      </c>
      <c r="BU46">
        <v>42.614224354658802</v>
      </c>
      <c r="BV46">
        <v>42.744173089537902</v>
      </c>
      <c r="BW46">
        <v>42.882355581257002</v>
      </c>
      <c r="BX46">
        <v>43.024679489869698</v>
      </c>
      <c r="BY46">
        <v>43.149752206693897</v>
      </c>
      <c r="BZ46">
        <v>43.285852398835701</v>
      </c>
      <c r="CA46">
        <v>43.420059664645997</v>
      </c>
      <c r="CB46">
        <v>43.552622273681898</v>
      </c>
      <c r="CC46">
        <v>43.6826161799113</v>
      </c>
      <c r="CD46">
        <v>43.811694702010499</v>
      </c>
      <c r="CE46">
        <v>43.939860302251397</v>
      </c>
      <c r="CF46">
        <v>44.067115722636501</v>
      </c>
      <c r="CG46">
        <v>44.1934639757471</v>
      </c>
      <c r="CH46">
        <v>44.318908335647798</v>
      </c>
      <c r="CI46">
        <v>44.443452328857902</v>
      </c>
      <c r="CJ46">
        <v>44.567099725396801</v>
      </c>
      <c r="CK46">
        <v>44.689854529916197</v>
      </c>
      <c r="CL46">
        <v>44.811720972922501</v>
      </c>
      <c r="CM46">
        <v>44.932703502101702</v>
      </c>
      <c r="CN46">
        <v>45.052806773749701</v>
      </c>
      <c r="CO46">
        <v>45.172035644317297</v>
      </c>
      <c r="CP46">
        <v>45.290395162074397</v>
      </c>
      <c r="CQ46">
        <v>45.4078905588987</v>
      </c>
      <c r="CR46">
        <v>45.5245272421949</v>
      </c>
      <c r="CS46">
        <v>45.640310786946898</v>
      </c>
      <c r="CT46">
        <v>45.755246927909099</v>
      </c>
      <c r="CU46">
        <v>45.8693415519379</v>
      </c>
      <c r="CV46">
        <v>45.9826006904688</v>
      </c>
      <c r="CW46">
        <v>46.095030512139402</v>
      </c>
      <c r="CX46">
        <v>46.206637315562901</v>
      </c>
      <c r="CY46">
        <v>46.317427182461103</v>
      </c>
      <c r="CZ46">
        <v>46.427405747531203</v>
      </c>
      <c r="DA46">
        <v>46.536578212709998</v>
      </c>
      <c r="DB46">
        <v>46.644949104949603</v>
      </c>
      <c r="DC46">
        <v>46.752521949799799</v>
      </c>
      <c r="DD46">
        <v>46.859298837891401</v>
      </c>
      <c r="DE46">
        <v>46.965279858179301</v>
      </c>
      <c r="DF46">
        <v>47.070462369241703</v>
      </c>
      <c r="DG46">
        <v>47.174840078522998</v>
      </c>
      <c r="DH46">
        <v>47.278401899694003</v>
      </c>
      <c r="DI46">
        <v>47.381130560828403</v>
      </c>
      <c r="DJ46">
        <v>47.483000941312099</v>
      </c>
      <c r="DK46">
        <v>47.583977676003499</v>
      </c>
      <c r="DL46">
        <v>47.684014399620402</v>
      </c>
      <c r="DM46">
        <v>47.783049982609803</v>
      </c>
      <c r="DN46">
        <v>47.881005011061603</v>
      </c>
      <c r="DO46">
        <v>47.977782964566302</v>
      </c>
      <c r="DP46">
        <v>48.073255813856001</v>
      </c>
      <c r="DQ46">
        <v>48.167277110208801</v>
      </c>
      <c r="DR46">
        <v>48.259671217683803</v>
      </c>
      <c r="DS46">
        <v>48.350249938425499</v>
      </c>
      <c r="DT46">
        <v>48.438817742138298</v>
      </c>
    </row>
    <row r="47" spans="1:124" ht="15" customHeight="1" x14ac:dyDescent="0.25">
      <c r="A47">
        <v>45</v>
      </c>
      <c r="B47">
        <v>30.521184595603199</v>
      </c>
      <c r="C47">
        <v>30.710061879954299</v>
      </c>
      <c r="D47">
        <v>30.826806456820801</v>
      </c>
      <c r="E47">
        <v>31.028121484222002</v>
      </c>
      <c r="F47">
        <v>31.214807785480598</v>
      </c>
      <c r="G47">
        <v>31.415255354372999</v>
      </c>
      <c r="H47">
        <v>31.590774981970501</v>
      </c>
      <c r="I47">
        <v>31.815271341542399</v>
      </c>
      <c r="J47">
        <v>32.016708707271803</v>
      </c>
      <c r="K47">
        <v>32.290198279988097</v>
      </c>
      <c r="L47">
        <v>32.580976997951197</v>
      </c>
      <c r="M47">
        <v>32.844436629859999</v>
      </c>
      <c r="N47">
        <v>33.076074768624203</v>
      </c>
      <c r="O47">
        <v>33.267289893601699</v>
      </c>
      <c r="P47">
        <v>33.527038552962999</v>
      </c>
      <c r="Q47">
        <v>33.653735499458897</v>
      </c>
      <c r="R47">
        <v>33.728163370724197</v>
      </c>
      <c r="S47">
        <v>33.937263598943197</v>
      </c>
      <c r="T47">
        <v>33.982818273317299</v>
      </c>
      <c r="U47">
        <v>34.291584854799801</v>
      </c>
      <c r="V47">
        <v>34.367041414731403</v>
      </c>
      <c r="W47">
        <v>34.674484680419802</v>
      </c>
      <c r="X47">
        <v>34.835136019836703</v>
      </c>
      <c r="Y47">
        <v>34.993654975305702</v>
      </c>
      <c r="Z47">
        <v>35.1703495926713</v>
      </c>
      <c r="AA47">
        <v>35.2862847612857</v>
      </c>
      <c r="AB47">
        <v>35.378070687631897</v>
      </c>
      <c r="AC47">
        <v>35.577149361792003</v>
      </c>
      <c r="AD47">
        <v>35.733847917407303</v>
      </c>
      <c r="AE47">
        <v>35.960971244970303</v>
      </c>
      <c r="AF47">
        <v>36.181659077109501</v>
      </c>
      <c r="AG47">
        <v>36.386832419848801</v>
      </c>
      <c r="AH47">
        <v>36.660943554058399</v>
      </c>
      <c r="AI47">
        <v>36.861909509807603</v>
      </c>
      <c r="AJ47">
        <v>37.132860844975497</v>
      </c>
      <c r="AK47">
        <v>37.355261607171997</v>
      </c>
      <c r="AL47">
        <v>37.620872995425501</v>
      </c>
      <c r="AM47">
        <v>37.744408989761197</v>
      </c>
      <c r="AN47">
        <v>37.953807778236701</v>
      </c>
      <c r="AO47">
        <v>38.111657932217099</v>
      </c>
      <c r="AP47">
        <v>38.350109789984501</v>
      </c>
      <c r="AQ47">
        <v>38.481516350724696</v>
      </c>
      <c r="AR47">
        <v>38.537734673453997</v>
      </c>
      <c r="AS47">
        <v>38.547437845266501</v>
      </c>
      <c r="AT47">
        <v>38.572648660732099</v>
      </c>
      <c r="AU47">
        <v>38.6455974205277</v>
      </c>
      <c r="AV47">
        <v>38.771250404868397</v>
      </c>
      <c r="AW47">
        <v>38.850807234574297</v>
      </c>
      <c r="AX47">
        <v>38.939121114549899</v>
      </c>
      <c r="AY47">
        <v>38.908375676304701</v>
      </c>
      <c r="AZ47">
        <v>38.964852906512597</v>
      </c>
      <c r="BA47">
        <v>38.9769825886845</v>
      </c>
      <c r="BB47">
        <v>39.034342188313303</v>
      </c>
      <c r="BC47">
        <v>39.060147336322501</v>
      </c>
      <c r="BD47">
        <v>39.124584359020297</v>
      </c>
      <c r="BE47">
        <v>39.165503573895997</v>
      </c>
      <c r="BF47">
        <v>39.354351854684303</v>
      </c>
      <c r="BG47">
        <v>39.5036982614143</v>
      </c>
      <c r="BH47">
        <v>39.691022524011402</v>
      </c>
      <c r="BI47">
        <v>39.841740297067702</v>
      </c>
      <c r="BJ47">
        <v>40.072384504468801</v>
      </c>
      <c r="BK47">
        <v>40.196666983835399</v>
      </c>
      <c r="BL47">
        <v>40.386728164748902</v>
      </c>
      <c r="BM47">
        <v>40.542771142731297</v>
      </c>
      <c r="BN47">
        <v>40.691298406605803</v>
      </c>
      <c r="BO47">
        <v>40.843173568272597</v>
      </c>
      <c r="BP47">
        <v>40.970123702459297</v>
      </c>
      <c r="BQ47">
        <v>41.119910781785997</v>
      </c>
      <c r="BR47">
        <v>41.251925987862997</v>
      </c>
      <c r="BS47">
        <v>41.403324849517801</v>
      </c>
      <c r="BT47">
        <v>41.537017640446301</v>
      </c>
      <c r="BU47">
        <v>41.683532993088001</v>
      </c>
      <c r="BV47">
        <v>41.810995587836601</v>
      </c>
      <c r="BW47">
        <v>41.949503067651399</v>
      </c>
      <c r="BX47">
        <v>42.090439821906898</v>
      </c>
      <c r="BY47">
        <v>42.214931312900703</v>
      </c>
      <c r="BZ47">
        <v>42.349962726243</v>
      </c>
      <c r="CA47">
        <v>42.482890131421598</v>
      </c>
      <c r="CB47">
        <v>42.612929943781097</v>
      </c>
      <c r="CC47">
        <v>42.742063009497002</v>
      </c>
      <c r="CD47">
        <v>42.8702914279433</v>
      </c>
      <c r="CE47">
        <v>42.997617586063697</v>
      </c>
      <c r="CF47">
        <v>43.124044149228801</v>
      </c>
      <c r="CG47">
        <v>43.249574052140296</v>
      </c>
      <c r="CH47">
        <v>43.374210489790002</v>
      </c>
      <c r="CI47">
        <v>43.497956908486799</v>
      </c>
      <c r="CJ47">
        <v>43.620816996958503</v>
      </c>
      <c r="CK47">
        <v>43.742794677538299</v>
      </c>
      <c r="CL47">
        <v>43.863894097443598</v>
      </c>
      <c r="CM47">
        <v>43.984119620155603</v>
      </c>
      <c r="CN47">
        <v>44.103475816904997</v>
      </c>
      <c r="CO47">
        <v>44.221967458270399</v>
      </c>
      <c r="CP47">
        <v>44.3395995058981</v>
      </c>
      <c r="CQ47">
        <v>44.456377104342501</v>
      </c>
      <c r="CR47">
        <v>44.572305573039799</v>
      </c>
      <c r="CS47">
        <v>44.687390398410898</v>
      </c>
      <c r="CT47">
        <v>44.801637226105399</v>
      </c>
      <c r="CU47">
        <v>44.915051853382998</v>
      </c>
      <c r="CV47">
        <v>45.027640221640297</v>
      </c>
      <c r="CW47">
        <v>45.139408409083401</v>
      </c>
      <c r="CX47">
        <v>45.250362623549101</v>
      </c>
      <c r="CY47">
        <v>45.360508855409201</v>
      </c>
      <c r="CZ47">
        <v>45.4698526473193</v>
      </c>
      <c r="DA47">
        <v>45.5783991085708</v>
      </c>
      <c r="DB47">
        <v>45.686152672749103</v>
      </c>
      <c r="DC47">
        <v>45.793116771143701</v>
      </c>
      <c r="DD47">
        <v>45.899293398991503</v>
      </c>
      <c r="DE47">
        <v>46.0046825483996</v>
      </c>
      <c r="DF47">
        <v>46.109281479230503</v>
      </c>
      <c r="DG47">
        <v>46.2130837978237</v>
      </c>
      <c r="DH47">
        <v>46.316078313720503</v>
      </c>
      <c r="DI47">
        <v>46.418247647082097</v>
      </c>
      <c r="DJ47">
        <v>46.5195665647216</v>
      </c>
      <c r="DK47">
        <v>46.619999582990502</v>
      </c>
      <c r="DL47">
        <v>46.7195002120149</v>
      </c>
      <c r="DM47">
        <v>46.818007189599001</v>
      </c>
      <c r="DN47">
        <v>46.915440959495598</v>
      </c>
      <c r="DO47">
        <v>47.011704850595599</v>
      </c>
      <c r="DP47">
        <v>47.106670666657898</v>
      </c>
      <c r="DQ47">
        <v>47.200191785171597</v>
      </c>
      <c r="DR47">
        <v>47.292092382461298</v>
      </c>
      <c r="DS47">
        <v>47.382184070373697</v>
      </c>
      <c r="DT47">
        <v>47.470271130088499</v>
      </c>
    </row>
    <row r="48" spans="1:124" ht="15" customHeight="1" x14ac:dyDescent="0.25">
      <c r="A48">
        <v>46</v>
      </c>
      <c r="B48">
        <v>29.726745425054201</v>
      </c>
      <c r="C48">
        <v>29.8729510898904</v>
      </c>
      <c r="D48">
        <v>30.001399264789299</v>
      </c>
      <c r="E48">
        <v>30.2067572617024</v>
      </c>
      <c r="F48">
        <v>30.378502439752499</v>
      </c>
      <c r="G48">
        <v>30.587609346347001</v>
      </c>
      <c r="H48">
        <v>30.753756812343099</v>
      </c>
      <c r="I48">
        <v>30.980363779663001</v>
      </c>
      <c r="J48">
        <v>31.171980272042401</v>
      </c>
      <c r="K48">
        <v>31.446525386976798</v>
      </c>
      <c r="L48">
        <v>31.740709082538199</v>
      </c>
      <c r="M48">
        <v>31.999711051175499</v>
      </c>
      <c r="N48">
        <v>32.218782361481402</v>
      </c>
      <c r="O48">
        <v>32.402894954146397</v>
      </c>
      <c r="P48">
        <v>32.662941686852299</v>
      </c>
      <c r="Q48">
        <v>32.7830742364334</v>
      </c>
      <c r="R48">
        <v>32.872204497123697</v>
      </c>
      <c r="S48">
        <v>33.0745984777232</v>
      </c>
      <c r="T48">
        <v>33.122016004842301</v>
      </c>
      <c r="U48">
        <v>33.431741493837201</v>
      </c>
      <c r="V48">
        <v>33.511579580210203</v>
      </c>
      <c r="W48">
        <v>33.819378984424297</v>
      </c>
      <c r="X48">
        <v>33.974911802486403</v>
      </c>
      <c r="Y48">
        <v>34.134720511150398</v>
      </c>
      <c r="Z48">
        <v>34.314782980747196</v>
      </c>
      <c r="AA48">
        <v>34.422825611163397</v>
      </c>
      <c r="AB48">
        <v>34.515443970087802</v>
      </c>
      <c r="AC48">
        <v>34.724114962436403</v>
      </c>
      <c r="AD48">
        <v>34.874860320858303</v>
      </c>
      <c r="AE48">
        <v>35.110183676831198</v>
      </c>
      <c r="AF48">
        <v>35.327392546977201</v>
      </c>
      <c r="AG48">
        <v>35.526197278721398</v>
      </c>
      <c r="AH48">
        <v>35.802338845953798</v>
      </c>
      <c r="AI48">
        <v>35.999542518157803</v>
      </c>
      <c r="AJ48">
        <v>36.263175408052497</v>
      </c>
      <c r="AK48">
        <v>36.485201850956997</v>
      </c>
      <c r="AL48">
        <v>36.748315661476902</v>
      </c>
      <c r="AM48">
        <v>36.8726842777901</v>
      </c>
      <c r="AN48">
        <v>37.076104217685398</v>
      </c>
      <c r="AO48">
        <v>37.235809814529098</v>
      </c>
      <c r="AP48">
        <v>37.470458150341699</v>
      </c>
      <c r="AQ48">
        <v>37.595593042649099</v>
      </c>
      <c r="AR48">
        <v>37.653299120754099</v>
      </c>
      <c r="AS48">
        <v>37.665095423375099</v>
      </c>
      <c r="AT48">
        <v>37.687549343287799</v>
      </c>
      <c r="AU48">
        <v>37.760184932202897</v>
      </c>
      <c r="AV48">
        <v>37.884216032949197</v>
      </c>
      <c r="AW48">
        <v>37.963570448082997</v>
      </c>
      <c r="AX48">
        <v>38.050117489613697</v>
      </c>
      <c r="AY48">
        <v>38.022393547221199</v>
      </c>
      <c r="AZ48">
        <v>38.078354248279297</v>
      </c>
      <c r="BA48">
        <v>38.088368714469702</v>
      </c>
      <c r="BB48">
        <v>38.143367752923702</v>
      </c>
      <c r="BC48">
        <v>38.170604626459998</v>
      </c>
      <c r="BD48">
        <v>38.233504782210701</v>
      </c>
      <c r="BE48">
        <v>38.276652505888002</v>
      </c>
      <c r="BF48">
        <v>38.464444595810299</v>
      </c>
      <c r="BG48">
        <v>38.610841709587298</v>
      </c>
      <c r="BH48">
        <v>38.7917599073959</v>
      </c>
      <c r="BI48">
        <v>38.941665143086603</v>
      </c>
      <c r="BJ48">
        <v>39.1681222843958</v>
      </c>
      <c r="BK48">
        <v>39.287842993404098</v>
      </c>
      <c r="BL48">
        <v>39.475835618525203</v>
      </c>
      <c r="BM48">
        <v>39.630929091825799</v>
      </c>
      <c r="BN48">
        <v>39.776753042319598</v>
      </c>
      <c r="BO48">
        <v>39.925794217598103</v>
      </c>
      <c r="BP48">
        <v>40.0524998278241</v>
      </c>
      <c r="BQ48">
        <v>40.198796966787498</v>
      </c>
      <c r="BR48">
        <v>40.328165144354799</v>
      </c>
      <c r="BS48">
        <v>40.481258791069699</v>
      </c>
      <c r="BT48">
        <v>40.6122653569875</v>
      </c>
      <c r="BU48">
        <v>40.756609415590901</v>
      </c>
      <c r="BV48">
        <v>40.882345029781298</v>
      </c>
      <c r="BW48">
        <v>41.022327377472998</v>
      </c>
      <c r="BX48">
        <v>41.159723011426799</v>
      </c>
      <c r="BY48">
        <v>41.288096373774898</v>
      </c>
      <c r="BZ48">
        <v>41.420028769613999</v>
      </c>
      <c r="CA48">
        <v>41.550013995199002</v>
      </c>
      <c r="CB48">
        <v>41.679102439637298</v>
      </c>
      <c r="CC48">
        <v>41.807295830380497</v>
      </c>
      <c r="CD48">
        <v>41.934596189981299</v>
      </c>
      <c r="CE48">
        <v>42.061005826977599</v>
      </c>
      <c r="CF48">
        <v>42.1865273268116</v>
      </c>
      <c r="CG48">
        <v>42.311163542795299</v>
      </c>
      <c r="CH48">
        <v>42.434917587132098</v>
      </c>
      <c r="CI48">
        <v>42.557792822006398</v>
      </c>
      <c r="CJ48">
        <v>42.6797928507469</v>
      </c>
      <c r="CK48">
        <v>42.8009215090769</v>
      </c>
      <c r="CL48">
        <v>42.921182856454699</v>
      </c>
      <c r="CM48">
        <v>43.040581167514603</v>
      </c>
      <c r="CN48">
        <v>43.159120923615397</v>
      </c>
      <c r="CO48">
        <v>43.276806804499799</v>
      </c>
      <c r="CP48">
        <v>43.393643680074099</v>
      </c>
      <c r="CQ48">
        <v>43.509636602309598</v>
      </c>
      <c r="CR48">
        <v>43.624790797275402</v>
      </c>
      <c r="CS48">
        <v>43.7391116573001</v>
      </c>
      <c r="CT48">
        <v>43.852604733272997</v>
      </c>
      <c r="CU48">
        <v>43.965275727083501</v>
      </c>
      <c r="CV48">
        <v>44.077130484203501</v>
      </c>
      <c r="CW48">
        <v>44.188174986415</v>
      </c>
      <c r="CX48">
        <v>44.298415344684898</v>
      </c>
      <c r="CY48">
        <v>44.407857451812099</v>
      </c>
      <c r="CZ48">
        <v>44.516506752041501</v>
      </c>
      <c r="DA48">
        <v>44.624368255516202</v>
      </c>
      <c r="DB48">
        <v>44.731446295802698</v>
      </c>
      <c r="DC48">
        <v>44.837744203106801</v>
      </c>
      <c r="DD48">
        <v>44.943263870246803</v>
      </c>
      <c r="DE48">
        <v>45.0480051852158</v>
      </c>
      <c r="DF48">
        <v>45.151965301599297</v>
      </c>
      <c r="DG48">
        <v>45.2551377167119</v>
      </c>
      <c r="DH48">
        <v>45.357511127605299</v>
      </c>
      <c r="DI48">
        <v>45.459068037634502</v>
      </c>
      <c r="DJ48">
        <v>45.559783091500996</v>
      </c>
      <c r="DK48">
        <v>45.659620676704897</v>
      </c>
      <c r="DL48">
        <v>45.758534167620802</v>
      </c>
      <c r="DM48">
        <v>45.856462157181397</v>
      </c>
      <c r="DN48">
        <v>45.953324933294297</v>
      </c>
      <c r="DO48">
        <v>46.049025659556598</v>
      </c>
      <c r="DP48">
        <v>46.143435956014599</v>
      </c>
      <c r="DQ48">
        <v>46.236409008725097</v>
      </c>
      <c r="DR48">
        <v>46.327768786885599</v>
      </c>
      <c r="DS48">
        <v>46.4173266923925</v>
      </c>
      <c r="DT48">
        <v>46.504886798509503</v>
      </c>
    </row>
    <row r="49" spans="1:124" ht="15" customHeight="1" x14ac:dyDescent="0.25">
      <c r="A49">
        <v>47</v>
      </c>
      <c r="B49">
        <v>28.900476181487502</v>
      </c>
      <c r="C49">
        <v>29.049585998464199</v>
      </c>
      <c r="D49">
        <v>29.178759252372</v>
      </c>
      <c r="E49">
        <v>29.3853892931327</v>
      </c>
      <c r="F49">
        <v>29.563212915738099</v>
      </c>
      <c r="G49">
        <v>29.761691672946299</v>
      </c>
      <c r="H49">
        <v>29.929753110904699</v>
      </c>
      <c r="I49">
        <v>30.151015695781101</v>
      </c>
      <c r="J49">
        <v>30.340153220156299</v>
      </c>
      <c r="K49">
        <v>30.6149800921335</v>
      </c>
      <c r="L49">
        <v>30.896217216052399</v>
      </c>
      <c r="M49">
        <v>31.1554784118116</v>
      </c>
      <c r="N49">
        <v>31.361855200714</v>
      </c>
      <c r="O49">
        <v>31.551364678676201</v>
      </c>
      <c r="P49">
        <v>31.8019742311544</v>
      </c>
      <c r="Q49">
        <v>31.919593066818699</v>
      </c>
      <c r="R49">
        <v>32.028750977137399</v>
      </c>
      <c r="S49">
        <v>32.226203358355903</v>
      </c>
      <c r="T49">
        <v>32.273411065548203</v>
      </c>
      <c r="U49">
        <v>32.582405716637801</v>
      </c>
      <c r="V49">
        <v>32.662618845870199</v>
      </c>
      <c r="W49">
        <v>32.972752653275599</v>
      </c>
      <c r="X49">
        <v>33.125291700281799</v>
      </c>
      <c r="Y49">
        <v>33.284096501492201</v>
      </c>
      <c r="Z49">
        <v>33.461142220947501</v>
      </c>
      <c r="AA49">
        <v>33.5737639374209</v>
      </c>
      <c r="AB49">
        <v>33.668189748605897</v>
      </c>
      <c r="AC49">
        <v>33.8691552418762</v>
      </c>
      <c r="AD49">
        <v>34.026488125434298</v>
      </c>
      <c r="AE49">
        <v>34.263082371275097</v>
      </c>
      <c r="AF49">
        <v>34.478404911324397</v>
      </c>
      <c r="AG49">
        <v>34.676568405245398</v>
      </c>
      <c r="AH49">
        <v>34.9461275871328</v>
      </c>
      <c r="AI49">
        <v>35.142461284497898</v>
      </c>
      <c r="AJ49">
        <v>35.403626434061799</v>
      </c>
      <c r="AK49">
        <v>35.6249694811167</v>
      </c>
      <c r="AL49">
        <v>35.883198614708299</v>
      </c>
      <c r="AM49">
        <v>36.002808405751097</v>
      </c>
      <c r="AN49">
        <v>36.207341429350798</v>
      </c>
      <c r="AO49">
        <v>36.3647226567671</v>
      </c>
      <c r="AP49">
        <v>36.591160899447601</v>
      </c>
      <c r="AQ49">
        <v>36.712947221376197</v>
      </c>
      <c r="AR49">
        <v>36.773329753920997</v>
      </c>
      <c r="AS49">
        <v>36.788215615051001</v>
      </c>
      <c r="AT49">
        <v>36.8093048882792</v>
      </c>
      <c r="AU49">
        <v>36.880963351259801</v>
      </c>
      <c r="AV49">
        <v>37.001062897941701</v>
      </c>
      <c r="AW49">
        <v>37.081274520520601</v>
      </c>
      <c r="AX49">
        <v>37.167400123992998</v>
      </c>
      <c r="AY49">
        <v>37.1383701499769</v>
      </c>
      <c r="AZ49">
        <v>37.197130418429801</v>
      </c>
      <c r="BA49">
        <v>37.205374279654002</v>
      </c>
      <c r="BB49">
        <v>37.259019780487598</v>
      </c>
      <c r="BC49">
        <v>37.2875987053513</v>
      </c>
      <c r="BD49">
        <v>37.349889707743898</v>
      </c>
      <c r="BE49">
        <v>37.395957668526698</v>
      </c>
      <c r="BF49">
        <v>37.577700998195802</v>
      </c>
      <c r="BG49">
        <v>37.722256709907001</v>
      </c>
      <c r="BH49">
        <v>37.896806476749198</v>
      </c>
      <c r="BI49">
        <v>38.047513889566297</v>
      </c>
      <c r="BJ49">
        <v>38.267271061299901</v>
      </c>
      <c r="BK49">
        <v>38.385611954620799</v>
      </c>
      <c r="BL49">
        <v>38.567531085111</v>
      </c>
      <c r="BM49">
        <v>38.7240537642869</v>
      </c>
      <c r="BN49">
        <v>38.864682666873101</v>
      </c>
      <c r="BO49">
        <v>39.01297096943</v>
      </c>
      <c r="BP49">
        <v>39.138295931833603</v>
      </c>
      <c r="BQ49">
        <v>39.281169933119699</v>
      </c>
      <c r="BR49">
        <v>39.4105330973712</v>
      </c>
      <c r="BS49">
        <v>39.561136126314103</v>
      </c>
      <c r="BT49">
        <v>39.689934212471201</v>
      </c>
      <c r="BU49">
        <v>39.831884331853701</v>
      </c>
      <c r="BV49">
        <v>39.959079375439799</v>
      </c>
      <c r="BW49">
        <v>40.096750219928403</v>
      </c>
      <c r="BX49">
        <v>40.231567833209098</v>
      </c>
      <c r="BY49">
        <v>40.361572686297698</v>
      </c>
      <c r="BZ49">
        <v>40.491443755584498</v>
      </c>
      <c r="CA49">
        <v>40.620428759006302</v>
      </c>
      <c r="CB49">
        <v>40.7485290480126</v>
      </c>
      <c r="CC49">
        <v>40.875746276434</v>
      </c>
      <c r="CD49">
        <v>41.002082391406802</v>
      </c>
      <c r="CE49">
        <v>41.127539624320796</v>
      </c>
      <c r="CF49">
        <v>41.252120481803999</v>
      </c>
      <c r="CG49">
        <v>41.375827736753003</v>
      </c>
      <c r="CH49">
        <v>41.498664419420699</v>
      </c>
      <c r="CI49">
        <v>41.620633808571199</v>
      </c>
      <c r="CJ49">
        <v>41.741739422709699</v>
      </c>
      <c r="CK49">
        <v>41.861985011398403</v>
      </c>
      <c r="CL49">
        <v>41.981374546662799</v>
      </c>
      <c r="CM49">
        <v>42.099912214498303</v>
      </c>
      <c r="CN49">
        <v>42.217602406483898</v>
      </c>
      <c r="CO49">
        <v>42.334449711505897</v>
      </c>
      <c r="CP49">
        <v>42.450458907602197</v>
      </c>
      <c r="CQ49">
        <v>42.5656349539274</v>
      </c>
      <c r="CR49">
        <v>42.679982982847498</v>
      </c>
      <c r="CS49">
        <v>42.793508292164802</v>
      </c>
      <c r="CT49">
        <v>42.9062163374794</v>
      </c>
      <c r="CU49">
        <v>43.018112724689203</v>
      </c>
      <c r="CV49">
        <v>43.129203202631601</v>
      </c>
      <c r="CW49">
        <v>43.239493655869303</v>
      </c>
      <c r="CX49">
        <v>43.348990097622298</v>
      </c>
      <c r="CY49">
        <v>43.457698322128998</v>
      </c>
      <c r="CZ49">
        <v>43.565623674111698</v>
      </c>
      <c r="DA49">
        <v>43.672771063337599</v>
      </c>
      <c r="DB49">
        <v>43.779144721997703</v>
      </c>
      <c r="DC49">
        <v>43.884747877709401</v>
      </c>
      <c r="DD49">
        <v>43.989582319194398</v>
      </c>
      <c r="DE49">
        <v>44.093647828447303</v>
      </c>
      <c r="DF49">
        <v>44.196941450645397</v>
      </c>
      <c r="DG49">
        <v>44.299456571648101</v>
      </c>
      <c r="DH49">
        <v>44.401181773227201</v>
      </c>
      <c r="DI49">
        <v>44.502099438708001</v>
      </c>
      <c r="DJ49">
        <v>44.602184086941101</v>
      </c>
      <c r="DK49">
        <v>44.701399972188902</v>
      </c>
      <c r="DL49">
        <v>44.799700328063601</v>
      </c>
      <c r="DM49">
        <v>44.897023596774702</v>
      </c>
      <c r="DN49">
        <v>44.993289903520903</v>
      </c>
      <c r="DO49">
        <v>45.088402238951801</v>
      </c>
      <c r="DP49">
        <v>45.182232029951003</v>
      </c>
      <c r="DQ49">
        <v>45.274632260991197</v>
      </c>
      <c r="DR49">
        <v>45.365426682819503</v>
      </c>
      <c r="DS49">
        <v>45.454426476191898</v>
      </c>
      <c r="DT49">
        <v>45.541435495713003</v>
      </c>
    </row>
    <row r="50" spans="1:124" ht="15" customHeight="1" x14ac:dyDescent="0.25">
      <c r="A50">
        <v>48</v>
      </c>
      <c r="B50">
        <v>28.085231603151399</v>
      </c>
      <c r="C50">
        <v>28.2340598053005</v>
      </c>
      <c r="D50">
        <v>28.363788876958498</v>
      </c>
      <c r="E50">
        <v>28.575611445990202</v>
      </c>
      <c r="F50">
        <v>28.7444769358308</v>
      </c>
      <c r="G50">
        <v>28.950079431939098</v>
      </c>
      <c r="H50">
        <v>29.115057827201799</v>
      </c>
      <c r="I50">
        <v>29.323770316824401</v>
      </c>
      <c r="J50">
        <v>29.517954160565701</v>
      </c>
      <c r="K50">
        <v>29.786554632586899</v>
      </c>
      <c r="L50">
        <v>30.056422752505199</v>
      </c>
      <c r="M50">
        <v>30.308313233141899</v>
      </c>
      <c r="N50">
        <v>30.512466519506301</v>
      </c>
      <c r="O50">
        <v>30.700859510615999</v>
      </c>
      <c r="P50">
        <v>30.954751170460298</v>
      </c>
      <c r="Q50">
        <v>31.0769746838373</v>
      </c>
      <c r="R50">
        <v>31.1844972972671</v>
      </c>
      <c r="S50">
        <v>31.3875738962013</v>
      </c>
      <c r="T50">
        <v>31.4346475299429</v>
      </c>
      <c r="U50">
        <v>31.740441115928402</v>
      </c>
      <c r="V50">
        <v>31.823352936687598</v>
      </c>
      <c r="W50">
        <v>32.1304935688554</v>
      </c>
      <c r="X50">
        <v>32.285664102821599</v>
      </c>
      <c r="Y50">
        <v>32.435778018714799</v>
      </c>
      <c r="Z50">
        <v>32.6204801665722</v>
      </c>
      <c r="AA50">
        <v>32.733204594604501</v>
      </c>
      <c r="AB50">
        <v>32.823606388664899</v>
      </c>
      <c r="AC50">
        <v>33.023877096306897</v>
      </c>
      <c r="AD50">
        <v>33.1836164847116</v>
      </c>
      <c r="AE50">
        <v>33.423163346771602</v>
      </c>
      <c r="AF50">
        <v>33.637240671792497</v>
      </c>
      <c r="AG50">
        <v>33.827745962891903</v>
      </c>
      <c r="AH50">
        <v>34.102195697953299</v>
      </c>
      <c r="AI50">
        <v>34.292510494483999</v>
      </c>
      <c r="AJ50">
        <v>34.548631008984898</v>
      </c>
      <c r="AK50">
        <v>34.768011519890301</v>
      </c>
      <c r="AL50">
        <v>35.0287703651084</v>
      </c>
      <c r="AM50">
        <v>35.144491662510703</v>
      </c>
      <c r="AN50">
        <v>35.343335955636803</v>
      </c>
      <c r="AO50">
        <v>35.496870956736601</v>
      </c>
      <c r="AP50">
        <v>35.719140280217403</v>
      </c>
      <c r="AQ50">
        <v>35.8385536473792</v>
      </c>
      <c r="AR50">
        <v>35.897908525331502</v>
      </c>
      <c r="AS50">
        <v>35.916290553175401</v>
      </c>
      <c r="AT50">
        <v>35.936906408280301</v>
      </c>
      <c r="AU50">
        <v>36.011696685051</v>
      </c>
      <c r="AV50">
        <v>36.127808379597703</v>
      </c>
      <c r="AW50">
        <v>36.206129974549</v>
      </c>
      <c r="AX50">
        <v>36.290128033119402</v>
      </c>
      <c r="AY50">
        <v>36.258083830131298</v>
      </c>
      <c r="AZ50">
        <v>36.319784186283201</v>
      </c>
      <c r="BA50">
        <v>36.327863044008602</v>
      </c>
      <c r="BB50">
        <v>36.380089895364698</v>
      </c>
      <c r="BC50">
        <v>36.4104427066505</v>
      </c>
      <c r="BD50">
        <v>36.4703794225858</v>
      </c>
      <c r="BE50">
        <v>36.519854339713</v>
      </c>
      <c r="BF50">
        <v>36.695393394466599</v>
      </c>
      <c r="BG50">
        <v>36.837987336337399</v>
      </c>
      <c r="BH50">
        <v>37.007196288272098</v>
      </c>
      <c r="BI50">
        <v>37.156195421710201</v>
      </c>
      <c r="BJ50">
        <v>37.368769573345297</v>
      </c>
      <c r="BK50">
        <v>37.488899312400903</v>
      </c>
      <c r="BL50">
        <v>37.666005802498198</v>
      </c>
      <c r="BM50">
        <v>37.8206194296273</v>
      </c>
      <c r="BN50">
        <v>37.958299082826102</v>
      </c>
      <c r="BO50">
        <v>38.1050723871207</v>
      </c>
      <c r="BP50">
        <v>38.2296558941241</v>
      </c>
      <c r="BQ50">
        <v>38.369387772986997</v>
      </c>
      <c r="BR50">
        <v>38.500705940615902</v>
      </c>
      <c r="BS50">
        <v>38.6436282013576</v>
      </c>
      <c r="BT50">
        <v>38.773683563848202</v>
      </c>
      <c r="BU50">
        <v>38.912226626984697</v>
      </c>
      <c r="BV50">
        <v>39.043123100425703</v>
      </c>
      <c r="BW50">
        <v>39.178512231167801</v>
      </c>
      <c r="BX50">
        <v>39.310185662110101</v>
      </c>
      <c r="BY50">
        <v>39.439842210849001</v>
      </c>
      <c r="BZ50">
        <v>39.568624655719503</v>
      </c>
      <c r="CA50">
        <v>39.696533966234703</v>
      </c>
      <c r="CB50">
        <v>39.823571421189598</v>
      </c>
      <c r="CC50">
        <v>39.949738599643503</v>
      </c>
      <c r="CD50">
        <v>40.075037371914497</v>
      </c>
      <c r="CE50">
        <v>40.199469890598998</v>
      </c>
      <c r="CF50">
        <v>40.323038581627301</v>
      </c>
      <c r="CG50">
        <v>40.445746135367202</v>
      </c>
      <c r="CH50">
        <v>40.567595497783401</v>
      </c>
      <c r="CI50">
        <v>40.688589861666102</v>
      </c>
      <c r="CJ50">
        <v>40.808732657933902</v>
      </c>
      <c r="CK50">
        <v>40.928027547021898</v>
      </c>
      <c r="CL50">
        <v>41.046478410361502</v>
      </c>
      <c r="CM50">
        <v>41.164089341959503</v>
      </c>
      <c r="CN50">
        <v>41.280864640082903</v>
      </c>
      <c r="CO50">
        <v>41.396808799055698</v>
      </c>
      <c r="CP50">
        <v>41.5119265011731</v>
      </c>
      <c r="CQ50">
        <v>41.626222608737102</v>
      </c>
      <c r="CR50">
        <v>41.739702156220901</v>
      </c>
      <c r="CS50">
        <v>41.852370342562402</v>
      </c>
      <c r="CT50">
        <v>41.964232523593502</v>
      </c>
      <c r="CU50">
        <v>42.075294204606401</v>
      </c>
      <c r="CV50">
        <v>42.185561033061497</v>
      </c>
      <c r="CW50">
        <v>42.2950387914373</v>
      </c>
      <c r="CX50">
        <v>42.4037333902263</v>
      </c>
      <c r="CY50">
        <v>42.511650519976698</v>
      </c>
      <c r="CZ50">
        <v>42.618795420593898</v>
      </c>
      <c r="DA50">
        <v>42.725172896021597</v>
      </c>
      <c r="DB50">
        <v>42.830787071458701</v>
      </c>
      <c r="DC50">
        <v>42.9356410661251</v>
      </c>
      <c r="DD50">
        <v>43.039736558611096</v>
      </c>
      <c r="DE50">
        <v>43.143073218609999</v>
      </c>
      <c r="DF50">
        <v>43.245647976264102</v>
      </c>
      <c r="DG50">
        <v>43.347454098956902</v>
      </c>
      <c r="DH50">
        <v>43.448480045681798</v>
      </c>
      <c r="DI50">
        <v>43.548708071656698</v>
      </c>
      <c r="DJ50">
        <v>43.648112561108498</v>
      </c>
      <c r="DK50">
        <v>43.7466576254212</v>
      </c>
      <c r="DL50">
        <v>43.844296346930001</v>
      </c>
      <c r="DM50">
        <v>43.940967005460998</v>
      </c>
      <c r="DN50">
        <v>44.036589550475497</v>
      </c>
      <c r="DO50">
        <v>44.131066785490098</v>
      </c>
      <c r="DP50">
        <v>44.224269927739897</v>
      </c>
      <c r="DQ50">
        <v>44.316051742659901</v>
      </c>
      <c r="DR50">
        <v>44.406235743249802</v>
      </c>
      <c r="DS50">
        <v>44.494632869581999</v>
      </c>
      <c r="DT50">
        <v>44.5810467383562</v>
      </c>
    </row>
    <row r="51" spans="1:124" ht="15" customHeight="1" x14ac:dyDescent="0.25">
      <c r="A51">
        <v>49</v>
      </c>
      <c r="B51">
        <v>27.2808125692478</v>
      </c>
      <c r="C51">
        <v>27.425970169428901</v>
      </c>
      <c r="D51">
        <v>27.559281235552699</v>
      </c>
      <c r="E51">
        <v>27.772391969133299</v>
      </c>
      <c r="F51">
        <v>27.9352092437274</v>
      </c>
      <c r="G51">
        <v>28.135661782715299</v>
      </c>
      <c r="H51">
        <v>28.296047441028598</v>
      </c>
      <c r="I51">
        <v>28.512178922969198</v>
      </c>
      <c r="J51">
        <v>28.7000368601155</v>
      </c>
      <c r="K51">
        <v>28.959277178245799</v>
      </c>
      <c r="L51">
        <v>29.219700514445702</v>
      </c>
      <c r="M51">
        <v>29.478142638893701</v>
      </c>
      <c r="N51">
        <v>29.676837527736001</v>
      </c>
      <c r="O51">
        <v>29.863016389480499</v>
      </c>
      <c r="P51">
        <v>30.1201042128884</v>
      </c>
      <c r="Q51">
        <v>30.2339104105769</v>
      </c>
      <c r="R51">
        <v>30.352477839443502</v>
      </c>
      <c r="S51">
        <v>30.5489228242756</v>
      </c>
      <c r="T51">
        <v>30.603134745732198</v>
      </c>
      <c r="U51">
        <v>30.9089365380974</v>
      </c>
      <c r="V51">
        <v>30.997984096583298</v>
      </c>
      <c r="W51">
        <v>31.3017051624206</v>
      </c>
      <c r="X51">
        <v>31.453735839669999</v>
      </c>
      <c r="Y51">
        <v>31.601299341327302</v>
      </c>
      <c r="Z51">
        <v>31.7890161191165</v>
      </c>
      <c r="AA51">
        <v>31.894508368838899</v>
      </c>
      <c r="AB51">
        <v>31.991879165872302</v>
      </c>
      <c r="AC51">
        <v>32.196428011472399</v>
      </c>
      <c r="AD51">
        <v>32.353670078539302</v>
      </c>
      <c r="AE51">
        <v>32.593379192011803</v>
      </c>
      <c r="AF51">
        <v>32.801738021900398</v>
      </c>
      <c r="AG51">
        <v>32.997665208181502</v>
      </c>
      <c r="AH51">
        <v>33.263660974962598</v>
      </c>
      <c r="AI51">
        <v>33.449741174416602</v>
      </c>
      <c r="AJ51">
        <v>33.700726552826701</v>
      </c>
      <c r="AK51">
        <v>33.9171781077373</v>
      </c>
      <c r="AL51">
        <v>34.177862011318503</v>
      </c>
      <c r="AM51">
        <v>34.291785333365702</v>
      </c>
      <c r="AN51">
        <v>34.482705821168402</v>
      </c>
      <c r="AO51">
        <v>34.635430334719601</v>
      </c>
      <c r="AP51">
        <v>34.8546143628772</v>
      </c>
      <c r="AQ51">
        <v>34.969560529491403</v>
      </c>
      <c r="AR51">
        <v>35.029660410313298</v>
      </c>
      <c r="AS51">
        <v>35.049275239544301</v>
      </c>
      <c r="AT51">
        <v>35.072254581017198</v>
      </c>
      <c r="AU51">
        <v>35.149852572587299</v>
      </c>
      <c r="AV51">
        <v>35.263644663982099</v>
      </c>
      <c r="AW51">
        <v>35.334300867367801</v>
      </c>
      <c r="AX51">
        <v>35.417445343939299</v>
      </c>
      <c r="AY51">
        <v>35.382658778753303</v>
      </c>
      <c r="AZ51">
        <v>35.447145002313597</v>
      </c>
      <c r="BA51">
        <v>35.4554980320883</v>
      </c>
      <c r="BB51">
        <v>35.508850180468102</v>
      </c>
      <c r="BC51">
        <v>35.539985930232199</v>
      </c>
      <c r="BD51">
        <v>35.597095000034301</v>
      </c>
      <c r="BE51">
        <v>35.644855259763901</v>
      </c>
      <c r="BF51">
        <v>35.817331893508097</v>
      </c>
      <c r="BG51">
        <v>35.957418447743201</v>
      </c>
      <c r="BH51">
        <v>36.122714011722302</v>
      </c>
      <c r="BI51">
        <v>36.268172195092802</v>
      </c>
      <c r="BJ51">
        <v>36.476769592888097</v>
      </c>
      <c r="BK51">
        <v>36.595344530082997</v>
      </c>
      <c r="BL51">
        <v>36.769970299997198</v>
      </c>
      <c r="BM51">
        <v>36.919434901615702</v>
      </c>
      <c r="BN51">
        <v>37.056412909653503</v>
      </c>
      <c r="BO51">
        <v>37.199694655648898</v>
      </c>
      <c r="BP51">
        <v>37.323453313868598</v>
      </c>
      <c r="BQ51">
        <v>37.462142503113903</v>
      </c>
      <c r="BR51">
        <v>37.593399615744403</v>
      </c>
      <c r="BS51">
        <v>37.731598916507103</v>
      </c>
      <c r="BT51">
        <v>37.8610021066822</v>
      </c>
      <c r="BU51">
        <v>37.999168955294202</v>
      </c>
      <c r="BV51">
        <v>38.131001696711202</v>
      </c>
      <c r="BW51">
        <v>38.263279088017804</v>
      </c>
      <c r="BX51">
        <v>38.392657071285001</v>
      </c>
      <c r="BY51">
        <v>38.521173697786502</v>
      </c>
      <c r="BZ51">
        <v>38.648829553051101</v>
      </c>
      <c r="CA51">
        <v>38.775625538442299</v>
      </c>
      <c r="CB51">
        <v>38.901562862214099</v>
      </c>
      <c r="CC51">
        <v>39.026643030566198</v>
      </c>
      <c r="CD51">
        <v>39.150867838714397</v>
      </c>
      <c r="CE51">
        <v>39.274239361985401</v>
      </c>
      <c r="CF51">
        <v>39.396759946948897</v>
      </c>
      <c r="CG51">
        <v>39.518432202598198</v>
      </c>
      <c r="CH51">
        <v>39.639258991587702</v>
      </c>
      <c r="CI51">
        <v>39.759243421538301</v>
      </c>
      <c r="CJ51">
        <v>39.8783888364188</v>
      </c>
      <c r="CK51">
        <v>39.996698808011502</v>
      </c>
      <c r="CL51">
        <v>40.114177127469603</v>
      </c>
      <c r="CM51">
        <v>40.230827796973401</v>
      </c>
      <c r="CN51">
        <v>40.346655021492701</v>
      </c>
      <c r="CO51">
        <v>40.461663200658798</v>
      </c>
      <c r="CP51">
        <v>40.5758569207552</v>
      </c>
      <c r="CQ51">
        <v>40.689240946828299</v>
      </c>
      <c r="CR51">
        <v>40.801820214925101</v>
      </c>
      <c r="CS51">
        <v>40.913599824460697</v>
      </c>
      <c r="CT51">
        <v>41.024585030719201</v>
      </c>
      <c r="CU51">
        <v>41.1347812374919</v>
      </c>
      <c r="CV51">
        <v>41.2441939898548</v>
      </c>
      <c r="CW51">
        <v>41.352828967087397</v>
      </c>
      <c r="CX51">
        <v>41.460691975736097</v>
      </c>
      <c r="CY51">
        <v>41.5677886013166</v>
      </c>
      <c r="CZ51">
        <v>41.674123977439201</v>
      </c>
      <c r="DA51">
        <v>41.779702800619397</v>
      </c>
      <c r="DB51">
        <v>41.884529087321297</v>
      </c>
      <c r="DC51">
        <v>41.988605846471202</v>
      </c>
      <c r="DD51">
        <v>42.091934644458398</v>
      </c>
      <c r="DE51">
        <v>42.194515036402002</v>
      </c>
      <c r="DF51">
        <v>42.296343834896</v>
      </c>
      <c r="DG51">
        <v>42.39741418605</v>
      </c>
      <c r="DH51">
        <v>42.497714422938202</v>
      </c>
      <c r="DI51">
        <v>42.597226669122499</v>
      </c>
      <c r="DJ51">
        <v>42.695925170171101</v>
      </c>
      <c r="DK51">
        <v>42.793773889955197</v>
      </c>
      <c r="DL51">
        <v>42.890725754292497</v>
      </c>
      <c r="DM51">
        <v>42.9867188746015</v>
      </c>
      <c r="DN51">
        <v>43.081673017649599</v>
      </c>
      <c r="DO51">
        <v>43.175490792069802</v>
      </c>
      <c r="DP51">
        <v>43.268043196156299</v>
      </c>
      <c r="DQ51">
        <v>43.359182766349903</v>
      </c>
      <c r="DR51">
        <v>43.448732766686298</v>
      </c>
      <c r="DS51">
        <v>43.536503885130202</v>
      </c>
      <c r="DT51">
        <v>43.622299489211699</v>
      </c>
    </row>
    <row r="52" spans="1:124" ht="15" customHeight="1" x14ac:dyDescent="0.25">
      <c r="A52">
        <v>50</v>
      </c>
      <c r="B52">
        <v>26.4749168909131</v>
      </c>
      <c r="C52">
        <v>26.635922959999998</v>
      </c>
      <c r="D52">
        <v>26.7592706101027</v>
      </c>
      <c r="E52">
        <v>26.9693609259262</v>
      </c>
      <c r="F52">
        <v>27.133512471143899</v>
      </c>
      <c r="G52">
        <v>27.330686322950601</v>
      </c>
      <c r="H52">
        <v>27.4964688825265</v>
      </c>
      <c r="I52">
        <v>27.7020005195285</v>
      </c>
      <c r="J52">
        <v>27.883532582535</v>
      </c>
      <c r="K52">
        <v>28.131247866914499</v>
      </c>
      <c r="L52">
        <v>28.393925555585898</v>
      </c>
      <c r="M52">
        <v>28.6469591185204</v>
      </c>
      <c r="N52">
        <v>28.854060622153899</v>
      </c>
      <c r="O52">
        <v>29.040425245043998</v>
      </c>
      <c r="P52">
        <v>29.289004493447202</v>
      </c>
      <c r="Q52">
        <v>29.398236366787501</v>
      </c>
      <c r="R52">
        <v>29.524368073928802</v>
      </c>
      <c r="S52">
        <v>29.725636589423701</v>
      </c>
      <c r="T52">
        <v>29.7758037876538</v>
      </c>
      <c r="U52">
        <v>30.083095998745598</v>
      </c>
      <c r="V52">
        <v>30.1815862674448</v>
      </c>
      <c r="W52">
        <v>30.472941340322901</v>
      </c>
      <c r="X52">
        <v>30.627112281715</v>
      </c>
      <c r="Y52">
        <v>30.7773554032084</v>
      </c>
      <c r="Z52">
        <v>30.9617016109029</v>
      </c>
      <c r="AA52">
        <v>31.072480048584399</v>
      </c>
      <c r="AB52">
        <v>31.1692833156992</v>
      </c>
      <c r="AC52">
        <v>31.3678771416171</v>
      </c>
      <c r="AD52">
        <v>31.5292382055334</v>
      </c>
      <c r="AE52">
        <v>31.764981420357099</v>
      </c>
      <c r="AF52">
        <v>31.970995568787</v>
      </c>
      <c r="AG52">
        <v>32.167546051290998</v>
      </c>
      <c r="AH52">
        <v>32.431131275293801</v>
      </c>
      <c r="AI52">
        <v>32.617257055037499</v>
      </c>
      <c r="AJ52">
        <v>32.861992327739202</v>
      </c>
      <c r="AK52">
        <v>33.074147340005702</v>
      </c>
      <c r="AL52">
        <v>33.332455011038199</v>
      </c>
      <c r="AM52">
        <v>33.444675389972602</v>
      </c>
      <c r="AN52">
        <v>33.627467438190898</v>
      </c>
      <c r="AO52">
        <v>33.781057798507298</v>
      </c>
      <c r="AP52">
        <v>33.997606997380103</v>
      </c>
      <c r="AQ52">
        <v>34.104386886567703</v>
      </c>
      <c r="AR52">
        <v>34.167256624486697</v>
      </c>
      <c r="AS52">
        <v>34.187984491045</v>
      </c>
      <c r="AT52">
        <v>34.214786514137202</v>
      </c>
      <c r="AU52">
        <v>34.294517656072998</v>
      </c>
      <c r="AV52">
        <v>34.406021043259003</v>
      </c>
      <c r="AW52">
        <v>34.468009295150701</v>
      </c>
      <c r="AX52">
        <v>34.551986189572503</v>
      </c>
      <c r="AY52">
        <v>34.515134953014602</v>
      </c>
      <c r="AZ52">
        <v>34.580012153887402</v>
      </c>
      <c r="BA52">
        <v>34.586911400726898</v>
      </c>
      <c r="BB52">
        <v>34.6412724071916</v>
      </c>
      <c r="BC52">
        <v>34.671489928543799</v>
      </c>
      <c r="BD52">
        <v>34.726925842045297</v>
      </c>
      <c r="BE52">
        <v>34.774536331125802</v>
      </c>
      <c r="BF52">
        <v>34.943213742907702</v>
      </c>
      <c r="BG52">
        <v>35.081165163720001</v>
      </c>
      <c r="BH52">
        <v>35.2439839638756</v>
      </c>
      <c r="BI52">
        <v>35.385905916994503</v>
      </c>
      <c r="BJ52">
        <v>35.591268102051004</v>
      </c>
      <c r="BK52">
        <v>35.7063368700232</v>
      </c>
      <c r="BL52">
        <v>35.877429841025197</v>
      </c>
      <c r="BM52">
        <v>36.0228440156896</v>
      </c>
      <c r="BN52">
        <v>36.156878950357097</v>
      </c>
      <c r="BO52">
        <v>36.298823531047098</v>
      </c>
      <c r="BP52">
        <v>36.421628338817101</v>
      </c>
      <c r="BQ52">
        <v>36.559425528858398</v>
      </c>
      <c r="BR52">
        <v>36.6896337833739</v>
      </c>
      <c r="BS52">
        <v>36.827865815096303</v>
      </c>
      <c r="BT52">
        <v>36.955945406767903</v>
      </c>
      <c r="BU52">
        <v>37.094184705129301</v>
      </c>
      <c r="BV52">
        <v>37.2238661564718</v>
      </c>
      <c r="BW52">
        <v>37.352861025187799</v>
      </c>
      <c r="BX52">
        <v>37.481008503401497</v>
      </c>
      <c r="BY52">
        <v>37.608308789761502</v>
      </c>
      <c r="BZ52">
        <v>37.7347624048382</v>
      </c>
      <c r="CA52">
        <v>37.860370182268703</v>
      </c>
      <c r="CB52">
        <v>37.9851332598924</v>
      </c>
      <c r="CC52">
        <v>38.109053070887803</v>
      </c>
      <c r="CD52">
        <v>38.232131334924397</v>
      </c>
      <c r="CE52">
        <v>38.354370049340702</v>
      </c>
      <c r="CF52">
        <v>38.475771480360898</v>
      </c>
      <c r="CG52">
        <v>38.5963381543596</v>
      </c>
      <c r="CH52">
        <v>38.7160728491844</v>
      </c>
      <c r="CI52">
        <v>38.8349785855468</v>
      </c>
      <c r="CJ52">
        <v>38.953058618488797</v>
      </c>
      <c r="CK52">
        <v>39.070316428933801</v>
      </c>
      <c r="CL52">
        <v>39.186755715329703</v>
      </c>
      <c r="CM52">
        <v>39.302380385389597</v>
      </c>
      <c r="CN52">
        <v>39.417194547937903</v>
      </c>
      <c r="CO52">
        <v>39.5312025048677</v>
      </c>
      <c r="CP52">
        <v>39.644408743213098</v>
      </c>
      <c r="CQ52">
        <v>39.756817927343</v>
      </c>
      <c r="CR52">
        <v>39.868434891280003</v>
      </c>
      <c r="CS52">
        <v>39.979264631148403</v>
      </c>
      <c r="CT52">
        <v>40.089312297754503</v>
      </c>
      <c r="CU52">
        <v>40.198583189302802</v>
      </c>
      <c r="CV52">
        <v>40.307082744250401</v>
      </c>
      <c r="CW52">
        <v>40.414816534302197</v>
      </c>
      <c r="CX52">
        <v>40.521790257547899</v>
      </c>
      <c r="CY52">
        <v>40.628009389790499</v>
      </c>
      <c r="CZ52">
        <v>40.733478953479697</v>
      </c>
      <c r="DA52">
        <v>40.838203532663002</v>
      </c>
      <c r="DB52">
        <v>40.942187029840099</v>
      </c>
      <c r="DC52">
        <v>41.0454323381988</v>
      </c>
      <c r="DD52">
        <v>41.147940906232002</v>
      </c>
      <c r="DE52">
        <v>41.249712168493701</v>
      </c>
      <c r="DF52">
        <v>41.350742813684199</v>
      </c>
      <c r="DG52">
        <v>41.451025859864103</v>
      </c>
      <c r="DH52">
        <v>41.5505495068941</v>
      </c>
      <c r="DI52">
        <v>41.6492957387579</v>
      </c>
      <c r="DJ52">
        <v>41.747238653691802</v>
      </c>
      <c r="DK52">
        <v>41.844342058445697</v>
      </c>
      <c r="DL52">
        <v>41.940558711765298</v>
      </c>
      <c r="DM52">
        <v>42.035826544874297</v>
      </c>
      <c r="DN52">
        <v>42.130065128590097</v>
      </c>
      <c r="DO52">
        <v>42.223176862150197</v>
      </c>
      <c r="DP52">
        <v>42.315032507956801</v>
      </c>
      <c r="DQ52">
        <v>42.405484355460402</v>
      </c>
      <c r="DR52">
        <v>42.4943553997254</v>
      </c>
      <c r="DS52">
        <v>42.581456056263399</v>
      </c>
      <c r="DT52">
        <v>42.666589423349201</v>
      </c>
    </row>
    <row r="53" spans="1:124" ht="15" customHeight="1" x14ac:dyDescent="0.25">
      <c r="A53">
        <v>51</v>
      </c>
      <c r="B53">
        <v>25.696752439122601</v>
      </c>
      <c r="C53">
        <v>25.850095635452298</v>
      </c>
      <c r="D53">
        <v>25.979159054285201</v>
      </c>
      <c r="E53">
        <v>26.179314762336301</v>
      </c>
      <c r="F53">
        <v>26.340580842638701</v>
      </c>
      <c r="G53">
        <v>26.543441892052801</v>
      </c>
      <c r="H53">
        <v>26.696854617821799</v>
      </c>
      <c r="I53">
        <v>26.8973788122602</v>
      </c>
      <c r="J53">
        <v>27.0724622159705</v>
      </c>
      <c r="K53">
        <v>27.318824365946</v>
      </c>
      <c r="L53">
        <v>27.573854949557099</v>
      </c>
      <c r="M53">
        <v>27.822824987183399</v>
      </c>
      <c r="N53">
        <v>28.0419363036319</v>
      </c>
      <c r="O53">
        <v>28.2222883409278</v>
      </c>
      <c r="P53">
        <v>28.472497375676401</v>
      </c>
      <c r="Q53">
        <v>28.576779717985701</v>
      </c>
      <c r="R53">
        <v>28.7081191633347</v>
      </c>
      <c r="S53">
        <v>28.9117548498768</v>
      </c>
      <c r="T53">
        <v>28.964054418889202</v>
      </c>
      <c r="U53">
        <v>29.280613969934201</v>
      </c>
      <c r="V53">
        <v>29.364109776684501</v>
      </c>
      <c r="W53">
        <v>29.654984519375201</v>
      </c>
      <c r="X53">
        <v>29.8129380429009</v>
      </c>
      <c r="Y53">
        <v>29.949121402487702</v>
      </c>
      <c r="Z53">
        <v>30.1443201015841</v>
      </c>
      <c r="AA53">
        <v>30.264571176874298</v>
      </c>
      <c r="AB53">
        <v>30.359411617745199</v>
      </c>
      <c r="AC53">
        <v>30.552655732362702</v>
      </c>
      <c r="AD53">
        <v>30.713837381062302</v>
      </c>
      <c r="AE53">
        <v>30.948119404088999</v>
      </c>
      <c r="AF53">
        <v>31.147998341161902</v>
      </c>
      <c r="AG53">
        <v>31.344983435941</v>
      </c>
      <c r="AH53">
        <v>31.608831339981101</v>
      </c>
      <c r="AI53">
        <v>31.785756976150701</v>
      </c>
      <c r="AJ53">
        <v>32.029095306998897</v>
      </c>
      <c r="AK53">
        <v>32.241626668233899</v>
      </c>
      <c r="AL53">
        <v>32.493816481040703</v>
      </c>
      <c r="AM53">
        <v>32.599942050249602</v>
      </c>
      <c r="AN53">
        <v>32.780480068313103</v>
      </c>
      <c r="AO53">
        <v>32.933007468446803</v>
      </c>
      <c r="AP53">
        <v>33.141188183778098</v>
      </c>
      <c r="AQ53">
        <v>33.245716355790996</v>
      </c>
      <c r="AR53">
        <v>33.307964419627098</v>
      </c>
      <c r="AS53">
        <v>33.333934629625503</v>
      </c>
      <c r="AT53">
        <v>33.3606756026441</v>
      </c>
      <c r="AU53">
        <v>33.439798386562799</v>
      </c>
      <c r="AV53">
        <v>33.549958855300702</v>
      </c>
      <c r="AW53">
        <v>33.607251054748097</v>
      </c>
      <c r="AX53">
        <v>33.689102798818801</v>
      </c>
      <c r="AY53">
        <v>33.655569607809902</v>
      </c>
      <c r="AZ53">
        <v>33.717636748511502</v>
      </c>
      <c r="BA53">
        <v>33.725730936690098</v>
      </c>
      <c r="BB53">
        <v>33.782520108729798</v>
      </c>
      <c r="BC53">
        <v>33.810316147841903</v>
      </c>
      <c r="BD53">
        <v>33.862138771580902</v>
      </c>
      <c r="BE53">
        <v>33.912365645055402</v>
      </c>
      <c r="BF53">
        <v>34.073185657766402</v>
      </c>
      <c r="BG53">
        <v>34.209904662245002</v>
      </c>
      <c r="BH53">
        <v>34.369952023504098</v>
      </c>
      <c r="BI53">
        <v>34.507777399462398</v>
      </c>
      <c r="BJ53">
        <v>34.7085570990035</v>
      </c>
      <c r="BK53">
        <v>34.822331110684999</v>
      </c>
      <c r="BL53">
        <v>34.992221764298201</v>
      </c>
      <c r="BM53">
        <v>35.130550951514401</v>
      </c>
      <c r="BN53">
        <v>35.262668315383699</v>
      </c>
      <c r="BO53">
        <v>35.4032299393524</v>
      </c>
      <c r="BP53">
        <v>35.526065799499897</v>
      </c>
      <c r="BQ53">
        <v>35.662522434768299</v>
      </c>
      <c r="BR53">
        <v>35.791358586552697</v>
      </c>
      <c r="BS53">
        <v>35.930102425383097</v>
      </c>
      <c r="BT53">
        <v>36.059256458436202</v>
      </c>
      <c r="BU53">
        <v>36.192241618277897</v>
      </c>
      <c r="BV53">
        <v>36.3207473846387</v>
      </c>
      <c r="BW53">
        <v>36.448420904962497</v>
      </c>
      <c r="BX53">
        <v>36.575261989927903</v>
      </c>
      <c r="BY53">
        <v>36.7012707777196</v>
      </c>
      <c r="BZ53">
        <v>36.826447725283401</v>
      </c>
      <c r="CA53">
        <v>36.950793599556299</v>
      </c>
      <c r="CB53">
        <v>37.074309468688703</v>
      </c>
      <c r="CC53">
        <v>37.196996693268702</v>
      </c>
      <c r="CD53">
        <v>37.318856917564197</v>
      </c>
      <c r="CE53">
        <v>37.439892060791401</v>
      </c>
      <c r="CF53">
        <v>37.560104308422098</v>
      </c>
      <c r="CG53">
        <v>37.679496103541197</v>
      </c>
      <c r="CH53">
        <v>37.798070138262098</v>
      </c>
      <c r="CI53">
        <v>37.915829345209403</v>
      </c>
      <c r="CJ53">
        <v>38.0327768890795</v>
      </c>
      <c r="CK53">
        <v>38.148916158284003</v>
      </c>
      <c r="CL53">
        <v>38.264250756685101</v>
      </c>
      <c r="CM53">
        <v>38.3787844954294</v>
      </c>
      <c r="CN53">
        <v>38.492521384885798</v>
      </c>
      <c r="CO53">
        <v>38.605465626693302</v>
      </c>
      <c r="CP53">
        <v>38.717621605924997</v>
      </c>
      <c r="CQ53">
        <v>38.828993883370302</v>
      </c>
      <c r="CR53">
        <v>38.9395871879439</v>
      </c>
      <c r="CS53">
        <v>39.049406409219699</v>
      </c>
      <c r="CT53">
        <v>39.1584565900991</v>
      </c>
      <c r="CU53">
        <v>39.266742919611701</v>
      </c>
      <c r="CV53">
        <v>39.3742707258534</v>
      </c>
      <c r="CW53">
        <v>39.481045469064199</v>
      </c>
      <c r="CX53">
        <v>39.587072734846799</v>
      </c>
      <c r="CY53">
        <v>39.692357885082998</v>
      </c>
      <c r="CZ53">
        <v>39.796905826654999</v>
      </c>
      <c r="DA53">
        <v>39.900721026552901</v>
      </c>
      <c r="DB53">
        <v>40.003807268518798</v>
      </c>
      <c r="DC53">
        <v>40.106167324978998</v>
      </c>
      <c r="DD53">
        <v>40.207802521240097</v>
      </c>
      <c r="DE53">
        <v>40.308712165683403</v>
      </c>
      <c r="DF53">
        <v>40.4088928171278</v>
      </c>
      <c r="DG53">
        <v>40.5083373591361</v>
      </c>
      <c r="DH53">
        <v>40.6070338513493</v>
      </c>
      <c r="DI53">
        <v>40.704964130494403</v>
      </c>
      <c r="DJ53">
        <v>40.802102138991302</v>
      </c>
      <c r="DK53">
        <v>40.898411516981596</v>
      </c>
      <c r="DL53">
        <v>40.993844845642002</v>
      </c>
      <c r="DM53">
        <v>41.088339864184803</v>
      </c>
      <c r="DN53">
        <v>41.181815934085897</v>
      </c>
      <c r="DO53">
        <v>41.274175230464799</v>
      </c>
      <c r="DP53">
        <v>41.365288262470699</v>
      </c>
      <c r="DQ53">
        <v>41.455007054088703</v>
      </c>
      <c r="DR53">
        <v>41.54315431082</v>
      </c>
      <c r="DS53">
        <v>41.629540154842502</v>
      </c>
      <c r="DT53">
        <v>41.713967394625499</v>
      </c>
    </row>
    <row r="54" spans="1:124" ht="15" customHeight="1" x14ac:dyDescent="0.25">
      <c r="A54">
        <v>52</v>
      </c>
      <c r="B54">
        <v>24.918089657199701</v>
      </c>
      <c r="C54">
        <v>25.073662837979398</v>
      </c>
      <c r="D54">
        <v>25.200742056409101</v>
      </c>
      <c r="E54">
        <v>25.393083938559599</v>
      </c>
      <c r="F54">
        <v>25.557247553335099</v>
      </c>
      <c r="G54">
        <v>25.754620865714301</v>
      </c>
      <c r="H54">
        <v>25.896181419861598</v>
      </c>
      <c r="I54">
        <v>26.088794007372201</v>
      </c>
      <c r="J54">
        <v>26.273019003045398</v>
      </c>
      <c r="K54">
        <v>26.5069107989152</v>
      </c>
      <c r="L54">
        <v>26.765416719003301</v>
      </c>
      <c r="M54">
        <v>27.020672312139901</v>
      </c>
      <c r="N54">
        <v>27.233857659123899</v>
      </c>
      <c r="O54">
        <v>27.414339040459701</v>
      </c>
      <c r="P54">
        <v>27.663280696614699</v>
      </c>
      <c r="Q54">
        <v>27.754627524837399</v>
      </c>
      <c r="R54">
        <v>27.9009314836985</v>
      </c>
      <c r="S54">
        <v>28.103485656888999</v>
      </c>
      <c r="T54">
        <v>28.168606959551099</v>
      </c>
      <c r="U54">
        <v>28.472975658913601</v>
      </c>
      <c r="V54">
        <v>28.557762592797399</v>
      </c>
      <c r="W54">
        <v>28.8442787744039</v>
      </c>
      <c r="X54">
        <v>28.995972490796799</v>
      </c>
      <c r="Y54">
        <v>29.1401025670501</v>
      </c>
      <c r="Z54">
        <v>29.345117830037701</v>
      </c>
      <c r="AA54">
        <v>29.452213085587399</v>
      </c>
      <c r="AB54">
        <v>29.550779477328799</v>
      </c>
      <c r="AC54">
        <v>29.741488800057699</v>
      </c>
      <c r="AD54">
        <v>29.905616065215298</v>
      </c>
      <c r="AE54">
        <v>30.133101032975802</v>
      </c>
      <c r="AF54">
        <v>30.333985103322401</v>
      </c>
      <c r="AG54">
        <v>30.529661174916701</v>
      </c>
      <c r="AH54">
        <v>30.786564442326402</v>
      </c>
      <c r="AI54">
        <v>30.9664809207123</v>
      </c>
      <c r="AJ54">
        <v>31.205237314153301</v>
      </c>
      <c r="AK54">
        <v>31.409550369922599</v>
      </c>
      <c r="AL54">
        <v>31.662020846098098</v>
      </c>
      <c r="AM54">
        <v>31.762701966458799</v>
      </c>
      <c r="AN54">
        <v>31.937452239694501</v>
      </c>
      <c r="AO54">
        <v>32.087777476881897</v>
      </c>
      <c r="AP54">
        <v>32.289172699198801</v>
      </c>
      <c r="AQ54">
        <v>32.395231208557497</v>
      </c>
      <c r="AR54">
        <v>32.457554535502602</v>
      </c>
      <c r="AS54">
        <v>32.485373815644799</v>
      </c>
      <c r="AT54">
        <v>32.510312174439903</v>
      </c>
      <c r="AU54">
        <v>32.586996330940998</v>
      </c>
      <c r="AV54">
        <v>32.696659805115402</v>
      </c>
      <c r="AW54">
        <v>32.7509090124043</v>
      </c>
      <c r="AX54">
        <v>32.831997323397502</v>
      </c>
      <c r="AY54">
        <v>32.798236856193498</v>
      </c>
      <c r="AZ54">
        <v>32.858934649587397</v>
      </c>
      <c r="BA54">
        <v>32.871236278436797</v>
      </c>
      <c r="BB54">
        <v>32.924719300258701</v>
      </c>
      <c r="BC54">
        <v>32.953353902974897</v>
      </c>
      <c r="BD54">
        <v>33.003220358859402</v>
      </c>
      <c r="BE54">
        <v>33.054382395138198</v>
      </c>
      <c r="BF54">
        <v>33.208245002328397</v>
      </c>
      <c r="BG54">
        <v>33.346279685432201</v>
      </c>
      <c r="BH54">
        <v>33.502936347252302</v>
      </c>
      <c r="BI54">
        <v>33.639262926355698</v>
      </c>
      <c r="BJ54">
        <v>33.831617262924603</v>
      </c>
      <c r="BK54">
        <v>33.9415698035642</v>
      </c>
      <c r="BL54">
        <v>34.108276169679897</v>
      </c>
      <c r="BM54">
        <v>34.240866027558802</v>
      </c>
      <c r="BN54">
        <v>34.372145916302898</v>
      </c>
      <c r="BO54">
        <v>34.512418362392502</v>
      </c>
      <c r="BP54">
        <v>34.633350696207103</v>
      </c>
      <c r="BQ54">
        <v>34.771810557005203</v>
      </c>
      <c r="BR54">
        <v>34.900394379419097</v>
      </c>
      <c r="BS54">
        <v>35.037877752333301</v>
      </c>
      <c r="BT54">
        <v>35.1671692374968</v>
      </c>
      <c r="BU54">
        <v>35.295101356747303</v>
      </c>
      <c r="BV54">
        <v>35.4222172401116</v>
      </c>
      <c r="BW54">
        <v>35.548516311915897</v>
      </c>
      <c r="BX54">
        <v>35.6739983291138</v>
      </c>
      <c r="BY54">
        <v>35.798663372663398</v>
      </c>
      <c r="BZ54">
        <v>35.922511838869603</v>
      </c>
      <c r="CA54">
        <v>36.045544430704403</v>
      </c>
      <c r="CB54">
        <v>36.167762149120399</v>
      </c>
      <c r="CC54">
        <v>36.289166284369401</v>
      </c>
      <c r="CD54">
        <v>36.409758407338302</v>
      </c>
      <c r="CE54">
        <v>36.529540360913899</v>
      </c>
      <c r="CF54">
        <v>36.648514251387503</v>
      </c>
      <c r="CG54">
        <v>36.766682439909502</v>
      </c>
      <c r="CH54">
        <v>36.884047534002796</v>
      </c>
      <c r="CI54">
        <v>37.0006123791444</v>
      </c>
      <c r="CJ54">
        <v>37.116380050424098</v>
      </c>
      <c r="CK54">
        <v>37.231353844286602</v>
      </c>
      <c r="CL54">
        <v>37.345537270365199</v>
      </c>
      <c r="CM54">
        <v>37.4589340434135</v>
      </c>
      <c r="CN54">
        <v>37.571548075340701</v>
      </c>
      <c r="CO54">
        <v>37.683383467356101</v>
      </c>
      <c r="CP54">
        <v>37.794444502228998</v>
      </c>
      <c r="CQ54">
        <v>37.904735636666601</v>
      </c>
      <c r="CR54">
        <v>38.014261493815802</v>
      </c>
      <c r="CS54">
        <v>38.123026855891503</v>
      </c>
      <c r="CT54">
        <v>38.2310366569357</v>
      </c>
      <c r="CU54">
        <v>38.338295975708498</v>
      </c>
      <c r="CV54">
        <v>38.444810028715899</v>
      </c>
      <c r="CW54">
        <v>38.550584163374701</v>
      </c>
      <c r="CX54">
        <v>38.655623851316903</v>
      </c>
      <c r="CY54">
        <v>38.759934338857597</v>
      </c>
      <c r="CZ54">
        <v>38.863520415483698</v>
      </c>
      <c r="DA54">
        <v>38.966386429129301</v>
      </c>
      <c r="DB54">
        <v>39.068536042592299</v>
      </c>
      <c r="DC54">
        <v>39.1699719051351</v>
      </c>
      <c r="DD54">
        <v>39.270695216223899</v>
      </c>
      <c r="DE54">
        <v>39.370705155115303</v>
      </c>
      <c r="DF54">
        <v>39.469998147435497</v>
      </c>
      <c r="DG54">
        <v>39.5685669385065</v>
      </c>
      <c r="DH54">
        <v>39.666399443483499</v>
      </c>
      <c r="DI54">
        <v>39.763477346942402</v>
      </c>
      <c r="DJ54">
        <v>39.859774429840897</v>
      </c>
      <c r="DK54">
        <v>39.955254159130298</v>
      </c>
      <c r="DL54">
        <v>40.0498689309116</v>
      </c>
      <c r="DM54">
        <v>40.143556283654803</v>
      </c>
      <c r="DN54">
        <v>40.236235359297702</v>
      </c>
      <c r="DO54">
        <v>40.327808097451303</v>
      </c>
      <c r="DP54">
        <v>40.418144740097503</v>
      </c>
      <c r="DQ54">
        <v>40.507097030815501</v>
      </c>
      <c r="DR54">
        <v>40.594487368768498</v>
      </c>
      <c r="DS54">
        <v>40.680125565979402</v>
      </c>
      <c r="DT54">
        <v>40.763814124763897</v>
      </c>
    </row>
    <row r="55" spans="1:124" ht="15" customHeight="1" x14ac:dyDescent="0.25">
      <c r="A55">
        <v>53</v>
      </c>
      <c r="B55">
        <v>24.1532600712024</v>
      </c>
      <c r="C55">
        <v>24.301247586209701</v>
      </c>
      <c r="D55">
        <v>24.424162330835902</v>
      </c>
      <c r="E55">
        <v>24.6148890113788</v>
      </c>
      <c r="F55">
        <v>24.778222874633801</v>
      </c>
      <c r="G55">
        <v>24.969486060106298</v>
      </c>
      <c r="H55">
        <v>25.092694701256001</v>
      </c>
      <c r="I55">
        <v>25.297103802317999</v>
      </c>
      <c r="J55">
        <v>25.469110890242501</v>
      </c>
      <c r="K55">
        <v>25.710538288454401</v>
      </c>
      <c r="L55">
        <v>25.9695762291603</v>
      </c>
      <c r="M55">
        <v>26.224963567611301</v>
      </c>
      <c r="N55">
        <v>26.437588383193798</v>
      </c>
      <c r="O55">
        <v>26.6127120638421</v>
      </c>
      <c r="P55">
        <v>26.8622475525783</v>
      </c>
      <c r="Q55">
        <v>26.949071340741298</v>
      </c>
      <c r="R55">
        <v>27.1007929642502</v>
      </c>
      <c r="S55">
        <v>27.303948854039099</v>
      </c>
      <c r="T55">
        <v>27.377220476244801</v>
      </c>
      <c r="U55">
        <v>27.6789493513179</v>
      </c>
      <c r="V55">
        <v>27.758688972413001</v>
      </c>
      <c r="W55">
        <v>28.042133702535502</v>
      </c>
      <c r="X55">
        <v>28.1990705482003</v>
      </c>
      <c r="Y55">
        <v>28.339638395370802</v>
      </c>
      <c r="Z55">
        <v>28.542426620592501</v>
      </c>
      <c r="AA55">
        <v>28.649733990145101</v>
      </c>
      <c r="AB55">
        <v>28.7500328681197</v>
      </c>
      <c r="AC55">
        <v>28.941885969694699</v>
      </c>
      <c r="AD55">
        <v>29.101472572194599</v>
      </c>
      <c r="AE55">
        <v>29.3220942229607</v>
      </c>
      <c r="AF55">
        <v>29.529981409862099</v>
      </c>
      <c r="AG55">
        <v>29.726367482404399</v>
      </c>
      <c r="AH55">
        <v>29.979013265897901</v>
      </c>
      <c r="AI55">
        <v>30.152110813067299</v>
      </c>
      <c r="AJ55">
        <v>30.389334950467202</v>
      </c>
      <c r="AK55">
        <v>30.581350123347001</v>
      </c>
      <c r="AL55">
        <v>30.835421165320898</v>
      </c>
      <c r="AM55">
        <v>30.932572664338501</v>
      </c>
      <c r="AN55">
        <v>31.0992446294992</v>
      </c>
      <c r="AO55">
        <v>31.247730381322501</v>
      </c>
      <c r="AP55">
        <v>31.443296391513599</v>
      </c>
      <c r="AQ55">
        <v>31.551782025988999</v>
      </c>
      <c r="AR55">
        <v>31.617276870874498</v>
      </c>
      <c r="AS55">
        <v>31.641494134416899</v>
      </c>
      <c r="AT55">
        <v>31.666200858335099</v>
      </c>
      <c r="AU55">
        <v>31.739724174066701</v>
      </c>
      <c r="AV55">
        <v>31.847400762101799</v>
      </c>
      <c r="AW55">
        <v>31.9014893093035</v>
      </c>
      <c r="AX55">
        <v>31.979675572313401</v>
      </c>
      <c r="AY55">
        <v>31.947519150589201</v>
      </c>
      <c r="AZ55">
        <v>32.008721889841397</v>
      </c>
      <c r="BA55">
        <v>32.019668206370298</v>
      </c>
      <c r="BB55">
        <v>32.065579930265102</v>
      </c>
      <c r="BC55">
        <v>32.0966309111922</v>
      </c>
      <c r="BD55">
        <v>32.148852589927003</v>
      </c>
      <c r="BE55">
        <v>32.1962911000969</v>
      </c>
      <c r="BF55">
        <v>32.348903151929697</v>
      </c>
      <c r="BG55">
        <v>32.485614383790903</v>
      </c>
      <c r="BH55">
        <v>32.6365032478394</v>
      </c>
      <c r="BI55">
        <v>32.774669991045698</v>
      </c>
      <c r="BJ55">
        <v>32.955027474142703</v>
      </c>
      <c r="BK55">
        <v>33.064737982493298</v>
      </c>
      <c r="BL55">
        <v>33.226301728395597</v>
      </c>
      <c r="BM55">
        <v>33.356130203225199</v>
      </c>
      <c r="BN55">
        <v>33.486231822949399</v>
      </c>
      <c r="BO55">
        <v>33.627335848533697</v>
      </c>
      <c r="BP55">
        <v>33.746778765440702</v>
      </c>
      <c r="BQ55">
        <v>33.8857934290576</v>
      </c>
      <c r="BR55">
        <v>34.0169249641704</v>
      </c>
      <c r="BS55">
        <v>34.1484370454192</v>
      </c>
      <c r="BT55">
        <v>34.275709449734201</v>
      </c>
      <c r="BU55">
        <v>34.402182509026701</v>
      </c>
      <c r="BV55">
        <v>34.5278552646094</v>
      </c>
      <c r="BW55">
        <v>34.652727095005098</v>
      </c>
      <c r="BX55">
        <v>34.776797707461803</v>
      </c>
      <c r="BY55">
        <v>34.900067129421799</v>
      </c>
      <c r="BZ55">
        <v>35.022535699957402</v>
      </c>
      <c r="CA55">
        <v>35.144204061187601</v>
      </c>
      <c r="CB55">
        <v>35.265073149689798</v>
      </c>
      <c r="CC55">
        <v>35.3851441879183</v>
      </c>
      <c r="CD55">
        <v>35.504418675641404</v>
      </c>
      <c r="CE55">
        <v>35.622898381409399</v>
      </c>
      <c r="CF55">
        <v>35.740585334062501</v>
      </c>
      <c r="CG55">
        <v>35.857481814289599</v>
      </c>
      <c r="CH55">
        <v>35.973590346246802</v>
      </c>
      <c r="CI55">
        <v>36.0889136892444</v>
      </c>
      <c r="CJ55">
        <v>36.203454829511202</v>
      </c>
      <c r="CK55">
        <v>36.3172169720415</v>
      </c>
      <c r="CL55">
        <v>36.4302035325343</v>
      </c>
      <c r="CM55">
        <v>36.542418129429599</v>
      </c>
      <c r="CN55">
        <v>36.653864576048001</v>
      </c>
      <c r="CO55">
        <v>36.7645468728388</v>
      </c>
      <c r="CP55">
        <v>36.874469199742599</v>
      </c>
      <c r="CQ55">
        <v>36.9836359086706</v>
      </c>
      <c r="CR55">
        <v>37.092051516107503</v>
      </c>
      <c r="CS55">
        <v>37.199720695839098</v>
      </c>
      <c r="CT55">
        <v>37.306648271809401</v>
      </c>
      <c r="CU55">
        <v>37.412839211108398</v>
      </c>
      <c r="CV55">
        <v>37.518298617095702</v>
      </c>
      <c r="CW55">
        <v>37.623031722658297</v>
      </c>
      <c r="CX55">
        <v>37.727043883607898</v>
      </c>
      <c r="CY55">
        <v>37.830340228670401</v>
      </c>
      <c r="CZ55">
        <v>37.9329254277282</v>
      </c>
      <c r="DA55">
        <v>38.034803707275103</v>
      </c>
      <c r="DB55">
        <v>38.135978606589397</v>
      </c>
      <c r="DC55">
        <v>38.236452648983203</v>
      </c>
      <c r="DD55">
        <v>38.336226905054197</v>
      </c>
      <c r="DE55">
        <v>38.435300421624298</v>
      </c>
      <c r="DF55">
        <v>38.533669487484502</v>
      </c>
      <c r="DG55">
        <v>38.631326705674503</v>
      </c>
      <c r="DH55">
        <v>38.728259842345302</v>
      </c>
      <c r="DI55">
        <v>38.824450424830601</v>
      </c>
      <c r="DJ55">
        <v>38.919872066853998</v>
      </c>
      <c r="DK55">
        <v>39.014488055563703</v>
      </c>
      <c r="DL55">
        <v>39.108250594512199</v>
      </c>
      <c r="DM55">
        <v>39.201097012850703</v>
      </c>
      <c r="DN55">
        <v>39.2929462230965</v>
      </c>
      <c r="DO55">
        <v>39.383699918323401</v>
      </c>
      <c r="DP55">
        <v>39.473228060206601</v>
      </c>
      <c r="DQ55">
        <v>39.5613820978419</v>
      </c>
      <c r="DR55">
        <v>39.647984108120198</v>
      </c>
      <c r="DS55">
        <v>39.732843576531302</v>
      </c>
      <c r="DT55">
        <v>39.815762682968902</v>
      </c>
    </row>
    <row r="56" spans="1:124" ht="15" customHeight="1" x14ac:dyDescent="0.25">
      <c r="A56">
        <v>54</v>
      </c>
      <c r="B56">
        <v>23.385385004769599</v>
      </c>
      <c r="C56">
        <v>23.533787314791098</v>
      </c>
      <c r="D56">
        <v>23.6609028738111</v>
      </c>
      <c r="E56">
        <v>23.846049067075299</v>
      </c>
      <c r="F56">
        <v>23.999847929697602</v>
      </c>
      <c r="G56">
        <v>24.181336340563</v>
      </c>
      <c r="H56">
        <v>24.310546830010399</v>
      </c>
      <c r="I56">
        <v>24.509948250898301</v>
      </c>
      <c r="J56">
        <v>24.682891017987298</v>
      </c>
      <c r="K56">
        <v>24.9328384342754</v>
      </c>
      <c r="L56">
        <v>25.179707518342202</v>
      </c>
      <c r="M56">
        <v>25.440804982139401</v>
      </c>
      <c r="N56">
        <v>25.645503549862401</v>
      </c>
      <c r="O56">
        <v>25.821639702287101</v>
      </c>
      <c r="P56">
        <v>26.071156674748799</v>
      </c>
      <c r="Q56">
        <v>26.138423451426299</v>
      </c>
      <c r="R56">
        <v>26.3196320944101</v>
      </c>
      <c r="S56">
        <v>26.515535181678501</v>
      </c>
      <c r="T56">
        <v>26.590180106234101</v>
      </c>
      <c r="U56">
        <v>26.8800531846714</v>
      </c>
      <c r="V56">
        <v>26.9633606974059</v>
      </c>
      <c r="W56">
        <v>27.2560171978384</v>
      </c>
      <c r="X56">
        <v>27.408837797960501</v>
      </c>
      <c r="Y56">
        <v>27.548824956565898</v>
      </c>
      <c r="Z56">
        <v>27.740597192724699</v>
      </c>
      <c r="AA56">
        <v>27.848970153075001</v>
      </c>
      <c r="AB56">
        <v>27.960643728270899</v>
      </c>
      <c r="AC56">
        <v>28.1425294881196</v>
      </c>
      <c r="AD56">
        <v>28.3035875254931</v>
      </c>
      <c r="AE56">
        <v>28.520788325453001</v>
      </c>
      <c r="AF56">
        <v>28.7305771584588</v>
      </c>
      <c r="AG56">
        <v>28.917581345361501</v>
      </c>
      <c r="AH56">
        <v>29.176094710132201</v>
      </c>
      <c r="AI56">
        <v>29.343455864368899</v>
      </c>
      <c r="AJ56">
        <v>29.572028987542701</v>
      </c>
      <c r="AK56">
        <v>29.761748124438501</v>
      </c>
      <c r="AL56">
        <v>30.011610019503198</v>
      </c>
      <c r="AM56">
        <v>30.1041512230445</v>
      </c>
      <c r="AN56">
        <v>30.269548225938301</v>
      </c>
      <c r="AO56">
        <v>30.412638419364502</v>
      </c>
      <c r="AP56">
        <v>30.604795060167898</v>
      </c>
      <c r="AQ56">
        <v>30.706592860928598</v>
      </c>
      <c r="AR56">
        <v>30.7805978729203</v>
      </c>
      <c r="AS56">
        <v>30.801408984355501</v>
      </c>
      <c r="AT56">
        <v>30.826118510515698</v>
      </c>
      <c r="AU56">
        <v>30.894789428691599</v>
      </c>
      <c r="AV56">
        <v>31.001328362791501</v>
      </c>
      <c r="AW56">
        <v>31.055775117398401</v>
      </c>
      <c r="AX56">
        <v>31.133849270246699</v>
      </c>
      <c r="AY56">
        <v>31.104332713471901</v>
      </c>
      <c r="AZ56">
        <v>31.163734715021199</v>
      </c>
      <c r="BA56">
        <v>31.1717955130391</v>
      </c>
      <c r="BB56">
        <v>31.213253543033399</v>
      </c>
      <c r="BC56">
        <v>31.247410891764801</v>
      </c>
      <c r="BD56">
        <v>31.296782494418199</v>
      </c>
      <c r="BE56">
        <v>31.343770133427501</v>
      </c>
      <c r="BF56">
        <v>31.494510276559499</v>
      </c>
      <c r="BG56">
        <v>31.629751199380099</v>
      </c>
      <c r="BH56">
        <v>31.774899607797799</v>
      </c>
      <c r="BI56">
        <v>31.909588423925499</v>
      </c>
      <c r="BJ56">
        <v>32.080304768319401</v>
      </c>
      <c r="BK56">
        <v>32.193637885613803</v>
      </c>
      <c r="BL56">
        <v>32.3489303594218</v>
      </c>
      <c r="BM56">
        <v>32.477676713708199</v>
      </c>
      <c r="BN56">
        <v>32.607976033002103</v>
      </c>
      <c r="BO56">
        <v>32.746909050532203</v>
      </c>
      <c r="BP56">
        <v>32.868746565985496</v>
      </c>
      <c r="BQ56">
        <v>33.006665266875402</v>
      </c>
      <c r="BR56">
        <v>33.136374782248602</v>
      </c>
      <c r="BS56">
        <v>33.2628986616266</v>
      </c>
      <c r="BT56">
        <v>33.388640946105902</v>
      </c>
      <c r="BU56">
        <v>33.513600299090797</v>
      </c>
      <c r="BV56">
        <v>33.637775725199702</v>
      </c>
      <c r="BW56">
        <v>33.761166561934402</v>
      </c>
      <c r="BX56">
        <v>33.883772471291699</v>
      </c>
      <c r="BY56">
        <v>34.005593431328002</v>
      </c>
      <c r="BZ56">
        <v>34.126629727696702</v>
      </c>
      <c r="CA56">
        <v>34.246881945167097</v>
      </c>
      <c r="CB56">
        <v>34.366350959141201</v>
      </c>
      <c r="CC56">
        <v>34.485037927179</v>
      </c>
      <c r="CD56">
        <v>34.602944280543902</v>
      </c>
      <c r="CE56">
        <v>34.720071715780101</v>
      </c>
      <c r="CF56">
        <v>34.836422186331298</v>
      </c>
      <c r="CG56">
        <v>34.951997894210997</v>
      </c>
      <c r="CH56">
        <v>35.066801281733397</v>
      </c>
      <c r="CI56">
        <v>35.180835023312703</v>
      </c>
      <c r="CJ56">
        <v>35.2941020173391</v>
      </c>
      <c r="CK56">
        <v>35.406605378139901</v>
      </c>
      <c r="CL56">
        <v>35.518348428029903</v>
      </c>
      <c r="CM56">
        <v>35.629334689459803</v>
      </c>
      <c r="CN56">
        <v>35.739567877267298</v>
      </c>
      <c r="CO56">
        <v>35.849051891035799</v>
      </c>
      <c r="CP56">
        <v>35.957790807566298</v>
      </c>
      <c r="CQ56">
        <v>36.065788873465799</v>
      </c>
      <c r="CR56">
        <v>36.173050497857602</v>
      </c>
      <c r="CS56">
        <v>36.279580245214902</v>
      </c>
      <c r="CT56">
        <v>36.385382828323003</v>
      </c>
      <c r="CU56">
        <v>36.490463101370501</v>
      </c>
      <c r="CV56">
        <v>36.594826053174202</v>
      </c>
      <c r="CW56">
        <v>36.698476800538401</v>
      </c>
      <c r="CX56">
        <v>36.801420581748602</v>
      </c>
      <c r="CY56">
        <v>36.903662406054401</v>
      </c>
      <c r="CZ56">
        <v>37.005206821647803</v>
      </c>
      <c r="DA56">
        <v>37.1060579313095</v>
      </c>
      <c r="DB56">
        <v>37.206219148323498</v>
      </c>
      <c r="DC56">
        <v>37.305692867350501</v>
      </c>
      <c r="DD56">
        <v>37.404480027161298</v>
      </c>
      <c r="DE56">
        <v>37.502579538883602</v>
      </c>
      <c r="DF56">
        <v>37.599987550856802</v>
      </c>
      <c r="DG56">
        <v>37.6966965197958</v>
      </c>
      <c r="DH56">
        <v>37.792694058292497</v>
      </c>
      <c r="DI56">
        <v>37.8879615312703</v>
      </c>
      <c r="DJ56">
        <v>37.9824723793188</v>
      </c>
      <c r="DK56">
        <v>38.076189702983598</v>
      </c>
      <c r="DL56">
        <v>38.169065505545198</v>
      </c>
      <c r="DM56">
        <v>38.261036897929003</v>
      </c>
      <c r="DN56">
        <v>38.352022552923202</v>
      </c>
      <c r="DO56">
        <v>38.441923905528597</v>
      </c>
      <c r="DP56">
        <v>38.530610623308803</v>
      </c>
      <c r="DQ56">
        <v>38.6179338460664</v>
      </c>
      <c r="DR56">
        <v>38.703715311624201</v>
      </c>
      <c r="DS56">
        <v>38.787764161674097</v>
      </c>
      <c r="DT56">
        <v>38.869882236552698</v>
      </c>
    </row>
    <row r="57" spans="1:124" ht="15" customHeight="1" x14ac:dyDescent="0.25">
      <c r="A57">
        <v>55</v>
      </c>
      <c r="B57">
        <v>22.6243765727931</v>
      </c>
      <c r="C57">
        <v>22.780958888657899</v>
      </c>
      <c r="D57">
        <v>22.896111844019899</v>
      </c>
      <c r="E57">
        <v>23.0836484416932</v>
      </c>
      <c r="F57">
        <v>23.217751673479601</v>
      </c>
      <c r="G57">
        <v>23.409275500001101</v>
      </c>
      <c r="H57">
        <v>23.525992773115899</v>
      </c>
      <c r="I57">
        <v>23.732419557212399</v>
      </c>
      <c r="J57">
        <v>23.9088962716678</v>
      </c>
      <c r="K57">
        <v>24.156737834765998</v>
      </c>
      <c r="L57">
        <v>24.399053252593099</v>
      </c>
      <c r="M57">
        <v>24.659134459032501</v>
      </c>
      <c r="N57">
        <v>24.867531326836499</v>
      </c>
      <c r="O57">
        <v>25.043051109535</v>
      </c>
      <c r="P57">
        <v>25.287693552814201</v>
      </c>
      <c r="Q57">
        <v>25.357607072901999</v>
      </c>
      <c r="R57">
        <v>25.5367377213854</v>
      </c>
      <c r="S57">
        <v>25.7351985338803</v>
      </c>
      <c r="T57">
        <v>25.815645205173499</v>
      </c>
      <c r="U57">
        <v>26.095809469157899</v>
      </c>
      <c r="V57">
        <v>26.187491070938801</v>
      </c>
      <c r="W57">
        <v>26.4788670948918</v>
      </c>
      <c r="X57">
        <v>26.622849406939999</v>
      </c>
      <c r="Y57">
        <v>26.7594885053485</v>
      </c>
      <c r="Z57">
        <v>26.948179566793598</v>
      </c>
      <c r="AA57">
        <v>27.062719985555599</v>
      </c>
      <c r="AB57">
        <v>27.178726904973701</v>
      </c>
      <c r="AC57">
        <v>27.354734040000501</v>
      </c>
      <c r="AD57">
        <v>27.5095480704755</v>
      </c>
      <c r="AE57">
        <v>27.729641141880201</v>
      </c>
      <c r="AF57">
        <v>27.9342508176574</v>
      </c>
      <c r="AG57">
        <v>28.120355440664099</v>
      </c>
      <c r="AH57">
        <v>28.378118613459201</v>
      </c>
      <c r="AI57">
        <v>28.536717405857999</v>
      </c>
      <c r="AJ57">
        <v>28.7601528975548</v>
      </c>
      <c r="AK57">
        <v>28.946306858463799</v>
      </c>
      <c r="AL57">
        <v>29.190304170235802</v>
      </c>
      <c r="AM57">
        <v>29.280322652074702</v>
      </c>
      <c r="AN57">
        <v>29.4467735680639</v>
      </c>
      <c r="AO57">
        <v>29.588924478885598</v>
      </c>
      <c r="AP57">
        <v>29.7696500349746</v>
      </c>
      <c r="AQ57">
        <v>29.867016629616401</v>
      </c>
      <c r="AR57">
        <v>29.948785100818899</v>
      </c>
      <c r="AS57">
        <v>29.967425340986601</v>
      </c>
      <c r="AT57">
        <v>29.990028419209398</v>
      </c>
      <c r="AU57">
        <v>30.0591434130362</v>
      </c>
      <c r="AV57">
        <v>30.160192279493</v>
      </c>
      <c r="AW57">
        <v>30.2149211092946</v>
      </c>
      <c r="AX57">
        <v>30.2925152570112</v>
      </c>
      <c r="AY57">
        <v>30.2624094377814</v>
      </c>
      <c r="AZ57">
        <v>30.3180014897411</v>
      </c>
      <c r="BA57">
        <v>30.3257707554368</v>
      </c>
      <c r="BB57">
        <v>30.3674156057955</v>
      </c>
      <c r="BC57">
        <v>30.399921751451501</v>
      </c>
      <c r="BD57">
        <v>30.449965864723101</v>
      </c>
      <c r="BE57">
        <v>30.494461734111098</v>
      </c>
      <c r="BF57">
        <v>30.6471593363528</v>
      </c>
      <c r="BG57">
        <v>30.777233880280299</v>
      </c>
      <c r="BH57">
        <v>30.919259526088702</v>
      </c>
      <c r="BI57">
        <v>31.0497131750645</v>
      </c>
      <c r="BJ57">
        <v>31.215559760189301</v>
      </c>
      <c r="BK57">
        <v>31.3297643919351</v>
      </c>
      <c r="BL57">
        <v>31.478021819755401</v>
      </c>
      <c r="BM57">
        <v>31.606419237863399</v>
      </c>
      <c r="BN57">
        <v>31.733485516634602</v>
      </c>
      <c r="BO57">
        <v>31.8700525270391</v>
      </c>
      <c r="BP57">
        <v>31.998305854168201</v>
      </c>
      <c r="BQ57">
        <v>32.129790237155703</v>
      </c>
      <c r="BR57">
        <v>32.255494011937202</v>
      </c>
      <c r="BS57">
        <v>32.380434569517497</v>
      </c>
      <c r="BT57">
        <v>32.504610202671302</v>
      </c>
      <c r="BU57">
        <v>32.628019548831098</v>
      </c>
      <c r="BV57">
        <v>32.750661581924398</v>
      </c>
      <c r="BW57">
        <v>32.872535604139998</v>
      </c>
      <c r="BX57">
        <v>32.993641237638201</v>
      </c>
      <c r="BY57">
        <v>33.113978416219901</v>
      </c>
      <c r="BZ57">
        <v>33.233547376967998</v>
      </c>
      <c r="CA57">
        <v>33.352348651876397</v>
      </c>
      <c r="CB57">
        <v>33.470383059475999</v>
      </c>
      <c r="CC57">
        <v>33.587651696473102</v>
      </c>
      <c r="CD57">
        <v>33.704155929409403</v>
      </c>
      <c r="CE57">
        <v>33.8198973863541</v>
      </c>
      <c r="CF57">
        <v>33.9348779486401</v>
      </c>
      <c r="CG57">
        <v>34.049099742651201</v>
      </c>
      <c r="CH57">
        <v>34.162565131671499</v>
      </c>
      <c r="CI57">
        <v>34.275276707802703</v>
      </c>
      <c r="CJ57">
        <v>34.387237283959699</v>
      </c>
      <c r="CK57">
        <v>34.4984498859491</v>
      </c>
      <c r="CL57">
        <v>34.608917744638802</v>
      </c>
      <c r="CM57">
        <v>34.718644288224297</v>
      </c>
      <c r="CN57">
        <v>34.827633134596397</v>
      </c>
      <c r="CO57">
        <v>34.935888083817098</v>
      </c>
      <c r="CP57">
        <v>35.043413110706801</v>
      </c>
      <c r="CQ57">
        <v>35.150212357547403</v>
      </c>
      <c r="CR57">
        <v>35.256290126905498</v>
      </c>
      <c r="CS57">
        <v>35.361650874578402</v>
      </c>
      <c r="CT57">
        <v>35.466299202666697</v>
      </c>
      <c r="CU57">
        <v>35.5702398527743</v>
      </c>
      <c r="CV57">
        <v>35.673477699340999</v>
      </c>
      <c r="CW57">
        <v>35.7760177431065</v>
      </c>
      <c r="CX57">
        <v>35.8778651047094</v>
      </c>
      <c r="CY57">
        <v>35.979024673633702</v>
      </c>
      <c r="CZ57">
        <v>36.079500875912203</v>
      </c>
      <c r="DA57">
        <v>36.1792976899726</v>
      </c>
      <c r="DB57">
        <v>36.278418402280998</v>
      </c>
      <c r="DC57">
        <v>36.376865277819398</v>
      </c>
      <c r="DD57">
        <v>36.474639122272301</v>
      </c>
      <c r="DE57">
        <v>36.571738709546501</v>
      </c>
      <c r="DF57">
        <v>36.668160045687202</v>
      </c>
      <c r="DG57">
        <v>36.7638954388663</v>
      </c>
      <c r="DH57">
        <v>36.858932345450803</v>
      </c>
      <c r="DI57">
        <v>36.953251964752297</v>
      </c>
      <c r="DJ57">
        <v>37.046827560389602</v>
      </c>
      <c r="DK57">
        <v>37.139622041689201</v>
      </c>
      <c r="DL57">
        <v>37.231587206240803</v>
      </c>
      <c r="DM57">
        <v>37.322659940304199</v>
      </c>
      <c r="DN57">
        <v>37.412758669292202</v>
      </c>
      <c r="DO57">
        <v>37.5017845614192</v>
      </c>
      <c r="DP57">
        <v>37.589606979496097</v>
      </c>
      <c r="DQ57">
        <v>37.676076742522</v>
      </c>
      <c r="DR57">
        <v>37.761015236011097</v>
      </c>
      <c r="DS57">
        <v>37.844231244163304</v>
      </c>
      <c r="DT57">
        <v>37.925526254129302</v>
      </c>
    </row>
    <row r="58" spans="1:124" ht="15" customHeight="1" x14ac:dyDescent="0.25">
      <c r="A58">
        <v>56</v>
      </c>
      <c r="B58">
        <v>21.8785069062323</v>
      </c>
      <c r="C58">
        <v>22.030303010767401</v>
      </c>
      <c r="D58">
        <v>22.139414348621798</v>
      </c>
      <c r="E58">
        <v>22.312894177515499</v>
      </c>
      <c r="F58">
        <v>22.453044493110099</v>
      </c>
      <c r="G58">
        <v>22.630200007227799</v>
      </c>
      <c r="H58">
        <v>22.7556575265159</v>
      </c>
      <c r="I58">
        <v>22.980471870976501</v>
      </c>
      <c r="J58">
        <v>23.141489826420099</v>
      </c>
      <c r="K58">
        <v>23.396009598671601</v>
      </c>
      <c r="L58">
        <v>23.629018113735398</v>
      </c>
      <c r="M58">
        <v>23.889537224035799</v>
      </c>
      <c r="N58">
        <v>24.095489456769101</v>
      </c>
      <c r="O58">
        <v>24.2704736478229</v>
      </c>
      <c r="P58">
        <v>24.524392825570601</v>
      </c>
      <c r="Q58">
        <v>24.574309987541199</v>
      </c>
      <c r="R58">
        <v>24.7644185060784</v>
      </c>
      <c r="S58">
        <v>24.966217235063599</v>
      </c>
      <c r="T58">
        <v>25.039330743305101</v>
      </c>
      <c r="U58">
        <v>25.323873200628</v>
      </c>
      <c r="V58">
        <v>25.419811231482601</v>
      </c>
      <c r="W58">
        <v>25.704186128718199</v>
      </c>
      <c r="X58">
        <v>25.841366178902099</v>
      </c>
      <c r="Y58">
        <v>25.977913461635598</v>
      </c>
      <c r="Z58">
        <v>26.159908198550301</v>
      </c>
      <c r="AA58">
        <v>26.277470724970001</v>
      </c>
      <c r="AB58">
        <v>26.396241083580001</v>
      </c>
      <c r="AC58">
        <v>26.575900485028601</v>
      </c>
      <c r="AD58">
        <v>26.727247866101699</v>
      </c>
      <c r="AE58">
        <v>26.945605264410499</v>
      </c>
      <c r="AF58">
        <v>27.149684909400701</v>
      </c>
      <c r="AG58">
        <v>27.329445165657798</v>
      </c>
      <c r="AH58">
        <v>27.580315251187901</v>
      </c>
      <c r="AI58">
        <v>27.734582068504601</v>
      </c>
      <c r="AJ58">
        <v>27.9561372904667</v>
      </c>
      <c r="AK58">
        <v>28.131250667192901</v>
      </c>
      <c r="AL58">
        <v>28.3728254652336</v>
      </c>
      <c r="AM58">
        <v>28.4656136542703</v>
      </c>
      <c r="AN58">
        <v>28.6273312263633</v>
      </c>
      <c r="AO58">
        <v>28.767240888460201</v>
      </c>
      <c r="AP58">
        <v>28.9403428675061</v>
      </c>
      <c r="AQ58">
        <v>29.0352478344522</v>
      </c>
      <c r="AR58">
        <v>29.117974856622599</v>
      </c>
      <c r="AS58">
        <v>29.139249782554199</v>
      </c>
      <c r="AT58">
        <v>29.161889430667699</v>
      </c>
      <c r="AU58">
        <v>29.227809307352398</v>
      </c>
      <c r="AV58">
        <v>29.3276283647924</v>
      </c>
      <c r="AW58">
        <v>29.383860752385999</v>
      </c>
      <c r="AX58">
        <v>29.452061505050999</v>
      </c>
      <c r="AY58">
        <v>29.422467789519001</v>
      </c>
      <c r="AZ58">
        <v>29.478047775283901</v>
      </c>
      <c r="BA58">
        <v>29.4834748534225</v>
      </c>
      <c r="BB58">
        <v>29.527666129564899</v>
      </c>
      <c r="BC58">
        <v>29.5622060056102</v>
      </c>
      <c r="BD58">
        <v>29.6114596977358</v>
      </c>
      <c r="BE58">
        <v>29.651904021890999</v>
      </c>
      <c r="BF58">
        <v>29.803380635704599</v>
      </c>
      <c r="BG58">
        <v>29.928493734269299</v>
      </c>
      <c r="BH58">
        <v>30.064481190059801</v>
      </c>
      <c r="BI58">
        <v>30.1958359651519</v>
      </c>
      <c r="BJ58">
        <v>30.355836653548199</v>
      </c>
      <c r="BK58">
        <v>30.468249348075702</v>
      </c>
      <c r="BL58">
        <v>30.613790229316098</v>
      </c>
      <c r="BM58">
        <v>30.740637360355901</v>
      </c>
      <c r="BN58">
        <v>30.867623127011701</v>
      </c>
      <c r="BO58">
        <v>31.002100244849501</v>
      </c>
      <c r="BP58">
        <v>31.130831067406501</v>
      </c>
      <c r="BQ58">
        <v>31.255616682310201</v>
      </c>
      <c r="BR58">
        <v>31.3796583068515</v>
      </c>
      <c r="BS58">
        <v>31.502953871948801</v>
      </c>
      <c r="BT58">
        <v>31.625501655955201</v>
      </c>
      <c r="BU58">
        <v>31.747300276677201</v>
      </c>
      <c r="BV58">
        <v>31.8683486833113</v>
      </c>
      <c r="BW58">
        <v>31.988646148312402</v>
      </c>
      <c r="BX58">
        <v>32.1081922592113</v>
      </c>
      <c r="BY58">
        <v>32.226986910393101</v>
      </c>
      <c r="BZ58">
        <v>32.345030294853103</v>
      </c>
      <c r="CA58">
        <v>32.462322895940098</v>
      </c>
      <c r="CB58">
        <v>32.5788654791019</v>
      </c>
      <c r="CC58">
        <v>32.694659083643302</v>
      </c>
      <c r="CD58">
        <v>32.809705014508303</v>
      </c>
      <c r="CE58">
        <v>32.924004834095797</v>
      </c>
      <c r="CF58">
        <v>33.037560354120203</v>
      </c>
      <c r="CG58">
        <v>33.1503736275248</v>
      </c>
      <c r="CH58">
        <v>33.262446940456499</v>
      </c>
      <c r="CI58">
        <v>33.3737828043107</v>
      </c>
      <c r="CJ58">
        <v>33.484383947852699</v>
      </c>
      <c r="CK58">
        <v>33.594253309423799</v>
      </c>
      <c r="CL58">
        <v>33.703394029236499</v>
      </c>
      <c r="CM58">
        <v>33.811809441767402</v>
      </c>
      <c r="CN58">
        <v>33.919503068249703</v>
      </c>
      <c r="CO58">
        <v>34.0264786092742</v>
      </c>
      <c r="CP58">
        <v>34.132739937499203</v>
      </c>
      <c r="CQ58">
        <v>34.238291090476402</v>
      </c>
      <c r="CR58">
        <v>34.343136263595298</v>
      </c>
      <c r="CS58">
        <v>34.447279803148099</v>
      </c>
      <c r="CT58">
        <v>34.550726199521101</v>
      </c>
      <c r="CU58">
        <v>34.653480080510903</v>
      </c>
      <c r="CV58">
        <v>34.755546204771498</v>
      </c>
      <c r="CW58">
        <v>34.856929455390897</v>
      </c>
      <c r="CX58">
        <v>34.957634833601801</v>
      </c>
      <c r="CY58">
        <v>35.057667107155503</v>
      </c>
      <c r="CZ58">
        <v>35.157030577729401</v>
      </c>
      <c r="DA58">
        <v>35.255729096988603</v>
      </c>
      <c r="DB58">
        <v>35.353765821937202</v>
      </c>
      <c r="DC58">
        <v>35.451142884973301</v>
      </c>
      <c r="DD58">
        <v>35.547860955489597</v>
      </c>
      <c r="DE58">
        <v>35.643918666614297</v>
      </c>
      <c r="DF58">
        <v>35.739311878122699</v>
      </c>
      <c r="DG58">
        <v>35.834032745166603</v>
      </c>
      <c r="DH58">
        <v>35.928068562807198</v>
      </c>
      <c r="DI58">
        <v>36.021400358939999</v>
      </c>
      <c r="DJ58">
        <v>36.114001213544398</v>
      </c>
      <c r="DK58">
        <v>36.205833836993001</v>
      </c>
      <c r="DL58">
        <v>36.296849812359604</v>
      </c>
      <c r="DM58">
        <v>36.386985791011</v>
      </c>
      <c r="DN58">
        <v>36.476159939097002</v>
      </c>
      <c r="DO58">
        <v>36.564273144705801</v>
      </c>
      <c r="DP58">
        <v>36.651194449864697</v>
      </c>
      <c r="DQ58">
        <v>36.736774335550002</v>
      </c>
      <c r="DR58">
        <v>36.820833815397798</v>
      </c>
      <c r="DS58">
        <v>36.903181296001598</v>
      </c>
      <c r="DT58">
        <v>36.9836178913745</v>
      </c>
    </row>
    <row r="59" spans="1:124" ht="15" customHeight="1" x14ac:dyDescent="0.25">
      <c r="A59">
        <v>57</v>
      </c>
      <c r="B59">
        <v>21.1311062116824</v>
      </c>
      <c r="C59">
        <v>21.2862855152027</v>
      </c>
      <c r="D59">
        <v>21.381247552062199</v>
      </c>
      <c r="E59">
        <v>21.559789038633902</v>
      </c>
      <c r="F59">
        <v>21.688429358703601</v>
      </c>
      <c r="G59">
        <v>21.870447188739298</v>
      </c>
      <c r="H59">
        <v>22.0117163261095</v>
      </c>
      <c r="I59">
        <v>22.220288071833</v>
      </c>
      <c r="J59">
        <v>22.383687540528001</v>
      </c>
      <c r="K59">
        <v>22.633418916596899</v>
      </c>
      <c r="L59">
        <v>22.8718393653836</v>
      </c>
      <c r="M59">
        <v>23.1340968647011</v>
      </c>
      <c r="N59">
        <v>23.335787571977001</v>
      </c>
      <c r="O59">
        <v>23.5202372963244</v>
      </c>
      <c r="P59">
        <v>23.757655552927201</v>
      </c>
      <c r="Q59">
        <v>23.801598923477101</v>
      </c>
      <c r="R59">
        <v>23.997680689009201</v>
      </c>
      <c r="S59">
        <v>24.1933388005932</v>
      </c>
      <c r="T59">
        <v>24.282883502769799</v>
      </c>
      <c r="U59">
        <v>24.564950295409002</v>
      </c>
      <c r="V59">
        <v>24.6522971421292</v>
      </c>
      <c r="W59">
        <v>24.930798528239499</v>
      </c>
      <c r="X59">
        <v>25.068464957579401</v>
      </c>
      <c r="Y59">
        <v>25.203379293187499</v>
      </c>
      <c r="Z59">
        <v>25.381844552530499</v>
      </c>
      <c r="AA59">
        <v>25.499287175937901</v>
      </c>
      <c r="AB59">
        <v>25.620002698425001</v>
      </c>
      <c r="AC59">
        <v>25.8000901263445</v>
      </c>
      <c r="AD59">
        <v>25.9465318463199</v>
      </c>
      <c r="AE59">
        <v>26.1623329626462</v>
      </c>
      <c r="AF59">
        <v>26.367701059345301</v>
      </c>
      <c r="AG59">
        <v>26.537993455831</v>
      </c>
      <c r="AH59">
        <v>26.784095786911401</v>
      </c>
      <c r="AI59">
        <v>26.933183752906999</v>
      </c>
      <c r="AJ59">
        <v>27.154650375455301</v>
      </c>
      <c r="AK59">
        <v>27.320613968980801</v>
      </c>
      <c r="AL59">
        <v>27.562078495536099</v>
      </c>
      <c r="AM59">
        <v>27.655347538070099</v>
      </c>
      <c r="AN59">
        <v>27.812281867995999</v>
      </c>
      <c r="AO59">
        <v>27.949434304983999</v>
      </c>
      <c r="AP59">
        <v>28.120615291077499</v>
      </c>
      <c r="AQ59">
        <v>28.209175693312801</v>
      </c>
      <c r="AR59">
        <v>28.289939050181399</v>
      </c>
      <c r="AS59">
        <v>28.315358877903002</v>
      </c>
      <c r="AT59">
        <v>28.337807302058302</v>
      </c>
      <c r="AU59">
        <v>28.401410644000102</v>
      </c>
      <c r="AV59">
        <v>28.501825658103101</v>
      </c>
      <c r="AW59">
        <v>28.553372811408401</v>
      </c>
      <c r="AX59">
        <v>28.613501020794299</v>
      </c>
      <c r="AY59">
        <v>28.588896244074402</v>
      </c>
      <c r="AZ59">
        <v>28.641565779855501</v>
      </c>
      <c r="BA59">
        <v>28.6464031592668</v>
      </c>
      <c r="BB59">
        <v>28.695177658813801</v>
      </c>
      <c r="BC59">
        <v>28.732763197553201</v>
      </c>
      <c r="BD59">
        <v>28.773271103908101</v>
      </c>
      <c r="BE59">
        <v>28.813940206502</v>
      </c>
      <c r="BF59">
        <v>28.9603735397374</v>
      </c>
      <c r="BG59">
        <v>29.0821012772183</v>
      </c>
      <c r="BH59">
        <v>29.215422866640601</v>
      </c>
      <c r="BI59">
        <v>29.3518538883039</v>
      </c>
      <c r="BJ59">
        <v>29.5019368274274</v>
      </c>
      <c r="BK59">
        <v>29.615292771824201</v>
      </c>
      <c r="BL59">
        <v>29.753915529431598</v>
      </c>
      <c r="BM59">
        <v>29.882607141792899</v>
      </c>
      <c r="BN59">
        <v>30.0114996503494</v>
      </c>
      <c r="BO59">
        <v>30.140462241474999</v>
      </c>
      <c r="BP59">
        <v>30.264219025593199</v>
      </c>
      <c r="BQ59">
        <v>30.387251975807899</v>
      </c>
      <c r="BR59">
        <v>30.509558672081901</v>
      </c>
      <c r="BS59">
        <v>30.631137043840599</v>
      </c>
      <c r="BT59">
        <v>30.7519853621863</v>
      </c>
      <c r="BU59">
        <v>30.872102232018801</v>
      </c>
      <c r="BV59">
        <v>30.991486584077499</v>
      </c>
      <c r="BW59">
        <v>31.1101376669221</v>
      </c>
      <c r="BX59">
        <v>31.228055038863602</v>
      </c>
      <c r="BY59">
        <v>31.345238559861901</v>
      </c>
      <c r="BZ59">
        <v>31.4616883834031</v>
      </c>
      <c r="CA59">
        <v>31.5774049483677</v>
      </c>
      <c r="CB59">
        <v>31.692388970903199</v>
      </c>
      <c r="CC59">
        <v>31.806641436311601</v>
      </c>
      <c r="CD59">
        <v>31.9201635909624</v>
      </c>
      <c r="CE59">
        <v>32.032956934242002</v>
      </c>
      <c r="CF59">
        <v>32.1450232105475</v>
      </c>
      <c r="CG59">
        <v>32.256364401335503</v>
      </c>
      <c r="CH59">
        <v>32.366982717232503</v>
      </c>
      <c r="CI59">
        <v>32.4768805902156</v>
      </c>
      <c r="CJ59">
        <v>32.586060665870598</v>
      </c>
      <c r="CK59">
        <v>32.694525795733902</v>
      </c>
      <c r="CL59">
        <v>32.802279029723799</v>
      </c>
      <c r="CM59">
        <v>32.909323608668402</v>
      </c>
      <c r="CN59">
        <v>33.015662956933497</v>
      </c>
      <c r="CO59">
        <v>33.121300675156299</v>
      </c>
      <c r="CP59">
        <v>33.226240533089097</v>
      </c>
      <c r="CQ59">
        <v>33.330486462555598</v>
      </c>
      <c r="CR59">
        <v>33.434042550526101</v>
      </c>
      <c r="CS59">
        <v>33.5369130323107</v>
      </c>
      <c r="CT59">
        <v>33.639102284877197</v>
      </c>
      <c r="CU59">
        <v>33.740614820293203</v>
      </c>
      <c r="CV59">
        <v>33.841455279295403</v>
      </c>
      <c r="CW59">
        <v>33.9416284249887</v>
      </c>
      <c r="CX59">
        <v>34.041139136674303</v>
      </c>
      <c r="CY59">
        <v>34.139992057614201</v>
      </c>
      <c r="CZ59">
        <v>34.238191362120901</v>
      </c>
      <c r="DA59">
        <v>34.335740771848897</v>
      </c>
      <c r="DB59">
        <v>34.432643310834401</v>
      </c>
      <c r="DC59">
        <v>34.528900975096697</v>
      </c>
      <c r="DD59">
        <v>34.624514293610197</v>
      </c>
      <c r="DE59">
        <v>34.719481754210797</v>
      </c>
      <c r="DF59">
        <v>34.813799065428498</v>
      </c>
      <c r="DG59">
        <v>34.907458223866399</v>
      </c>
      <c r="DH59">
        <v>35.000446357084698</v>
      </c>
      <c r="DI59">
        <v>35.092744314567199</v>
      </c>
      <c r="DJ59">
        <v>35.184324984702101</v>
      </c>
      <c r="DK59">
        <v>35.275150869778301</v>
      </c>
      <c r="DL59">
        <v>35.365173328005703</v>
      </c>
      <c r="DM59">
        <v>35.454328763955999</v>
      </c>
      <c r="DN59">
        <v>35.5425350707782</v>
      </c>
      <c r="DO59">
        <v>35.629692841059097</v>
      </c>
      <c r="DP59">
        <v>35.715670777740897</v>
      </c>
      <c r="DQ59">
        <v>35.8003190041537</v>
      </c>
      <c r="DR59">
        <v>35.883458139742999</v>
      </c>
      <c r="DS59">
        <v>35.964896190428902</v>
      </c>
      <c r="DT59">
        <v>36.044433874085698</v>
      </c>
    </row>
    <row r="60" spans="1:124" ht="15" customHeight="1" x14ac:dyDescent="0.25">
      <c r="A60">
        <v>58</v>
      </c>
      <c r="B60">
        <v>20.393790291274701</v>
      </c>
      <c r="C60">
        <v>20.533562960628601</v>
      </c>
      <c r="D60">
        <v>20.6419147015615</v>
      </c>
      <c r="E60">
        <v>20.805666292492901</v>
      </c>
      <c r="F60">
        <v>20.945047236660699</v>
      </c>
      <c r="G60">
        <v>21.132172086692201</v>
      </c>
      <c r="H60">
        <v>21.264373015514298</v>
      </c>
      <c r="I60">
        <v>21.480361286863801</v>
      </c>
      <c r="J60">
        <v>21.637574990811402</v>
      </c>
      <c r="K60">
        <v>21.8900486993222</v>
      </c>
      <c r="L60">
        <v>22.123569661125</v>
      </c>
      <c r="M60">
        <v>22.382945884904199</v>
      </c>
      <c r="N60">
        <v>22.592724050968801</v>
      </c>
      <c r="O60">
        <v>22.764272692377801</v>
      </c>
      <c r="P60">
        <v>23.006055173766502</v>
      </c>
      <c r="Q60">
        <v>23.037115740258798</v>
      </c>
      <c r="R60">
        <v>23.243159965176101</v>
      </c>
      <c r="S60">
        <v>23.441280032724201</v>
      </c>
      <c r="T60">
        <v>23.533833625883702</v>
      </c>
      <c r="U60">
        <v>23.805239934478202</v>
      </c>
      <c r="V60">
        <v>23.892937278596499</v>
      </c>
      <c r="W60">
        <v>24.168548424388401</v>
      </c>
      <c r="X60">
        <v>24.301610840700299</v>
      </c>
      <c r="Y60">
        <v>24.436100620296099</v>
      </c>
      <c r="Z60">
        <v>24.6100622043645</v>
      </c>
      <c r="AA60">
        <v>24.729298389124999</v>
      </c>
      <c r="AB60">
        <v>24.854854813688601</v>
      </c>
      <c r="AC60">
        <v>25.029554630521801</v>
      </c>
      <c r="AD60">
        <v>25.172456018338899</v>
      </c>
      <c r="AE60">
        <v>25.3790731935268</v>
      </c>
      <c r="AF60">
        <v>25.587882175112199</v>
      </c>
      <c r="AG60">
        <v>25.754980878767299</v>
      </c>
      <c r="AH60">
        <v>25.989588590042999</v>
      </c>
      <c r="AI60">
        <v>26.1332151846693</v>
      </c>
      <c r="AJ60">
        <v>26.352310108081099</v>
      </c>
      <c r="AK60">
        <v>26.515945779542001</v>
      </c>
      <c r="AL60">
        <v>26.7575632603935</v>
      </c>
      <c r="AM60">
        <v>26.847371009009098</v>
      </c>
      <c r="AN60">
        <v>27.002994527461201</v>
      </c>
      <c r="AO60">
        <v>27.134613862028498</v>
      </c>
      <c r="AP60">
        <v>27.3057731668369</v>
      </c>
      <c r="AQ60">
        <v>27.3923562570806</v>
      </c>
      <c r="AR60">
        <v>27.468161145184801</v>
      </c>
      <c r="AS60">
        <v>27.495491790996098</v>
      </c>
      <c r="AT60">
        <v>27.5198628232</v>
      </c>
      <c r="AU60">
        <v>27.584354475319198</v>
      </c>
      <c r="AV60">
        <v>27.678467402748701</v>
      </c>
      <c r="AW60">
        <v>27.726041428410198</v>
      </c>
      <c r="AX60">
        <v>27.785388648907599</v>
      </c>
      <c r="AY60">
        <v>27.762177488003498</v>
      </c>
      <c r="AZ60">
        <v>27.8112871187117</v>
      </c>
      <c r="BA60">
        <v>27.8179983191995</v>
      </c>
      <c r="BB60">
        <v>27.865781919896801</v>
      </c>
      <c r="BC60">
        <v>27.904104800858001</v>
      </c>
      <c r="BD60">
        <v>27.940397595803098</v>
      </c>
      <c r="BE60">
        <v>27.981155130258301</v>
      </c>
      <c r="BF60">
        <v>28.121743939955</v>
      </c>
      <c r="BG60">
        <v>28.2428160718583</v>
      </c>
      <c r="BH60">
        <v>28.374150823747701</v>
      </c>
      <c r="BI60">
        <v>28.509975994150999</v>
      </c>
      <c r="BJ60">
        <v>28.653935387653501</v>
      </c>
      <c r="BK60">
        <v>28.7676839448213</v>
      </c>
      <c r="BL60">
        <v>28.9013286827829</v>
      </c>
      <c r="BM60">
        <v>29.031787879582801</v>
      </c>
      <c r="BN60">
        <v>29.157663659132599</v>
      </c>
      <c r="BO60">
        <v>29.2803045297055</v>
      </c>
      <c r="BP60">
        <v>29.402242298706199</v>
      </c>
      <c r="BQ60">
        <v>29.523474207646402</v>
      </c>
      <c r="BR60">
        <v>29.643997848889299</v>
      </c>
      <c r="BS60">
        <v>29.763811158069402</v>
      </c>
      <c r="BT60">
        <v>29.8829124064087</v>
      </c>
      <c r="BU60">
        <v>30.001300192943301</v>
      </c>
      <c r="BV60">
        <v>30.118973436677798</v>
      </c>
      <c r="BW60">
        <v>30.235931368680902</v>
      </c>
      <c r="BX60">
        <v>30.352173524137701</v>
      </c>
      <c r="BY60">
        <v>30.4676997343715</v>
      </c>
      <c r="BZ60">
        <v>30.582510118848099</v>
      </c>
      <c r="CA60">
        <v>30.696605077174901</v>
      </c>
      <c r="CB60">
        <v>30.809985281106702</v>
      </c>
      <c r="CC60">
        <v>30.922651666568498</v>
      </c>
      <c r="CD60">
        <v>31.034605425706498</v>
      </c>
      <c r="CE60">
        <v>31.1458479989758</v>
      </c>
      <c r="CF60">
        <v>31.256381067274901</v>
      </c>
      <c r="CG60">
        <v>31.3662065441358</v>
      </c>
      <c r="CH60">
        <v>31.475326567976399</v>
      </c>
      <c r="CI60">
        <v>31.583743494423601</v>
      </c>
      <c r="CJ60">
        <v>31.691459888713599</v>
      </c>
      <c r="CK60">
        <v>31.7984785181768</v>
      </c>
      <c r="CL60">
        <v>31.904802344811198</v>
      </c>
      <c r="CM60">
        <v>32.010434517951602</v>
      </c>
      <c r="CN60">
        <v>32.115378367038502</v>
      </c>
      <c r="CO60">
        <v>32.219637394491599</v>
      </c>
      <c r="CP60">
        <v>32.323215268692799</v>
      </c>
      <c r="CQ60">
        <v>32.4261158170793</v>
      </c>
      <c r="CR60">
        <v>32.528343019355297</v>
      </c>
      <c r="CS60">
        <v>32.629901000819501</v>
      </c>
      <c r="CT60">
        <v>32.730794025815896</v>
      </c>
      <c r="CU60">
        <v>32.831026491306098</v>
      </c>
      <c r="CV60">
        <v>32.930602920568603</v>
      </c>
      <c r="CW60">
        <v>33.029527957023802</v>
      </c>
      <c r="CX60">
        <v>33.127806358187499</v>
      </c>
      <c r="CY60">
        <v>33.225442642771803</v>
      </c>
      <c r="CZ60">
        <v>33.322440857432497</v>
      </c>
      <c r="DA60">
        <v>33.418804593305197</v>
      </c>
      <c r="DB60">
        <v>33.514536740706802</v>
      </c>
      <c r="DC60">
        <v>33.609639158246601</v>
      </c>
      <c r="DD60">
        <v>33.704112233123503</v>
      </c>
      <c r="DE60">
        <v>33.797954306132098</v>
      </c>
      <c r="DF60">
        <v>33.891160932337698</v>
      </c>
      <c r="DG60">
        <v>33.983723947005402</v>
      </c>
      <c r="DH60">
        <v>34.075630306716199</v>
      </c>
      <c r="DI60">
        <v>34.166860678232801</v>
      </c>
      <c r="DJ60">
        <v>34.257387753049699</v>
      </c>
      <c r="DK60">
        <v>34.347173818832502</v>
      </c>
      <c r="DL60">
        <v>34.436170001160797</v>
      </c>
      <c r="DM60">
        <v>34.524312448426699</v>
      </c>
      <c r="DN60">
        <v>34.611518769457398</v>
      </c>
      <c r="DO60">
        <v>34.6976892484318</v>
      </c>
      <c r="DP60">
        <v>34.782692232984601</v>
      </c>
      <c r="DQ60">
        <v>34.866377471227203</v>
      </c>
      <c r="DR60">
        <v>34.948565168391497</v>
      </c>
      <c r="DS60">
        <v>35.0290629095974</v>
      </c>
      <c r="DT60">
        <v>35.107670997047997</v>
      </c>
    </row>
    <row r="61" spans="1:124" ht="15" customHeight="1" x14ac:dyDescent="0.25">
      <c r="A61">
        <v>59</v>
      </c>
      <c r="B61">
        <v>19.6525270504053</v>
      </c>
      <c r="C61">
        <v>19.796603101242699</v>
      </c>
      <c r="D61">
        <v>19.901501844103201</v>
      </c>
      <c r="E61">
        <v>20.071161124390301</v>
      </c>
      <c r="F61">
        <v>20.219028007055101</v>
      </c>
      <c r="G61">
        <v>20.3989596557692</v>
      </c>
      <c r="H61">
        <v>20.530556469451799</v>
      </c>
      <c r="I61">
        <v>20.742565385385198</v>
      </c>
      <c r="J61">
        <v>20.902208304623599</v>
      </c>
      <c r="K61">
        <v>21.159304424188601</v>
      </c>
      <c r="L61">
        <v>21.3821058251756</v>
      </c>
      <c r="M61">
        <v>21.6528136188339</v>
      </c>
      <c r="N61">
        <v>21.8468838951589</v>
      </c>
      <c r="O61">
        <v>22.019492283167899</v>
      </c>
      <c r="P61">
        <v>22.260864412630301</v>
      </c>
      <c r="Q61">
        <v>22.2702196239945</v>
      </c>
      <c r="R61">
        <v>22.495316216076901</v>
      </c>
      <c r="S61">
        <v>22.693944528613098</v>
      </c>
      <c r="T61">
        <v>22.7895228146402</v>
      </c>
      <c r="U61">
        <v>23.0558037826302</v>
      </c>
      <c r="V61">
        <v>23.142502294056701</v>
      </c>
      <c r="W61">
        <v>23.4074772807712</v>
      </c>
      <c r="X61">
        <v>23.541182336321501</v>
      </c>
      <c r="Y61">
        <v>23.672764893485301</v>
      </c>
      <c r="Z61">
        <v>23.851961518430699</v>
      </c>
      <c r="AA61">
        <v>23.972141754450501</v>
      </c>
      <c r="AB61">
        <v>24.0960060321421</v>
      </c>
      <c r="AC61">
        <v>24.270451409001598</v>
      </c>
      <c r="AD61">
        <v>24.400317562807999</v>
      </c>
      <c r="AE61">
        <v>24.603209484406101</v>
      </c>
      <c r="AF61">
        <v>24.8150863251232</v>
      </c>
      <c r="AG61">
        <v>24.9735841998701</v>
      </c>
      <c r="AH61">
        <v>25.204523491762199</v>
      </c>
      <c r="AI61">
        <v>25.342715205416201</v>
      </c>
      <c r="AJ61">
        <v>25.559504641381601</v>
      </c>
      <c r="AK61">
        <v>25.7199479300013</v>
      </c>
      <c r="AL61">
        <v>25.955652486506999</v>
      </c>
      <c r="AM61">
        <v>26.046726236058301</v>
      </c>
      <c r="AN61">
        <v>26.2008443643888</v>
      </c>
      <c r="AO61">
        <v>26.326059671591398</v>
      </c>
      <c r="AP61">
        <v>26.49508262026</v>
      </c>
      <c r="AQ61">
        <v>26.5758980888547</v>
      </c>
      <c r="AR61">
        <v>26.648781477809901</v>
      </c>
      <c r="AS61">
        <v>26.677116449071299</v>
      </c>
      <c r="AT61">
        <v>26.7038432755703</v>
      </c>
      <c r="AU61">
        <v>26.765765935251299</v>
      </c>
      <c r="AV61">
        <v>26.854421048972899</v>
      </c>
      <c r="AW61">
        <v>26.899982853760299</v>
      </c>
      <c r="AX61">
        <v>26.957860853946698</v>
      </c>
      <c r="AY61">
        <v>26.937389614842299</v>
      </c>
      <c r="AZ61">
        <v>26.9852400413039</v>
      </c>
      <c r="BA61">
        <v>26.994079817237999</v>
      </c>
      <c r="BB61">
        <v>27.040562598744302</v>
      </c>
      <c r="BC61">
        <v>27.076876056698001</v>
      </c>
      <c r="BD61">
        <v>27.110690612162301</v>
      </c>
      <c r="BE61">
        <v>27.146760842145898</v>
      </c>
      <c r="BF61">
        <v>27.286313141509599</v>
      </c>
      <c r="BG61">
        <v>27.409715562753998</v>
      </c>
      <c r="BH61">
        <v>27.539668860198301</v>
      </c>
      <c r="BI61">
        <v>27.670140549452299</v>
      </c>
      <c r="BJ61">
        <v>27.810044175961799</v>
      </c>
      <c r="BK61">
        <v>27.926414101003399</v>
      </c>
      <c r="BL61">
        <v>28.059561684178099</v>
      </c>
      <c r="BM61">
        <v>28.184338089390799</v>
      </c>
      <c r="BN61">
        <v>28.305742738741898</v>
      </c>
      <c r="BO61">
        <v>28.426465925825799</v>
      </c>
      <c r="BP61">
        <v>28.546504569352599</v>
      </c>
      <c r="BQ61">
        <v>28.665855939414701</v>
      </c>
      <c r="BR61">
        <v>28.784517650124702</v>
      </c>
      <c r="BS61">
        <v>28.9024876521392</v>
      </c>
      <c r="BT61">
        <v>29.019764225082898</v>
      </c>
      <c r="BU61">
        <v>29.1363459698917</v>
      </c>
      <c r="BV61">
        <v>29.252231801086602</v>
      </c>
      <c r="BW61">
        <v>29.367420938995402</v>
      </c>
      <c r="BX61">
        <v>29.481912901935001</v>
      </c>
      <c r="BY61">
        <v>29.5957074983667</v>
      </c>
      <c r="BZ61">
        <v>29.708804819039202</v>
      </c>
      <c r="CA61">
        <v>29.8212052291276</v>
      </c>
      <c r="CB61">
        <v>29.9329093603838</v>
      </c>
      <c r="CC61">
        <v>30.043918103305099</v>
      </c>
      <c r="CD61">
        <v>30.154232599333099</v>
      </c>
      <c r="CE61">
        <v>30.263854233091902</v>
      </c>
      <c r="CF61">
        <v>30.3727846246735</v>
      </c>
      <c r="CG61">
        <v>30.4810256219804</v>
      </c>
      <c r="CH61">
        <v>30.588579293130699</v>
      </c>
      <c r="CI61">
        <v>30.695447918934999</v>
      </c>
      <c r="CJ61">
        <v>30.801633985450302</v>
      </c>
      <c r="CK61">
        <v>30.907140176617901</v>
      </c>
      <c r="CL61">
        <v>31.011969366990598</v>
      </c>
      <c r="CM61">
        <v>31.116124614553701</v>
      </c>
      <c r="CN61">
        <v>31.219609153646399</v>
      </c>
      <c r="CO61">
        <v>31.3224263879851</v>
      </c>
      <c r="CP61">
        <v>31.424579883796099</v>
      </c>
      <c r="CQ61">
        <v>31.526073363057598</v>
      </c>
      <c r="CR61">
        <v>31.626910696856001</v>
      </c>
      <c r="CS61">
        <v>31.727095898860401</v>
      </c>
      <c r="CT61">
        <v>31.826633118914</v>
      </c>
      <c r="CU61">
        <v>31.925526636749201</v>
      </c>
      <c r="CV61">
        <v>32.023780855824398</v>
      </c>
      <c r="CW61">
        <v>32.121400297285803</v>
      </c>
      <c r="CX61">
        <v>32.218389594055303</v>
      </c>
      <c r="CY61">
        <v>32.314753137226901</v>
      </c>
      <c r="CZ61">
        <v>32.410494842448202</v>
      </c>
      <c r="DA61">
        <v>32.505618166717802</v>
      </c>
      <c r="DB61">
        <v>32.600125862726301</v>
      </c>
      <c r="DC61">
        <v>32.694019647444499</v>
      </c>
      <c r="DD61">
        <v>32.787299761697298</v>
      </c>
      <c r="DE61">
        <v>32.879964394207903</v>
      </c>
      <c r="DF61">
        <v>32.9720089410336</v>
      </c>
      <c r="DG61">
        <v>33.063425069940898</v>
      </c>
      <c r="DH61">
        <v>33.154199559627898</v>
      </c>
      <c r="DI61">
        <v>33.244312886338903</v>
      </c>
      <c r="DJ61">
        <v>33.333737535809</v>
      </c>
      <c r="DK61">
        <v>33.422435570902302</v>
      </c>
      <c r="DL61">
        <v>33.510357873014001</v>
      </c>
      <c r="DM61">
        <v>33.597440321065299</v>
      </c>
      <c r="DN61">
        <v>33.683600224224499</v>
      </c>
      <c r="DO61">
        <v>33.7687375410557</v>
      </c>
      <c r="DP61">
        <v>33.852720243492001</v>
      </c>
      <c r="DQ61">
        <v>33.935397682549201</v>
      </c>
      <c r="DR61">
        <v>34.016589624247203</v>
      </c>
      <c r="DS61">
        <v>34.096103206846301</v>
      </c>
      <c r="DT61">
        <v>34.1737382907314</v>
      </c>
    </row>
    <row r="62" spans="1:124" ht="15" customHeight="1" x14ac:dyDescent="0.25">
      <c r="A62">
        <v>60</v>
      </c>
      <c r="B62">
        <v>18.933724906544398</v>
      </c>
      <c r="C62">
        <v>19.0688761536755</v>
      </c>
      <c r="D62">
        <v>19.180640754914101</v>
      </c>
      <c r="E62">
        <v>19.3627007923271</v>
      </c>
      <c r="F62">
        <v>19.492719651808901</v>
      </c>
      <c r="G62">
        <v>19.6780403404914</v>
      </c>
      <c r="H62">
        <v>19.8075292691362</v>
      </c>
      <c r="I62">
        <v>20.024408079587001</v>
      </c>
      <c r="J62">
        <v>20.185116315848301</v>
      </c>
      <c r="K62">
        <v>20.433633414744499</v>
      </c>
      <c r="L62">
        <v>20.663919388496701</v>
      </c>
      <c r="M62">
        <v>20.912858117886199</v>
      </c>
      <c r="N62">
        <v>21.107054461898802</v>
      </c>
      <c r="O62">
        <v>21.282986918665198</v>
      </c>
      <c r="P62">
        <v>21.513633127001999</v>
      </c>
      <c r="Q62">
        <v>21.524996432698799</v>
      </c>
      <c r="R62">
        <v>21.759152262970002</v>
      </c>
      <c r="S62">
        <v>21.9474227429547</v>
      </c>
      <c r="T62">
        <v>22.050379123118699</v>
      </c>
      <c r="U62">
        <v>22.313130425512401</v>
      </c>
      <c r="V62">
        <v>22.399675010606099</v>
      </c>
      <c r="W62">
        <v>22.660555089104701</v>
      </c>
      <c r="X62">
        <v>22.784627208358501</v>
      </c>
      <c r="Y62">
        <v>22.917555635112901</v>
      </c>
      <c r="Z62">
        <v>23.095632241583299</v>
      </c>
      <c r="AA62">
        <v>23.2175082539462</v>
      </c>
      <c r="AB62">
        <v>23.341692878331099</v>
      </c>
      <c r="AC62">
        <v>23.502265144999001</v>
      </c>
      <c r="AD62">
        <v>23.638036992022599</v>
      </c>
      <c r="AE62">
        <v>23.8338339850336</v>
      </c>
      <c r="AF62">
        <v>24.042247872054201</v>
      </c>
      <c r="AG62">
        <v>24.197046247362501</v>
      </c>
      <c r="AH62">
        <v>24.425097777396601</v>
      </c>
      <c r="AI62">
        <v>24.559726684690101</v>
      </c>
      <c r="AJ62">
        <v>24.771972939781602</v>
      </c>
      <c r="AK62">
        <v>24.930835537818201</v>
      </c>
      <c r="AL62">
        <v>25.165165455415099</v>
      </c>
      <c r="AM62">
        <v>25.249948909276402</v>
      </c>
      <c r="AN62">
        <v>25.4036217686504</v>
      </c>
      <c r="AO62">
        <v>25.527457792081002</v>
      </c>
      <c r="AP62">
        <v>25.685194923812599</v>
      </c>
      <c r="AQ62">
        <v>25.767253375826499</v>
      </c>
      <c r="AR62">
        <v>25.8390423142061</v>
      </c>
      <c r="AS62">
        <v>25.868622043875298</v>
      </c>
      <c r="AT62">
        <v>25.8966551248927</v>
      </c>
      <c r="AU62">
        <v>25.954357357086799</v>
      </c>
      <c r="AV62">
        <v>26.038536094837099</v>
      </c>
      <c r="AW62">
        <v>26.080511149011599</v>
      </c>
      <c r="AX62">
        <v>26.132659608718299</v>
      </c>
      <c r="AY62">
        <v>26.115135237991701</v>
      </c>
      <c r="AZ62">
        <v>26.163969481210401</v>
      </c>
      <c r="BA62">
        <v>26.171676038675201</v>
      </c>
      <c r="BB62">
        <v>26.2194111699914</v>
      </c>
      <c r="BC62">
        <v>26.257333279035102</v>
      </c>
      <c r="BD62">
        <v>26.284032424654001</v>
      </c>
      <c r="BE62">
        <v>26.319766047027802</v>
      </c>
      <c r="BF62">
        <v>26.460021107965702</v>
      </c>
      <c r="BG62">
        <v>26.582316824778001</v>
      </c>
      <c r="BH62">
        <v>26.711687095825699</v>
      </c>
      <c r="BI62">
        <v>26.838075386985299</v>
      </c>
      <c r="BJ62">
        <v>26.975012086195601</v>
      </c>
      <c r="BK62">
        <v>27.0965967217792</v>
      </c>
      <c r="BL62">
        <v>27.221879461614201</v>
      </c>
      <c r="BM62">
        <v>27.341924461075099</v>
      </c>
      <c r="BN62">
        <v>27.461310428115599</v>
      </c>
      <c r="BO62">
        <v>27.5800339754493</v>
      </c>
      <c r="BP62">
        <v>27.698092066916399</v>
      </c>
      <c r="BQ62">
        <v>27.815482010348202</v>
      </c>
      <c r="BR62">
        <v>27.932201450307101</v>
      </c>
      <c r="BS62">
        <v>28.048248360719398</v>
      </c>
      <c r="BT62">
        <v>28.163621037416</v>
      </c>
      <c r="BU62">
        <v>28.278318090596901</v>
      </c>
      <c r="BV62">
        <v>28.3923384372337</v>
      </c>
      <c r="BW62">
        <v>28.505681293424001</v>
      </c>
      <c r="BX62">
        <v>28.618346166711799</v>
      </c>
      <c r="BY62">
        <v>28.730332848385</v>
      </c>
      <c r="BZ62">
        <v>28.841641405764001</v>
      </c>
      <c r="CA62">
        <v>28.952272174490599</v>
      </c>
      <c r="CB62">
        <v>29.062225750830098</v>
      </c>
      <c r="CC62">
        <v>29.171502983995001</v>
      </c>
      <c r="CD62">
        <v>29.280104968500801</v>
      </c>
      <c r="CE62">
        <v>29.3880330365627</v>
      </c>
      <c r="CF62">
        <v>29.4952887505418</v>
      </c>
      <c r="CG62">
        <v>29.601873895447799</v>
      </c>
      <c r="CH62">
        <v>29.7077904715069</v>
      </c>
      <c r="CI62">
        <v>29.8130406868009</v>
      </c>
      <c r="CJ62">
        <v>29.917626949983099</v>
      </c>
      <c r="CK62">
        <v>30.021551863079502</v>
      </c>
      <c r="CL62">
        <v>30.124818214376699</v>
      </c>
      <c r="CM62">
        <v>30.227428971405299</v>
      </c>
      <c r="CN62">
        <v>30.329387274021101</v>
      </c>
      <c r="CO62">
        <v>30.430696427588099</v>
      </c>
      <c r="CP62">
        <v>30.5313598962688</v>
      </c>
      <c r="CQ62">
        <v>30.631381296422798</v>
      </c>
      <c r="CR62">
        <v>30.730764390118601</v>
      </c>
      <c r="CS62">
        <v>30.829513078760002</v>
      </c>
      <c r="CT62">
        <v>30.9276313968297</v>
      </c>
      <c r="CU62">
        <v>31.025123505752202</v>
      </c>
      <c r="CV62">
        <v>31.121993687878199</v>
      </c>
      <c r="CW62">
        <v>31.218246340590401</v>
      </c>
      <c r="CX62">
        <v>31.3138859705331</v>
      </c>
      <c r="CY62">
        <v>31.4089168392297</v>
      </c>
      <c r="CZ62">
        <v>31.5033427290582</v>
      </c>
      <c r="DA62">
        <v>31.5971669603321</v>
      </c>
      <c r="DB62">
        <v>31.690392145242701</v>
      </c>
      <c r="DC62">
        <v>31.783019855870599</v>
      </c>
      <c r="DD62">
        <v>31.875050182965801</v>
      </c>
      <c r="DE62">
        <v>31.9664811589378</v>
      </c>
      <c r="DF62">
        <v>32.057308015933799</v>
      </c>
      <c r="DG62">
        <v>32.147522248516601</v>
      </c>
      <c r="DH62">
        <v>32.237110450816701</v>
      </c>
      <c r="DI62">
        <v>32.326052900690399</v>
      </c>
      <c r="DJ62">
        <v>32.414321868821403</v>
      </c>
      <c r="DK62">
        <v>32.5018791822</v>
      </c>
      <c r="DL62">
        <v>32.588675465200701</v>
      </c>
      <c r="DM62">
        <v>32.674646312101302</v>
      </c>
      <c r="DN62">
        <v>32.759708714438801</v>
      </c>
      <c r="DO62">
        <v>32.843762284899498</v>
      </c>
      <c r="DP62">
        <v>32.926674594644901</v>
      </c>
      <c r="DQ62">
        <v>33.008294570579103</v>
      </c>
      <c r="DR62">
        <v>33.088441508933997</v>
      </c>
      <c r="DS62">
        <v>33.166922070389901</v>
      </c>
      <c r="DT62">
        <v>33.243535643670803</v>
      </c>
    </row>
    <row r="63" spans="1:124" ht="15" customHeight="1" x14ac:dyDescent="0.25">
      <c r="A63">
        <v>61</v>
      </c>
      <c r="B63">
        <v>18.210181907259599</v>
      </c>
      <c r="C63">
        <v>18.355386135398799</v>
      </c>
      <c r="D63">
        <v>18.484142979041899</v>
      </c>
      <c r="E63">
        <v>18.651739776048601</v>
      </c>
      <c r="F63">
        <v>18.787132179323699</v>
      </c>
      <c r="G63">
        <v>18.966485885975001</v>
      </c>
      <c r="H63">
        <v>19.095935622674201</v>
      </c>
      <c r="I63">
        <v>19.3201190963395</v>
      </c>
      <c r="J63">
        <v>19.468104179905399</v>
      </c>
      <c r="K63">
        <v>19.735852287777501</v>
      </c>
      <c r="L63">
        <v>19.9407043226085</v>
      </c>
      <c r="M63">
        <v>20.1891351264882</v>
      </c>
      <c r="N63">
        <v>20.384460575603601</v>
      </c>
      <c r="O63">
        <v>20.548989019875499</v>
      </c>
      <c r="P63">
        <v>20.791924677842498</v>
      </c>
      <c r="Q63">
        <v>20.798016354083501</v>
      </c>
      <c r="R63">
        <v>21.0189782881498</v>
      </c>
      <c r="S63">
        <v>21.207203127284</v>
      </c>
      <c r="T63">
        <v>21.311032618855801</v>
      </c>
      <c r="U63">
        <v>21.576516403450199</v>
      </c>
      <c r="V63">
        <v>21.6631287346477</v>
      </c>
      <c r="W63">
        <v>21.914630273663199</v>
      </c>
      <c r="X63">
        <v>22.039954496505601</v>
      </c>
      <c r="Y63">
        <v>22.173048955161399</v>
      </c>
      <c r="Z63">
        <v>22.3467825075866</v>
      </c>
      <c r="AA63">
        <v>22.469981350278498</v>
      </c>
      <c r="AB63">
        <v>22.5929277016313</v>
      </c>
      <c r="AC63">
        <v>22.745310528979399</v>
      </c>
      <c r="AD63">
        <v>22.8763159301595</v>
      </c>
      <c r="AE63">
        <v>23.068994392954899</v>
      </c>
      <c r="AF63">
        <v>23.2757533270637</v>
      </c>
      <c r="AG63">
        <v>23.426249468160702</v>
      </c>
      <c r="AH63">
        <v>23.6521879764713</v>
      </c>
      <c r="AI63">
        <v>23.783769953386098</v>
      </c>
      <c r="AJ63">
        <v>23.9925140088646</v>
      </c>
      <c r="AK63">
        <v>24.1495824613915</v>
      </c>
      <c r="AL63">
        <v>24.381456483186</v>
      </c>
      <c r="AM63">
        <v>24.4602525210965</v>
      </c>
      <c r="AN63">
        <v>24.614845249688301</v>
      </c>
      <c r="AO63">
        <v>24.731297178950101</v>
      </c>
      <c r="AP63">
        <v>24.883831656516001</v>
      </c>
      <c r="AQ63">
        <v>24.966454451763099</v>
      </c>
      <c r="AR63">
        <v>25.034339400825001</v>
      </c>
      <c r="AS63">
        <v>25.061663384056001</v>
      </c>
      <c r="AT63">
        <v>25.089862001117901</v>
      </c>
      <c r="AU63">
        <v>25.144972055280299</v>
      </c>
      <c r="AV63">
        <v>25.2251836071583</v>
      </c>
      <c r="AW63">
        <v>25.268651143522799</v>
      </c>
      <c r="AX63">
        <v>25.313247101437799</v>
      </c>
      <c r="AY63">
        <v>25.301839095208202</v>
      </c>
      <c r="AZ63">
        <v>25.3461232038585</v>
      </c>
      <c r="BA63">
        <v>25.355612237027302</v>
      </c>
      <c r="BB63">
        <v>25.4017731570408</v>
      </c>
      <c r="BC63">
        <v>25.438984376808399</v>
      </c>
      <c r="BD63">
        <v>25.460631807197402</v>
      </c>
      <c r="BE63">
        <v>25.5023521159697</v>
      </c>
      <c r="BF63">
        <v>25.641304118268401</v>
      </c>
      <c r="BG63">
        <v>25.759590846217801</v>
      </c>
      <c r="BH63">
        <v>25.887517440497199</v>
      </c>
      <c r="BI63">
        <v>26.015330394492</v>
      </c>
      <c r="BJ63">
        <v>26.149241280200499</v>
      </c>
      <c r="BK63">
        <v>26.269390061953398</v>
      </c>
      <c r="BL63">
        <v>26.387959788737099</v>
      </c>
      <c r="BM63">
        <v>26.5058936002347</v>
      </c>
      <c r="BN63">
        <v>26.6231878223652</v>
      </c>
      <c r="BO63">
        <v>26.739839131098101</v>
      </c>
      <c r="BP63">
        <v>26.8558445455512</v>
      </c>
      <c r="BQ63">
        <v>26.9712014209552</v>
      </c>
      <c r="BR63">
        <v>27.085907441502901</v>
      </c>
      <c r="BS63">
        <v>27.199960613097499</v>
      </c>
      <c r="BT63">
        <v>27.3133592560173</v>
      </c>
      <c r="BU63">
        <v>27.426101997509399</v>
      </c>
      <c r="BV63">
        <v>27.538187764328899</v>
      </c>
      <c r="BW63">
        <v>27.649615775234299</v>
      </c>
      <c r="BX63">
        <v>27.7603855334538</v>
      </c>
      <c r="BY63">
        <v>27.870496819134999</v>
      </c>
      <c r="BZ63">
        <v>27.9799496817867</v>
      </c>
      <c r="CA63">
        <v>28.088744432727498</v>
      </c>
      <c r="CB63">
        <v>28.196881637548302</v>
      </c>
      <c r="CC63">
        <v>28.304362108600799</v>
      </c>
      <c r="CD63">
        <v>28.4111868975193</v>
      </c>
      <c r="CE63">
        <v>28.5173572877856</v>
      </c>
      <c r="CF63">
        <v>28.622874787344699</v>
      </c>
      <c r="CG63">
        <v>28.727741121278299</v>
      </c>
      <c r="CH63">
        <v>28.831958224544</v>
      </c>
      <c r="CI63">
        <v>28.9355282347863</v>
      </c>
      <c r="CJ63">
        <v>29.0384534852248</v>
      </c>
      <c r="CK63">
        <v>29.140736497626499</v>
      </c>
      <c r="CL63">
        <v>29.2423799753658</v>
      </c>
      <c r="CM63">
        <v>29.343386796577899</v>
      </c>
      <c r="CN63">
        <v>29.443760007410301</v>
      </c>
      <c r="CO63">
        <v>29.5435028153736</v>
      </c>
      <c r="CP63">
        <v>29.642618582799599</v>
      </c>
      <c r="CQ63">
        <v>29.741110820404899</v>
      </c>
      <c r="CR63">
        <v>29.838983180966501</v>
      </c>
      <c r="CS63">
        <v>29.936239453110201</v>
      </c>
      <c r="CT63">
        <v>30.0328835552138</v>
      </c>
      <c r="CU63">
        <v>30.128919529427399</v>
      </c>
      <c r="CV63">
        <v>30.224351535812801</v>
      </c>
      <c r="CW63">
        <v>30.319183846601799</v>
      </c>
      <c r="CX63">
        <v>30.413420840575998</v>
      </c>
      <c r="CY63">
        <v>30.507066647843899</v>
      </c>
      <c r="CZ63">
        <v>30.600124915377499</v>
      </c>
      <c r="DA63">
        <v>30.692598824395599</v>
      </c>
      <c r="DB63">
        <v>30.784490843875599</v>
      </c>
      <c r="DC63">
        <v>30.875802397942302</v>
      </c>
      <c r="DD63">
        <v>30.9665334237935</v>
      </c>
      <c r="DE63">
        <v>31.056681793553398</v>
      </c>
      <c r="DF63">
        <v>31.146242570891399</v>
      </c>
      <c r="DG63">
        <v>31.2352070718722</v>
      </c>
      <c r="DH63">
        <v>31.323561699882699</v>
      </c>
      <c r="DI63">
        <v>31.411286527147499</v>
      </c>
      <c r="DJ63">
        <v>31.498353600774099</v>
      </c>
      <c r="DK63">
        <v>31.5847245017628</v>
      </c>
      <c r="DL63">
        <v>31.670349585733199</v>
      </c>
      <c r="DM63">
        <v>31.755164148486202</v>
      </c>
      <c r="DN63">
        <v>31.839084847595998</v>
      </c>
      <c r="DO63">
        <v>31.9220109313923</v>
      </c>
      <c r="DP63">
        <v>32.003809547669498</v>
      </c>
      <c r="DQ63">
        <v>32.084329174861203</v>
      </c>
      <c r="DR63">
        <v>32.163388611596801</v>
      </c>
      <c r="DS63">
        <v>32.240794012531097</v>
      </c>
      <c r="DT63">
        <v>32.316344266686897</v>
      </c>
    </row>
    <row r="64" spans="1:124" ht="15" customHeight="1" x14ac:dyDescent="0.25">
      <c r="A64">
        <v>62</v>
      </c>
      <c r="B64">
        <v>17.5075483648539</v>
      </c>
      <c r="C64">
        <v>17.666863221357001</v>
      </c>
      <c r="D64">
        <v>17.785556736295199</v>
      </c>
      <c r="E64">
        <v>17.9468962418301</v>
      </c>
      <c r="F64">
        <v>18.080281163286902</v>
      </c>
      <c r="G64">
        <v>18.266016577540601</v>
      </c>
      <c r="H64">
        <v>18.393704828675101</v>
      </c>
      <c r="I64">
        <v>18.622641861037501</v>
      </c>
      <c r="J64">
        <v>18.776197735504301</v>
      </c>
      <c r="K64">
        <v>19.027743581172199</v>
      </c>
      <c r="L64">
        <v>19.2356021774551</v>
      </c>
      <c r="M64">
        <v>19.4785960210261</v>
      </c>
      <c r="N64">
        <v>19.657714027465801</v>
      </c>
      <c r="O64">
        <v>19.838884685038401</v>
      </c>
      <c r="P64">
        <v>20.071511092504402</v>
      </c>
      <c r="Q64">
        <v>20.069811606850301</v>
      </c>
      <c r="R64">
        <v>20.296673650447602</v>
      </c>
      <c r="S64">
        <v>20.487073608911999</v>
      </c>
      <c r="T64">
        <v>20.575321100256499</v>
      </c>
      <c r="U64">
        <v>20.848848192957501</v>
      </c>
      <c r="V64">
        <v>20.92849978484</v>
      </c>
      <c r="W64">
        <v>21.176770841418399</v>
      </c>
      <c r="X64">
        <v>21.308514334997501</v>
      </c>
      <c r="Y64">
        <v>21.4341691903407</v>
      </c>
      <c r="Z64">
        <v>21.603247469585401</v>
      </c>
      <c r="AA64">
        <v>21.725315769966802</v>
      </c>
      <c r="AB64">
        <v>21.840139889638099</v>
      </c>
      <c r="AC64">
        <v>21.995294781519998</v>
      </c>
      <c r="AD64">
        <v>22.1165859462951</v>
      </c>
      <c r="AE64">
        <v>22.310012864187801</v>
      </c>
      <c r="AF64">
        <v>22.5143954206351</v>
      </c>
      <c r="AG64">
        <v>22.6639720370936</v>
      </c>
      <c r="AH64">
        <v>22.881727732821201</v>
      </c>
      <c r="AI64">
        <v>23.009742514877502</v>
      </c>
      <c r="AJ64">
        <v>23.222133796690802</v>
      </c>
      <c r="AK64">
        <v>23.3749229040207</v>
      </c>
      <c r="AL64">
        <v>23.598366873520501</v>
      </c>
      <c r="AM64">
        <v>23.6753929672773</v>
      </c>
      <c r="AN64">
        <v>23.8228429817656</v>
      </c>
      <c r="AO64">
        <v>23.936525908907999</v>
      </c>
      <c r="AP64">
        <v>24.084760816482401</v>
      </c>
      <c r="AQ64">
        <v>24.167516075638101</v>
      </c>
      <c r="AR64">
        <v>24.228614437211601</v>
      </c>
      <c r="AS64">
        <v>24.254477170912999</v>
      </c>
      <c r="AT64">
        <v>24.283894625484699</v>
      </c>
      <c r="AU64">
        <v>24.334096238341299</v>
      </c>
      <c r="AV64">
        <v>24.416832841399401</v>
      </c>
      <c r="AW64">
        <v>24.456609407355501</v>
      </c>
      <c r="AX64">
        <v>24.501543073392501</v>
      </c>
      <c r="AY64">
        <v>24.4918373195292</v>
      </c>
      <c r="AZ64">
        <v>24.5328022070331</v>
      </c>
      <c r="BA64">
        <v>24.547482978646599</v>
      </c>
      <c r="BB64">
        <v>24.58997293254</v>
      </c>
      <c r="BC64">
        <v>24.623842331568699</v>
      </c>
      <c r="BD64">
        <v>24.647433291802599</v>
      </c>
      <c r="BE64">
        <v>24.693279155193299</v>
      </c>
      <c r="BF64">
        <v>24.826601771832699</v>
      </c>
      <c r="BG64">
        <v>24.942131153475898</v>
      </c>
      <c r="BH64">
        <v>25.073163445553401</v>
      </c>
      <c r="BI64">
        <v>25.203384293421902</v>
      </c>
      <c r="BJ64">
        <v>25.327216337646799</v>
      </c>
      <c r="BK64">
        <v>25.444186465590398</v>
      </c>
      <c r="BL64">
        <v>25.560544522899999</v>
      </c>
      <c r="BM64">
        <v>25.6762865714174</v>
      </c>
      <c r="BN64">
        <v>25.7914090210271</v>
      </c>
      <c r="BO64">
        <v>25.905908622992602</v>
      </c>
      <c r="BP64">
        <v>26.0197824631523</v>
      </c>
      <c r="BQ64">
        <v>26.133027954992802</v>
      </c>
      <c r="BR64">
        <v>26.245642832614902</v>
      </c>
      <c r="BS64">
        <v>26.357625143607201</v>
      </c>
      <c r="BT64">
        <v>26.468973241843099</v>
      </c>
      <c r="BU64">
        <v>26.5796857802146</v>
      </c>
      <c r="BV64">
        <v>26.689761703317199</v>
      </c>
      <c r="BW64">
        <v>26.799200240097001</v>
      </c>
      <c r="BX64">
        <v>26.908000896474501</v>
      </c>
      <c r="BY64">
        <v>27.016163447955499</v>
      </c>
      <c r="BZ64">
        <v>27.1236879322392</v>
      </c>
      <c r="CA64">
        <v>27.230574641836199</v>
      </c>
      <c r="CB64">
        <v>27.3368241167042</v>
      </c>
      <c r="CC64">
        <v>27.442437136911799</v>
      </c>
      <c r="CD64">
        <v>27.547414715338402</v>
      </c>
      <c r="CE64">
        <v>27.651758090418902</v>
      </c>
      <c r="CF64">
        <v>27.755468718940801</v>
      </c>
      <c r="CG64">
        <v>27.8585482689003</v>
      </c>
      <c r="CH64">
        <v>27.9609986124246</v>
      </c>
      <c r="CI64">
        <v>28.062821818766398</v>
      </c>
      <c r="CJ64">
        <v>28.1640201473761</v>
      </c>
      <c r="CK64">
        <v>28.264596041057398</v>
      </c>
      <c r="CL64">
        <v>28.364552119210099</v>
      </c>
      <c r="CM64">
        <v>28.463891171166399</v>
      </c>
      <c r="CN64">
        <v>28.562616149622201</v>
      </c>
      <c r="CO64">
        <v>28.660730164169301</v>
      </c>
      <c r="CP64">
        <v>28.758236474930399</v>
      </c>
      <c r="CQ64">
        <v>28.855138486300099</v>
      </c>
      <c r="CR64">
        <v>28.9514397407949</v>
      </c>
      <c r="CS64">
        <v>29.0471439130142</v>
      </c>
      <c r="CT64">
        <v>29.142254803713602</v>
      </c>
      <c r="CU64">
        <v>29.236776333993401</v>
      </c>
      <c r="CV64">
        <v>29.330712539603098</v>
      </c>
      <c r="CW64">
        <v>29.4240675653624</v>
      </c>
      <c r="CX64">
        <v>29.5168456597006</v>
      </c>
      <c r="CY64">
        <v>29.609050818542801</v>
      </c>
      <c r="CZ64">
        <v>29.700686550379402</v>
      </c>
      <c r="DA64">
        <v>29.791755893970699</v>
      </c>
      <c r="DB64">
        <v>29.882261171398302</v>
      </c>
      <c r="DC64">
        <v>29.972203654792601</v>
      </c>
      <c r="DD64">
        <v>30.061583123344299</v>
      </c>
      <c r="DE64">
        <v>30.1503972839479</v>
      </c>
      <c r="DF64">
        <v>30.238641026259899</v>
      </c>
      <c r="DG64">
        <v>30.326305481599199</v>
      </c>
      <c r="DH64">
        <v>30.413376855495802</v>
      </c>
      <c r="DI64">
        <v>30.499835006384501</v>
      </c>
      <c r="DJ64">
        <v>30.585651748383299</v>
      </c>
      <c r="DK64">
        <v>30.670788405545402</v>
      </c>
      <c r="DL64">
        <v>30.755195052153901</v>
      </c>
      <c r="DM64">
        <v>30.8388066708984</v>
      </c>
      <c r="DN64">
        <v>30.921539568341299</v>
      </c>
      <c r="DO64">
        <v>31.0032926091869</v>
      </c>
      <c r="DP64">
        <v>31.083932494842699</v>
      </c>
      <c r="DQ64">
        <v>31.163307230509499</v>
      </c>
      <c r="DR64">
        <v>31.241235088720199</v>
      </c>
      <c r="DS64">
        <v>31.3175216883076</v>
      </c>
      <c r="DT64">
        <v>31.391965388670599</v>
      </c>
    </row>
    <row r="65" spans="1:124" ht="15" customHeight="1" x14ac:dyDescent="0.25">
      <c r="A65">
        <v>63</v>
      </c>
      <c r="B65">
        <v>16.828012961425301</v>
      </c>
      <c r="C65">
        <v>16.976277939461799</v>
      </c>
      <c r="D65">
        <v>17.100189737322399</v>
      </c>
      <c r="E65">
        <v>17.260065812311701</v>
      </c>
      <c r="F65">
        <v>17.391162840378499</v>
      </c>
      <c r="G65">
        <v>17.579949854140899</v>
      </c>
      <c r="H65">
        <v>17.708170978854099</v>
      </c>
      <c r="I65">
        <v>17.951645731184499</v>
      </c>
      <c r="J65">
        <v>18.082430481623302</v>
      </c>
      <c r="K65">
        <v>18.331461168227701</v>
      </c>
      <c r="L65">
        <v>18.5387903005875</v>
      </c>
      <c r="M65">
        <v>18.7737655385809</v>
      </c>
      <c r="N65">
        <v>18.959231263445101</v>
      </c>
      <c r="O65">
        <v>19.1324390210976</v>
      </c>
      <c r="P65">
        <v>19.351507185258299</v>
      </c>
      <c r="Q65">
        <v>19.353385227896801</v>
      </c>
      <c r="R65">
        <v>19.588249738759</v>
      </c>
      <c r="S65">
        <v>19.770306490193001</v>
      </c>
      <c r="T65">
        <v>19.8601385377242</v>
      </c>
      <c r="U65">
        <v>20.127982994001599</v>
      </c>
      <c r="V65">
        <v>20.206692882998698</v>
      </c>
      <c r="W65">
        <v>20.443930697597501</v>
      </c>
      <c r="X65">
        <v>20.577620993925599</v>
      </c>
      <c r="Y65">
        <v>20.702814620392001</v>
      </c>
      <c r="Z65">
        <v>20.866944378401701</v>
      </c>
      <c r="AA65">
        <v>20.985840164306701</v>
      </c>
      <c r="AB65">
        <v>21.0927946856457</v>
      </c>
      <c r="AC65">
        <v>21.2464464286927</v>
      </c>
      <c r="AD65">
        <v>21.365142323426198</v>
      </c>
      <c r="AE65">
        <v>21.5556458528722</v>
      </c>
      <c r="AF65">
        <v>21.758187739598799</v>
      </c>
      <c r="AG65">
        <v>21.9082377931046</v>
      </c>
      <c r="AH65">
        <v>22.120134236199</v>
      </c>
      <c r="AI65">
        <v>22.245721136980499</v>
      </c>
      <c r="AJ65">
        <v>22.456146984731099</v>
      </c>
      <c r="AK65">
        <v>22.603674404549398</v>
      </c>
      <c r="AL65">
        <v>22.823341574990799</v>
      </c>
      <c r="AM65">
        <v>22.8967434565422</v>
      </c>
      <c r="AN65">
        <v>23.036367498085099</v>
      </c>
      <c r="AO65">
        <v>23.150330041798799</v>
      </c>
      <c r="AP65">
        <v>23.296288832080101</v>
      </c>
      <c r="AQ65">
        <v>23.375786722260099</v>
      </c>
      <c r="AR65">
        <v>23.430645913095301</v>
      </c>
      <c r="AS65">
        <v>23.455588016099501</v>
      </c>
      <c r="AT65">
        <v>23.485167356152601</v>
      </c>
      <c r="AU65">
        <v>23.530621399595901</v>
      </c>
      <c r="AV65">
        <v>23.613715642871998</v>
      </c>
      <c r="AW65">
        <v>23.6498434501991</v>
      </c>
      <c r="AX65">
        <v>23.691657083633999</v>
      </c>
      <c r="AY65">
        <v>23.685354338091699</v>
      </c>
      <c r="AZ65">
        <v>23.723174628964198</v>
      </c>
      <c r="BA65">
        <v>23.7407262067861</v>
      </c>
      <c r="BB65">
        <v>23.782583728125001</v>
      </c>
      <c r="BC65">
        <v>23.816915018218999</v>
      </c>
      <c r="BD65">
        <v>23.841514463505298</v>
      </c>
      <c r="BE65">
        <v>23.889967047085499</v>
      </c>
      <c r="BF65">
        <v>24.0160717094357</v>
      </c>
      <c r="BG65">
        <v>24.1355914899904</v>
      </c>
      <c r="BH65">
        <v>24.269893023208699</v>
      </c>
      <c r="BI65">
        <v>24.3926071521072</v>
      </c>
      <c r="BJ65">
        <v>24.507897878333399</v>
      </c>
      <c r="BK65">
        <v>24.622600604854</v>
      </c>
      <c r="BL65">
        <v>24.736711151188</v>
      </c>
      <c r="BM65">
        <v>24.8502256821968</v>
      </c>
      <c r="BN65">
        <v>24.963140701659899</v>
      </c>
      <c r="BO65">
        <v>25.075453045703998</v>
      </c>
      <c r="BP65">
        <v>25.187159876102999</v>
      </c>
      <c r="BQ65">
        <v>25.298258673464101</v>
      </c>
      <c r="BR65">
        <v>25.408747230316202</v>
      </c>
      <c r="BS65">
        <v>25.5186236441136</v>
      </c>
      <c r="BT65">
        <v>25.627886310172102</v>
      </c>
      <c r="BU65">
        <v>25.736533914547898</v>
      </c>
      <c r="BV65">
        <v>25.844565426874301</v>
      </c>
      <c r="BW65">
        <v>25.9519800931673</v>
      </c>
      <c r="BX65">
        <v>26.058777428612299</v>
      </c>
      <c r="BY65">
        <v>26.164957210343001</v>
      </c>
      <c r="BZ65">
        <v>26.270519470222499</v>
      </c>
      <c r="CA65">
        <v>26.375464487636801</v>
      </c>
      <c r="CB65">
        <v>26.4797927823106</v>
      </c>
      <c r="CC65">
        <v>26.5835051071527</v>
      </c>
      <c r="CD65">
        <v>26.686602441141201</v>
      </c>
      <c r="CE65">
        <v>26.7890859822542</v>
      </c>
      <c r="CF65">
        <v>26.890957140454798</v>
      </c>
      <c r="CG65">
        <v>26.992217530736902</v>
      </c>
      <c r="CH65">
        <v>27.0928689662368</v>
      </c>
      <c r="CI65">
        <v>27.1929134514181</v>
      </c>
      <c r="CJ65">
        <v>27.292353175334402</v>
      </c>
      <c r="CK65">
        <v>27.391190504974102</v>
      </c>
      <c r="CL65">
        <v>27.489427978693602</v>
      </c>
      <c r="CM65">
        <v>27.587068299741301</v>
      </c>
      <c r="CN65">
        <v>27.684114329876699</v>
      </c>
      <c r="CO65">
        <v>27.780569083088299</v>
      </c>
      <c r="CP65">
        <v>27.876435719413799</v>
      </c>
      <c r="CQ65">
        <v>27.9717175388624</v>
      </c>
      <c r="CR65">
        <v>28.066417975446701</v>
      </c>
      <c r="CS65">
        <v>28.1605405913214</v>
      </c>
      <c r="CT65">
        <v>28.254089071032499</v>
      </c>
      <c r="CU65">
        <v>28.347067215880202</v>
      </c>
      <c r="CV65">
        <v>28.439478938392899</v>
      </c>
      <c r="CW65">
        <v>28.5313282569177</v>
      </c>
      <c r="CX65">
        <v>28.622619290324199</v>
      </c>
      <c r="CY65">
        <v>28.713355900943601</v>
      </c>
      <c r="CZ65">
        <v>28.803541459141499</v>
      </c>
      <c r="DA65">
        <v>28.893178861358098</v>
      </c>
      <c r="DB65">
        <v>28.982270282670399</v>
      </c>
      <c r="DC65">
        <v>29.070816842815699</v>
      </c>
      <c r="DD65">
        <v>29.158818162235299</v>
      </c>
      <c r="DE65">
        <v>29.2462717814333</v>
      </c>
      <c r="DF65">
        <v>29.3331724143851</v>
      </c>
      <c r="DG65">
        <v>29.4195110053716</v>
      </c>
      <c r="DH65">
        <v>29.505273559013801</v>
      </c>
      <c r="DI65">
        <v>29.590439715980398</v>
      </c>
      <c r="DJ65">
        <v>29.6749810523138</v>
      </c>
      <c r="DK65">
        <v>29.7588586286512</v>
      </c>
      <c r="DL65">
        <v>29.842022230065499</v>
      </c>
      <c r="DM65">
        <v>29.924406516436399</v>
      </c>
      <c r="DN65">
        <v>30.005927431441702</v>
      </c>
      <c r="DO65">
        <v>30.086483442425799</v>
      </c>
      <c r="DP65">
        <v>30.165940787086502</v>
      </c>
      <c r="DQ65">
        <v>30.244146978545999</v>
      </c>
      <c r="DR65">
        <v>30.3209197413947</v>
      </c>
      <c r="DS65">
        <v>30.396064136271399</v>
      </c>
      <c r="DT65">
        <v>30.469377970958401</v>
      </c>
    </row>
    <row r="66" spans="1:124" ht="15" customHeight="1" x14ac:dyDescent="0.25">
      <c r="A66">
        <v>64</v>
      </c>
      <c r="B66">
        <v>16.144856950188899</v>
      </c>
      <c r="C66">
        <v>16.3059093356236</v>
      </c>
      <c r="D66">
        <v>16.426873113941799</v>
      </c>
      <c r="E66">
        <v>16.576102866456299</v>
      </c>
      <c r="F66">
        <v>16.7197579076051</v>
      </c>
      <c r="G66">
        <v>16.904567701768599</v>
      </c>
      <c r="H66">
        <v>17.0479589288603</v>
      </c>
      <c r="I66">
        <v>17.262882995180199</v>
      </c>
      <c r="J66">
        <v>17.4008644680206</v>
      </c>
      <c r="K66">
        <v>17.643673487907499</v>
      </c>
      <c r="L66">
        <v>17.837232032043001</v>
      </c>
      <c r="M66">
        <v>18.087194283248401</v>
      </c>
      <c r="N66">
        <v>18.265702201708098</v>
      </c>
      <c r="O66">
        <v>18.428830197352902</v>
      </c>
      <c r="P66">
        <v>18.653211081052799</v>
      </c>
      <c r="Q66">
        <v>18.645795434067399</v>
      </c>
      <c r="R66">
        <v>18.877724968157501</v>
      </c>
      <c r="S66">
        <v>19.065101816004901</v>
      </c>
      <c r="T66">
        <v>19.1456088552826</v>
      </c>
      <c r="U66">
        <v>19.413658261852198</v>
      </c>
      <c r="V66">
        <v>19.490213426472</v>
      </c>
      <c r="W66">
        <v>19.7267428666208</v>
      </c>
      <c r="X66">
        <v>19.857078598460099</v>
      </c>
      <c r="Y66">
        <v>19.973679312133399</v>
      </c>
      <c r="Z66">
        <v>20.131699019634699</v>
      </c>
      <c r="AA66">
        <v>20.250364951296799</v>
      </c>
      <c r="AB66">
        <v>20.349952924466699</v>
      </c>
      <c r="AC66">
        <v>20.5035544470344</v>
      </c>
      <c r="AD66">
        <v>20.621493815305801</v>
      </c>
      <c r="AE66">
        <v>20.809254929048201</v>
      </c>
      <c r="AF66">
        <v>21.0081608400323</v>
      </c>
      <c r="AG66">
        <v>21.1579440162079</v>
      </c>
      <c r="AH66">
        <v>21.368405601983799</v>
      </c>
      <c r="AI66">
        <v>21.4905934141857</v>
      </c>
      <c r="AJ66">
        <v>21.694857997218101</v>
      </c>
      <c r="AK66">
        <v>21.839817411388101</v>
      </c>
      <c r="AL66">
        <v>22.048204079044101</v>
      </c>
      <c r="AM66">
        <v>22.1222063745235</v>
      </c>
      <c r="AN66">
        <v>22.2561403809807</v>
      </c>
      <c r="AO66">
        <v>22.367506957594699</v>
      </c>
      <c r="AP66">
        <v>22.508817953837799</v>
      </c>
      <c r="AQ66">
        <v>22.584357091854201</v>
      </c>
      <c r="AR66">
        <v>22.638670076099899</v>
      </c>
      <c r="AS66">
        <v>22.6622457067859</v>
      </c>
      <c r="AT66">
        <v>22.691727761487499</v>
      </c>
      <c r="AU66">
        <v>22.7327581619437</v>
      </c>
      <c r="AV66">
        <v>22.811050435238499</v>
      </c>
      <c r="AW66">
        <v>22.849021935797602</v>
      </c>
      <c r="AX66">
        <v>22.885500962348701</v>
      </c>
      <c r="AY66">
        <v>22.884556875631201</v>
      </c>
      <c r="AZ66">
        <v>22.917909131316399</v>
      </c>
      <c r="BA66">
        <v>22.9373638716371</v>
      </c>
      <c r="BB66">
        <v>22.9817726612639</v>
      </c>
      <c r="BC66">
        <v>23.018048320554399</v>
      </c>
      <c r="BD66">
        <v>23.039504443896501</v>
      </c>
      <c r="BE66">
        <v>23.087901720428</v>
      </c>
      <c r="BF66">
        <v>23.2150626512393</v>
      </c>
      <c r="BG66">
        <v>23.343084304665499</v>
      </c>
      <c r="BH66">
        <v>23.466723990956101</v>
      </c>
      <c r="BI66">
        <v>23.5802422654899</v>
      </c>
      <c r="BJ66">
        <v>23.693196889967801</v>
      </c>
      <c r="BK66">
        <v>23.805583466207398</v>
      </c>
      <c r="BL66">
        <v>23.917397937897199</v>
      </c>
      <c r="BM66">
        <v>24.028636584410901</v>
      </c>
      <c r="BN66">
        <v>24.1392960144704</v>
      </c>
      <c r="BO66">
        <v>24.249373159673802</v>
      </c>
      <c r="BP66">
        <v>24.358865267905198</v>
      </c>
      <c r="BQ66">
        <v>24.467769896639801</v>
      </c>
      <c r="BR66">
        <v>24.5760849061617</v>
      </c>
      <c r="BS66">
        <v>24.683808452705598</v>
      </c>
      <c r="BT66">
        <v>24.790938981537501</v>
      </c>
      <c r="BU66">
        <v>24.8974752199878</v>
      </c>
      <c r="BV66">
        <v>25.003416170446599</v>
      </c>
      <c r="BW66">
        <v>25.108761103335901</v>
      </c>
      <c r="BX66">
        <v>25.213509550067201</v>
      </c>
      <c r="BY66">
        <v>25.3176612959968</v>
      </c>
      <c r="BZ66">
        <v>25.421216373387399</v>
      </c>
      <c r="CA66">
        <v>25.524175054386198</v>
      </c>
      <c r="CB66">
        <v>25.626537844028199</v>
      </c>
      <c r="CC66">
        <v>25.728305473272702</v>
      </c>
      <c r="CD66">
        <v>25.829478892080498</v>
      </c>
      <c r="CE66">
        <v>25.930059262540901</v>
      </c>
      <c r="CF66">
        <v>26.030047952051699</v>
      </c>
      <c r="CG66">
        <v>26.129446526563601</v>
      </c>
      <c r="CH66">
        <v>26.228256743888899</v>
      </c>
      <c r="CI66">
        <v>26.326480547085801</v>
      </c>
      <c r="CJ66">
        <v>26.4241200579186</v>
      </c>
      <c r="CK66">
        <v>26.521177570401498</v>
      </c>
      <c r="CL66">
        <v>26.6176555444288</v>
      </c>
      <c r="CM66">
        <v>26.713556599495099</v>
      </c>
      <c r="CN66">
        <v>26.8088835085101</v>
      </c>
      <c r="CO66">
        <v>26.903639191710301</v>
      </c>
      <c r="CP66">
        <v>26.997826710670701</v>
      </c>
      <c r="CQ66">
        <v>27.091449262417999</v>
      </c>
      <c r="CR66">
        <v>27.1845101736502</v>
      </c>
      <c r="CS66">
        <v>27.2770128950607</v>
      </c>
      <c r="CT66">
        <v>27.3689609957713</v>
      </c>
      <c r="CU66">
        <v>27.460358157875099</v>
      </c>
      <c r="CV66">
        <v>27.551208171089002</v>
      </c>
      <c r="CW66">
        <v>27.641514927517999</v>
      </c>
      <c r="CX66">
        <v>27.7312824165321</v>
      </c>
      <c r="CY66">
        <v>27.820514366695299</v>
      </c>
      <c r="CZ66">
        <v>27.909214009807702</v>
      </c>
      <c r="DA66">
        <v>27.997384099298198</v>
      </c>
      <c r="DB66">
        <v>28.085026662265399</v>
      </c>
      <c r="DC66">
        <v>28.1721426647489</v>
      </c>
      <c r="DD66">
        <v>28.258731566742298</v>
      </c>
      <c r="DE66">
        <v>28.344790740185999</v>
      </c>
      <c r="DF66">
        <v>28.4303147206187</v>
      </c>
      <c r="DG66">
        <v>28.5152942618171</v>
      </c>
      <c r="DH66">
        <v>28.5997151631572</v>
      </c>
      <c r="DI66">
        <v>28.683556842148299</v>
      </c>
      <c r="DJ66">
        <v>28.766790630092601</v>
      </c>
      <c r="DK66">
        <v>28.8493773159645</v>
      </c>
      <c r="DL66">
        <v>28.9312663857609</v>
      </c>
      <c r="DM66">
        <v>29.012392164592502</v>
      </c>
      <c r="DN66">
        <v>29.092670218805999</v>
      </c>
      <c r="DO66">
        <v>29.171998601776899</v>
      </c>
      <c r="DP66">
        <v>29.250243066820499</v>
      </c>
      <c r="DQ66">
        <v>29.327250612558501</v>
      </c>
      <c r="DR66">
        <v>29.402838389698299</v>
      </c>
      <c r="DS66">
        <v>29.476810874004901</v>
      </c>
      <c r="DT66">
        <v>29.548965295299102</v>
      </c>
    </row>
    <row r="67" spans="1:124" ht="15" customHeight="1" x14ac:dyDescent="0.25">
      <c r="A67">
        <v>65</v>
      </c>
      <c r="B67">
        <v>15.483627685493699</v>
      </c>
      <c r="C67">
        <v>15.638977966777199</v>
      </c>
      <c r="D67">
        <v>15.764017476160801</v>
      </c>
      <c r="E67">
        <v>15.9154861365869</v>
      </c>
      <c r="F67">
        <v>16.058297326847999</v>
      </c>
      <c r="G67">
        <v>16.258943933183701</v>
      </c>
      <c r="H67">
        <v>16.375747980584599</v>
      </c>
      <c r="I67">
        <v>16.594911932780899</v>
      </c>
      <c r="J67">
        <v>16.729200925765099</v>
      </c>
      <c r="K67">
        <v>16.955502089297202</v>
      </c>
      <c r="L67">
        <v>17.1635784433279</v>
      </c>
      <c r="M67">
        <v>17.408310276203999</v>
      </c>
      <c r="N67">
        <v>17.575093832880601</v>
      </c>
      <c r="O67">
        <v>17.734958624490599</v>
      </c>
      <c r="P67">
        <v>17.9541592202233</v>
      </c>
      <c r="Q67">
        <v>17.943810882600602</v>
      </c>
      <c r="R67">
        <v>18.167991741844101</v>
      </c>
      <c r="S67">
        <v>18.358736542630599</v>
      </c>
      <c r="T67">
        <v>18.435479694725998</v>
      </c>
      <c r="U67">
        <v>18.704682390158801</v>
      </c>
      <c r="V67">
        <v>18.7808840673699</v>
      </c>
      <c r="W67">
        <v>19.011121724546499</v>
      </c>
      <c r="X67">
        <v>19.1353415589086</v>
      </c>
      <c r="Y67">
        <v>19.2469938245344</v>
      </c>
      <c r="Z67">
        <v>19.4012091050277</v>
      </c>
      <c r="AA67">
        <v>19.516712227931901</v>
      </c>
      <c r="AB67">
        <v>19.615183944296</v>
      </c>
      <c r="AC67">
        <v>19.765852043079299</v>
      </c>
      <c r="AD67">
        <v>19.882560152303501</v>
      </c>
      <c r="AE67">
        <v>20.069498914815199</v>
      </c>
      <c r="AF67">
        <v>20.265002769667198</v>
      </c>
      <c r="AG67">
        <v>20.4158980157478</v>
      </c>
      <c r="AH67">
        <v>20.619783276474799</v>
      </c>
      <c r="AI67">
        <v>20.7399401355128</v>
      </c>
      <c r="AJ67">
        <v>20.936485888600401</v>
      </c>
      <c r="AK67">
        <v>21.0782881320347</v>
      </c>
      <c r="AL67">
        <v>21.279573898263099</v>
      </c>
      <c r="AM67">
        <v>21.350208810721099</v>
      </c>
      <c r="AN67">
        <v>21.484012695538599</v>
      </c>
      <c r="AO67">
        <v>21.589993787889799</v>
      </c>
      <c r="AP67">
        <v>21.724758234184801</v>
      </c>
      <c r="AQ67">
        <v>21.792535443553199</v>
      </c>
      <c r="AR67">
        <v>21.850392395288999</v>
      </c>
      <c r="AS67">
        <v>21.871709320643401</v>
      </c>
      <c r="AT67">
        <v>21.900105977768</v>
      </c>
      <c r="AU67">
        <v>21.940916205709499</v>
      </c>
      <c r="AV67">
        <v>22.011695880064401</v>
      </c>
      <c r="AW67">
        <v>22.048080608998401</v>
      </c>
      <c r="AX67">
        <v>22.084763895447601</v>
      </c>
      <c r="AY67">
        <v>22.084489608247601</v>
      </c>
      <c r="AZ67">
        <v>22.116594462080801</v>
      </c>
      <c r="BA67">
        <v>22.140082341538601</v>
      </c>
      <c r="BB67">
        <v>22.183982479210599</v>
      </c>
      <c r="BC67">
        <v>22.2202212492376</v>
      </c>
      <c r="BD67">
        <v>22.242390940348798</v>
      </c>
      <c r="BE67">
        <v>22.292119617575601</v>
      </c>
      <c r="BF67">
        <v>22.425386273434199</v>
      </c>
      <c r="BG67">
        <v>22.546821221476399</v>
      </c>
      <c r="BH67">
        <v>22.6585146826271</v>
      </c>
      <c r="BI67">
        <v>22.769668684057599</v>
      </c>
      <c r="BJ67">
        <v>22.880278633976399</v>
      </c>
      <c r="BK67">
        <v>22.990340278400701</v>
      </c>
      <c r="BL67">
        <v>23.099849695205101</v>
      </c>
      <c r="BM67">
        <v>23.208803288015201</v>
      </c>
      <c r="BN67">
        <v>23.3171977799621</v>
      </c>
      <c r="BO67">
        <v>23.425030207313998</v>
      </c>
      <c r="BP67">
        <v>23.532297912999798</v>
      </c>
      <c r="BQ67">
        <v>23.638998540039498</v>
      </c>
      <c r="BR67">
        <v>23.7451300248945</v>
      </c>
      <c r="BS67">
        <v>23.850690590752901</v>
      </c>
      <c r="BT67">
        <v>23.955678740760799</v>
      </c>
      <c r="BU67">
        <v>24.0600932512125</v>
      </c>
      <c r="BV67">
        <v>24.1639331647118</v>
      </c>
      <c r="BW67">
        <v>24.267197783313801</v>
      </c>
      <c r="BX67">
        <v>24.3698866616601</v>
      </c>
      <c r="BY67">
        <v>24.471999600114099</v>
      </c>
      <c r="BZ67">
        <v>24.573536637909299</v>
      </c>
      <c r="CA67">
        <v>24.674498046316401</v>
      </c>
      <c r="CB67">
        <v>24.774884321839199</v>
      </c>
      <c r="CC67">
        <v>24.874696179446701</v>
      </c>
      <c r="CD67">
        <v>24.973934545848699</v>
      </c>
      <c r="CE67">
        <v>25.072600552821399</v>
      </c>
      <c r="CF67">
        <v>25.1706955305898</v>
      </c>
      <c r="CG67">
        <v>25.2682210012727</v>
      </c>
      <c r="CH67">
        <v>25.365178672396102</v>
      </c>
      <c r="CI67">
        <v>25.461570430478499</v>
      </c>
      <c r="CJ67">
        <v>25.557398334695399</v>
      </c>
      <c r="CK67">
        <v>25.652664610625099</v>
      </c>
      <c r="CL67">
        <v>25.747371644080399</v>
      </c>
      <c r="CM67">
        <v>25.841521975029899</v>
      </c>
      <c r="CN67">
        <v>25.935118291612</v>
      </c>
      <c r="CO67">
        <v>26.0281634242446</v>
      </c>
      <c r="CP67">
        <v>26.120660339832298</v>
      </c>
      <c r="CQ67">
        <v>26.212612136074899</v>
      </c>
      <c r="CR67">
        <v>26.3040220358771</v>
      </c>
      <c r="CS67">
        <v>26.394893381863401</v>
      </c>
      <c r="CT67">
        <v>26.485229630997601</v>
      </c>
      <c r="CU67">
        <v>26.575034349309401</v>
      </c>
      <c r="CV67">
        <v>26.664311206728598</v>
      </c>
      <c r="CW67">
        <v>26.7530639720278</v>
      </c>
      <c r="CX67">
        <v>26.841296507873601</v>
      </c>
      <c r="CY67">
        <v>26.929012411687999</v>
      </c>
      <c r="CZ67">
        <v>27.016214779125601</v>
      </c>
      <c r="DA67">
        <v>27.102906222834001</v>
      </c>
      <c r="DB67">
        <v>27.189088623939998</v>
      </c>
      <c r="DC67">
        <v>27.274762796527401</v>
      </c>
      <c r="DD67">
        <v>27.3599280415613</v>
      </c>
      <c r="DE67">
        <v>27.444581563441201</v>
      </c>
      <c r="DF67">
        <v>27.528717719804298</v>
      </c>
      <c r="DG67">
        <v>27.612327073855901</v>
      </c>
      <c r="DH67">
        <v>27.695395218920101</v>
      </c>
      <c r="DI67">
        <v>27.777901347642199</v>
      </c>
      <c r="DJ67">
        <v>27.859816543794398</v>
      </c>
      <c r="DK67">
        <v>27.9411013205426</v>
      </c>
      <c r="DL67">
        <v>28.021704859305402</v>
      </c>
      <c r="DM67">
        <v>28.101561143135498</v>
      </c>
      <c r="DN67">
        <v>28.180585351622899</v>
      </c>
      <c r="DO67">
        <v>28.258675112974</v>
      </c>
      <c r="DP67">
        <v>28.335695681305001</v>
      </c>
      <c r="DQ67">
        <v>28.4114935244483</v>
      </c>
      <c r="DR67">
        <v>28.485885200138199</v>
      </c>
      <c r="DS67">
        <v>28.5586745799339</v>
      </c>
      <c r="DT67">
        <v>28.629658296951298</v>
      </c>
    </row>
    <row r="68" spans="1:124" ht="15" customHeight="1" x14ac:dyDescent="0.25">
      <c r="A68">
        <v>66</v>
      </c>
      <c r="B68">
        <v>14.8275765064948</v>
      </c>
      <c r="C68">
        <v>14.9930886531379</v>
      </c>
      <c r="D68">
        <v>15.116117867432299</v>
      </c>
      <c r="E68">
        <v>15.2652522587144</v>
      </c>
      <c r="F68">
        <v>15.4233818650934</v>
      </c>
      <c r="G68">
        <v>15.6003472581142</v>
      </c>
      <c r="H68">
        <v>15.723136060375399</v>
      </c>
      <c r="I68">
        <v>15.9425193191232</v>
      </c>
      <c r="J68">
        <v>16.0600190749193</v>
      </c>
      <c r="K68">
        <v>16.290930079856299</v>
      </c>
      <c r="L68">
        <v>16.5101374180053</v>
      </c>
      <c r="M68">
        <v>16.7228110418013</v>
      </c>
      <c r="N68">
        <v>16.900108881635401</v>
      </c>
      <c r="O68">
        <v>17.050418968172401</v>
      </c>
      <c r="P68">
        <v>17.264799749733999</v>
      </c>
      <c r="Q68">
        <v>17.251438346560999</v>
      </c>
      <c r="R68">
        <v>17.467023477980302</v>
      </c>
      <c r="S68">
        <v>17.665992937283502</v>
      </c>
      <c r="T68">
        <v>17.741592752751899</v>
      </c>
      <c r="U68">
        <v>18.009456163973798</v>
      </c>
      <c r="V68">
        <v>18.0781085173371</v>
      </c>
      <c r="W68">
        <v>18.296587373752399</v>
      </c>
      <c r="X68">
        <v>18.423420633373102</v>
      </c>
      <c r="Y68">
        <v>18.5235033642704</v>
      </c>
      <c r="Z68">
        <v>18.673816008528199</v>
      </c>
      <c r="AA68">
        <v>18.7816460581349</v>
      </c>
      <c r="AB68">
        <v>18.886505690229999</v>
      </c>
      <c r="AC68">
        <v>19.0324643239795</v>
      </c>
      <c r="AD68">
        <v>19.150596120969599</v>
      </c>
      <c r="AE68">
        <v>19.336984830749898</v>
      </c>
      <c r="AF68">
        <v>19.533874148239398</v>
      </c>
      <c r="AG68">
        <v>19.679127519616198</v>
      </c>
      <c r="AH68">
        <v>19.8775630805888</v>
      </c>
      <c r="AI68">
        <v>19.994055699864301</v>
      </c>
      <c r="AJ68">
        <v>20.1848272735315</v>
      </c>
      <c r="AK68">
        <v>20.320838920026599</v>
      </c>
      <c r="AL68">
        <v>20.5173152896662</v>
      </c>
      <c r="AM68">
        <v>20.585662648914301</v>
      </c>
      <c r="AN68">
        <v>20.711579120115299</v>
      </c>
      <c r="AO68">
        <v>20.815448764690899</v>
      </c>
      <c r="AP68">
        <v>20.941875881509901</v>
      </c>
      <c r="AQ68">
        <v>21.008878790285401</v>
      </c>
      <c r="AR68">
        <v>21.0638243176613</v>
      </c>
      <c r="AS68">
        <v>21.0901356783443</v>
      </c>
      <c r="AT68">
        <v>21.117238943289198</v>
      </c>
      <c r="AU68">
        <v>21.153901330844999</v>
      </c>
      <c r="AV68">
        <v>21.216968298142401</v>
      </c>
      <c r="AW68">
        <v>21.256660701038101</v>
      </c>
      <c r="AX68">
        <v>21.289043834407799</v>
      </c>
      <c r="AY68">
        <v>21.291072706690699</v>
      </c>
      <c r="AZ68">
        <v>21.323135993463801</v>
      </c>
      <c r="BA68">
        <v>21.352054471447801</v>
      </c>
      <c r="BB68">
        <v>21.391456614095599</v>
      </c>
      <c r="BC68">
        <v>21.427178695481501</v>
      </c>
      <c r="BD68">
        <v>21.4574378606005</v>
      </c>
      <c r="BE68">
        <v>21.512461752124601</v>
      </c>
      <c r="BF68">
        <v>21.6352072687366</v>
      </c>
      <c r="BG68">
        <v>21.7449961436953</v>
      </c>
      <c r="BH68">
        <v>21.8542697468502</v>
      </c>
      <c r="BI68">
        <v>21.963023321345698</v>
      </c>
      <c r="BJ68">
        <v>22.071252443317899</v>
      </c>
      <c r="BK68">
        <v>22.178953016173601</v>
      </c>
      <c r="BL68">
        <v>22.286121264711099</v>
      </c>
      <c r="BM68">
        <v>22.392753729100001</v>
      </c>
      <c r="BN68">
        <v>22.498847258734401</v>
      </c>
      <c r="BO68">
        <v>22.604399005974599</v>
      </c>
      <c r="BP68">
        <v>22.709406419793101</v>
      </c>
      <c r="BQ68">
        <v>22.813867239335998</v>
      </c>
      <c r="BR68">
        <v>22.917779487416102</v>
      </c>
      <c r="BS68">
        <v>23.021141463948101</v>
      </c>
      <c r="BT68">
        <v>23.123951739338199</v>
      </c>
      <c r="BU68">
        <v>23.2262091478418</v>
      </c>
      <c r="BV68">
        <v>23.327912780896401</v>
      </c>
      <c r="BW68">
        <v>23.429061980443802</v>
      </c>
      <c r="BX68">
        <v>23.529656332249001</v>
      </c>
      <c r="BY68">
        <v>23.6296956592263</v>
      </c>
      <c r="BZ68">
        <v>23.729180014780798</v>
      </c>
      <c r="CA68">
        <v>23.828109676173401</v>
      </c>
      <c r="CB68">
        <v>23.926485137918601</v>
      </c>
      <c r="CC68">
        <v>24.024307105219702</v>
      </c>
      <c r="CD68">
        <v>24.121576487450898</v>
      </c>
      <c r="CE68">
        <v>24.218294391690598</v>
      </c>
      <c r="CF68">
        <v>24.3144621163134</v>
      </c>
      <c r="CG68">
        <v>24.4100811446453</v>
      </c>
      <c r="CH68">
        <v>24.505153138687302</v>
      </c>
      <c r="CI68">
        <v>24.5996799329127</v>
      </c>
      <c r="CJ68">
        <v>24.693663528141101</v>
      </c>
      <c r="CK68">
        <v>24.787106085495299</v>
      </c>
      <c r="CL68">
        <v>24.880009920441701</v>
      </c>
      <c r="CM68">
        <v>24.972377496920402</v>
      </c>
      <c r="CN68">
        <v>25.0642114215653</v>
      </c>
      <c r="CO68">
        <v>25.1555144380191</v>
      </c>
      <c r="CP68">
        <v>25.246289421344201</v>
      </c>
      <c r="CQ68">
        <v>25.336539372531</v>
      </c>
      <c r="CR68">
        <v>25.426267413107499</v>
      </c>
      <c r="CS68">
        <v>25.5154767798495</v>
      </c>
      <c r="CT68">
        <v>25.6041708195939</v>
      </c>
      <c r="CU68">
        <v>25.692352984155601</v>
      </c>
      <c r="CV68">
        <v>25.780026825349498</v>
      </c>
      <c r="CW68">
        <v>25.867195990117199</v>
      </c>
      <c r="CX68">
        <v>25.953864215760099</v>
      </c>
      <c r="CY68">
        <v>26.0400349696592</v>
      </c>
      <c r="CZ68">
        <v>26.125711212148701</v>
      </c>
      <c r="DA68">
        <v>26.210895415663501</v>
      </c>
      <c r="DB68">
        <v>26.2955893156314</v>
      </c>
      <c r="DC68">
        <v>26.3797935741039</v>
      </c>
      <c r="DD68">
        <v>26.463507332521399</v>
      </c>
      <c r="DE68">
        <v>26.546727626734</v>
      </c>
      <c r="DF68">
        <v>26.629448634839299</v>
      </c>
      <c r="DG68">
        <v>26.711660727059101</v>
      </c>
      <c r="DH68">
        <v>26.793349287305599</v>
      </c>
      <c r="DI68">
        <v>26.8744932788446</v>
      </c>
      <c r="DJ68">
        <v>26.955063532012201</v>
      </c>
      <c r="DK68">
        <v>27.035020276523898</v>
      </c>
      <c r="DL68">
        <v>27.1143123798193</v>
      </c>
      <c r="DM68">
        <v>27.192873471197998</v>
      </c>
      <c r="DN68">
        <v>27.2706183290661</v>
      </c>
      <c r="DO68">
        <v>27.3474441397038</v>
      </c>
      <c r="DP68">
        <v>27.4232156367332</v>
      </c>
      <c r="DQ68">
        <v>27.497778734002001</v>
      </c>
      <c r="DR68">
        <v>27.570949369330801</v>
      </c>
      <c r="DS68">
        <v>27.6425307825461</v>
      </c>
      <c r="DT68">
        <v>27.7123189830785</v>
      </c>
    </row>
    <row r="69" spans="1:124" ht="15" customHeight="1" x14ac:dyDescent="0.25">
      <c r="A69">
        <v>67</v>
      </c>
      <c r="B69">
        <v>14.188242005350601</v>
      </c>
      <c r="C69">
        <v>14.364680986666899</v>
      </c>
      <c r="D69">
        <v>14.4826863861823</v>
      </c>
      <c r="E69">
        <v>14.649081708292901</v>
      </c>
      <c r="F69">
        <v>14.7788512381528</v>
      </c>
      <c r="G69">
        <v>14.956637703981499</v>
      </c>
      <c r="H69">
        <v>15.0766168177196</v>
      </c>
      <c r="I69">
        <v>15.2813417376111</v>
      </c>
      <c r="J69">
        <v>15.4169377723758</v>
      </c>
      <c r="K69">
        <v>15.643691137443</v>
      </c>
      <c r="L69">
        <v>15.8448974302434</v>
      </c>
      <c r="M69">
        <v>16.049486823620398</v>
      </c>
      <c r="N69">
        <v>16.223031116962101</v>
      </c>
      <c r="O69">
        <v>16.368495194793699</v>
      </c>
      <c r="P69">
        <v>16.583134062777798</v>
      </c>
      <c r="Q69">
        <v>16.570475944538799</v>
      </c>
      <c r="R69">
        <v>16.7848647462794</v>
      </c>
      <c r="S69">
        <v>16.9755020010926</v>
      </c>
      <c r="T69">
        <v>17.047157635007</v>
      </c>
      <c r="U69">
        <v>17.3184631913287</v>
      </c>
      <c r="V69">
        <v>17.3787606478481</v>
      </c>
      <c r="W69">
        <v>17.583855610896201</v>
      </c>
      <c r="X69">
        <v>17.709333637992199</v>
      </c>
      <c r="Y69">
        <v>17.808887189372602</v>
      </c>
      <c r="Z69">
        <v>17.9512505590933</v>
      </c>
      <c r="AA69">
        <v>18.055148871115801</v>
      </c>
      <c r="AB69">
        <v>18.165692927658299</v>
      </c>
      <c r="AC69">
        <v>18.305194295489901</v>
      </c>
      <c r="AD69">
        <v>18.426688364540301</v>
      </c>
      <c r="AE69">
        <v>18.613592632429199</v>
      </c>
      <c r="AF69">
        <v>18.811314809696501</v>
      </c>
      <c r="AG69">
        <v>18.9476526670677</v>
      </c>
      <c r="AH69">
        <v>19.1415677025111</v>
      </c>
      <c r="AI69">
        <v>19.252460394894499</v>
      </c>
      <c r="AJ69">
        <v>19.439527011214899</v>
      </c>
      <c r="AK69">
        <v>19.574777537172402</v>
      </c>
      <c r="AL69">
        <v>19.760612295137602</v>
      </c>
      <c r="AM69">
        <v>19.823381740772898</v>
      </c>
      <c r="AN69">
        <v>19.944103716342799</v>
      </c>
      <c r="AO69">
        <v>20.040366189705001</v>
      </c>
      <c r="AP69">
        <v>20.1643926006188</v>
      </c>
      <c r="AQ69">
        <v>20.2293312835519</v>
      </c>
      <c r="AR69">
        <v>20.2828858044147</v>
      </c>
      <c r="AS69">
        <v>20.310061328876099</v>
      </c>
      <c r="AT69">
        <v>20.331808996136399</v>
      </c>
      <c r="AU69">
        <v>20.363548003527601</v>
      </c>
      <c r="AV69">
        <v>20.4260110490542</v>
      </c>
      <c r="AW69">
        <v>20.4642546221549</v>
      </c>
      <c r="AX69">
        <v>20.497062340383401</v>
      </c>
      <c r="AY69">
        <v>20.505006777795099</v>
      </c>
      <c r="AZ69">
        <v>20.535005884055799</v>
      </c>
      <c r="BA69">
        <v>20.5674636912367</v>
      </c>
      <c r="BB69">
        <v>20.603620474250501</v>
      </c>
      <c r="BC69">
        <v>20.646046850768599</v>
      </c>
      <c r="BD69">
        <v>20.688689622467798</v>
      </c>
      <c r="BE69">
        <v>20.7339973445767</v>
      </c>
      <c r="BF69">
        <v>20.841777905146198</v>
      </c>
      <c r="BG69">
        <v>20.9490674888117</v>
      </c>
      <c r="BH69">
        <v>21.055861206824801</v>
      </c>
      <c r="BI69">
        <v>21.162154497710699</v>
      </c>
      <c r="BJ69">
        <v>21.267943121772898</v>
      </c>
      <c r="BK69">
        <v>21.3732231554383</v>
      </c>
      <c r="BL69">
        <v>21.477990985459201</v>
      </c>
      <c r="BM69">
        <v>21.582243302987699</v>
      </c>
      <c r="BN69">
        <v>21.685977097537101</v>
      </c>
      <c r="BO69">
        <v>21.789189650844399</v>
      </c>
      <c r="BP69">
        <v>21.891878530646899</v>
      </c>
      <c r="BQ69">
        <v>21.9940415843874</v>
      </c>
      <c r="BR69">
        <v>22.095676932858801</v>
      </c>
      <c r="BS69">
        <v>22.196782963800501</v>
      </c>
      <c r="BT69">
        <v>22.297358325459001</v>
      </c>
      <c r="BU69">
        <v>22.397401920120998</v>
      </c>
      <c r="BV69">
        <v>22.496912897632701</v>
      </c>
      <c r="BW69">
        <v>22.595890648911102</v>
      </c>
      <c r="BX69">
        <v>22.694334799459899</v>
      </c>
      <c r="BY69">
        <v>22.7922452028964</v>
      </c>
      <c r="BZ69">
        <v>22.889621934498599</v>
      </c>
      <c r="CA69">
        <v>22.986465284780099</v>
      </c>
      <c r="CB69">
        <v>23.082775753099298</v>
      </c>
      <c r="CC69">
        <v>23.178554041310999</v>
      </c>
      <c r="CD69">
        <v>23.273801047465501</v>
      </c>
      <c r="CE69">
        <v>23.3685178595614</v>
      </c>
      <c r="CF69">
        <v>23.462705749357799</v>
      </c>
      <c r="CG69">
        <v>23.5563661662509</v>
      </c>
      <c r="CH69">
        <v>23.649500731219401</v>
      </c>
      <c r="CI69">
        <v>23.7421112308433</v>
      </c>
      <c r="CJ69">
        <v>23.834199611400098</v>
      </c>
      <c r="CK69">
        <v>23.9257679730413</v>
      </c>
      <c r="CL69">
        <v>24.016818564053501</v>
      </c>
      <c r="CM69">
        <v>24.107353775206299</v>
      </c>
      <c r="CN69">
        <v>24.197376134189799</v>
      </c>
      <c r="CO69">
        <v>24.286888300144099</v>
      </c>
      <c r="CP69">
        <v>24.375893058283001</v>
      </c>
      <c r="CQ69">
        <v>24.464393314613901</v>
      </c>
      <c r="CR69">
        <v>24.552392090753798</v>
      </c>
      <c r="CS69">
        <v>24.639892518846299</v>
      </c>
      <c r="CT69">
        <v>24.726897836576601</v>
      </c>
      <c r="CU69">
        <v>24.8134113822877</v>
      </c>
      <c r="CV69">
        <v>24.899436590199102</v>
      </c>
      <c r="CW69">
        <v>24.984976985725702</v>
      </c>
      <c r="CX69">
        <v>25.070036180900701</v>
      </c>
      <c r="CY69">
        <v>25.154617512869301</v>
      </c>
      <c r="CZ69">
        <v>25.238723806111299</v>
      </c>
      <c r="DA69">
        <v>25.322357391997802</v>
      </c>
      <c r="DB69">
        <v>25.405519859044801</v>
      </c>
      <c r="DC69">
        <v>25.4882117156323</v>
      </c>
      <c r="DD69">
        <v>25.570431941523999</v>
      </c>
      <c r="DE69">
        <v>25.6521774012446</v>
      </c>
      <c r="DF69">
        <v>25.733442089808999</v>
      </c>
      <c r="DG69">
        <v>25.814216179968899</v>
      </c>
      <c r="DH69">
        <v>25.894484840580301</v>
      </c>
      <c r="DI69">
        <v>25.974226798475801</v>
      </c>
      <c r="DJ69">
        <v>26.053412621802099</v>
      </c>
      <c r="DK69">
        <v>26.132002245951501</v>
      </c>
      <c r="DL69">
        <v>26.209944211350301</v>
      </c>
      <c r="DM69">
        <v>26.287171777704401</v>
      </c>
      <c r="DN69">
        <v>26.3635993030557</v>
      </c>
      <c r="DO69">
        <v>26.439123509695101</v>
      </c>
      <c r="DP69">
        <v>26.5136085832027</v>
      </c>
      <c r="DQ69">
        <v>26.586899853560901</v>
      </c>
      <c r="DR69">
        <v>26.6588126041122</v>
      </c>
      <c r="DS69">
        <v>26.7291494074817</v>
      </c>
      <c r="DT69">
        <v>26.797705614476101</v>
      </c>
    </row>
    <row r="70" spans="1:124" ht="15" customHeight="1" x14ac:dyDescent="0.25">
      <c r="A70">
        <v>68</v>
      </c>
      <c r="B70">
        <v>13.569086512543899</v>
      </c>
      <c r="C70">
        <v>13.741395583126501</v>
      </c>
      <c r="D70">
        <v>13.886148550196101</v>
      </c>
      <c r="E70">
        <v>14.0160585364076</v>
      </c>
      <c r="F70">
        <v>14.155874595378901</v>
      </c>
      <c r="G70">
        <v>14.3319758733484</v>
      </c>
      <c r="H70">
        <v>14.4354597604463</v>
      </c>
      <c r="I70">
        <v>14.6505658723907</v>
      </c>
      <c r="J70">
        <v>14.7789070709656</v>
      </c>
      <c r="K70">
        <v>14.9934681072461</v>
      </c>
      <c r="L70">
        <v>15.18295699444</v>
      </c>
      <c r="M70">
        <v>15.3907857755949</v>
      </c>
      <c r="N70">
        <v>15.552586043023799</v>
      </c>
      <c r="O70">
        <v>15.699710155929001</v>
      </c>
      <c r="P70">
        <v>15.9078632618186</v>
      </c>
      <c r="Q70">
        <v>15.8903834009426</v>
      </c>
      <c r="R70">
        <v>16.109073697045002</v>
      </c>
      <c r="S70">
        <v>16.293649624923699</v>
      </c>
      <c r="T70">
        <v>16.362370700000898</v>
      </c>
      <c r="U70">
        <v>16.619774378702498</v>
      </c>
      <c r="V70">
        <v>16.6839048981671</v>
      </c>
      <c r="W70">
        <v>16.8770075529061</v>
      </c>
      <c r="X70">
        <v>17.0023699942723</v>
      </c>
      <c r="Y70">
        <v>17.099575651719999</v>
      </c>
      <c r="Z70">
        <v>17.240941217342499</v>
      </c>
      <c r="AA70">
        <v>17.343009160433301</v>
      </c>
      <c r="AB70">
        <v>17.449794896662102</v>
      </c>
      <c r="AC70">
        <v>17.592645611614799</v>
      </c>
      <c r="AD70">
        <v>17.715583442626698</v>
      </c>
      <c r="AE70">
        <v>17.895627435117699</v>
      </c>
      <c r="AF70">
        <v>18.094335310438701</v>
      </c>
      <c r="AG70">
        <v>18.226115329892</v>
      </c>
      <c r="AH70">
        <v>18.4112889496365</v>
      </c>
      <c r="AI70">
        <v>18.516347991110798</v>
      </c>
      <c r="AJ70">
        <v>18.698728786227601</v>
      </c>
      <c r="AK70">
        <v>18.8326151730483</v>
      </c>
      <c r="AL70">
        <v>19.002121133372299</v>
      </c>
      <c r="AM70">
        <v>19.060380371876899</v>
      </c>
      <c r="AN70">
        <v>19.178749196391198</v>
      </c>
      <c r="AO70">
        <v>19.2727271079949</v>
      </c>
      <c r="AP70">
        <v>19.3853888390151</v>
      </c>
      <c r="AQ70">
        <v>19.452056746531799</v>
      </c>
      <c r="AR70">
        <v>19.506355611019</v>
      </c>
      <c r="AS70">
        <v>19.535121437705701</v>
      </c>
      <c r="AT70">
        <v>19.551891435306299</v>
      </c>
      <c r="AU70">
        <v>19.5803182926673</v>
      </c>
      <c r="AV70">
        <v>19.638873029698601</v>
      </c>
      <c r="AW70">
        <v>19.675596175997399</v>
      </c>
      <c r="AX70">
        <v>19.708107329968598</v>
      </c>
      <c r="AY70">
        <v>19.723302022636901</v>
      </c>
      <c r="AZ70">
        <v>19.752657480862201</v>
      </c>
      <c r="BA70">
        <v>19.785029986864199</v>
      </c>
      <c r="BB70">
        <v>19.825702102118498</v>
      </c>
      <c r="BC70">
        <v>19.876468558716098</v>
      </c>
      <c r="BD70">
        <v>19.917348962867599</v>
      </c>
      <c r="BE70">
        <v>19.949192518379</v>
      </c>
      <c r="BF70">
        <v>20.054403895885901</v>
      </c>
      <c r="BG70">
        <v>20.159143531513799</v>
      </c>
      <c r="BH70">
        <v>20.2634067571516</v>
      </c>
      <c r="BI70">
        <v>20.3671892202258</v>
      </c>
      <c r="BJ70">
        <v>20.4704868782622</v>
      </c>
      <c r="BK70">
        <v>20.5732959933049</v>
      </c>
      <c r="BL70">
        <v>20.675613126208301</v>
      </c>
      <c r="BM70">
        <v>20.777435130813899</v>
      </c>
      <c r="BN70">
        <v>20.878759148028902</v>
      </c>
      <c r="BO70">
        <v>20.979582599817</v>
      </c>
      <c r="BP70">
        <v>21.079903183116301</v>
      </c>
      <c r="BQ70">
        <v>21.179718863695399</v>
      </c>
      <c r="BR70">
        <v>21.279027869958998</v>
      </c>
      <c r="BS70">
        <v>21.377828686715301</v>
      </c>
      <c r="BT70">
        <v>21.476120048914598</v>
      </c>
      <c r="BU70">
        <v>21.573900935369998</v>
      </c>
      <c r="BV70">
        <v>21.671170562468301</v>
      </c>
      <c r="BW70">
        <v>21.767928377882399</v>
      </c>
      <c r="BX70">
        <v>21.8641740542915</v>
      </c>
      <c r="BY70">
        <v>21.959907483118101</v>
      </c>
      <c r="BZ70">
        <v>22.055128768289599</v>
      </c>
      <c r="CA70">
        <v>22.149838220030801</v>
      </c>
      <c r="CB70">
        <v>22.244036348695101</v>
      </c>
      <c r="CC70">
        <v>22.337723858638999</v>
      </c>
      <c r="CD70">
        <v>22.430901642147401</v>
      </c>
      <c r="CE70">
        <v>22.523570773413699</v>
      </c>
      <c r="CF70">
        <v>22.615732502581</v>
      </c>
      <c r="CG70">
        <v>22.707388249847298</v>
      </c>
      <c r="CH70">
        <v>22.798539599641298</v>
      </c>
      <c r="CI70">
        <v>22.8891882948698</v>
      </c>
      <c r="CJ70">
        <v>22.979336231243501</v>
      </c>
      <c r="CK70">
        <v>23.068985451681399</v>
      </c>
      <c r="CL70">
        <v>23.158138140798599</v>
      </c>
      <c r="CM70">
        <v>23.2467966194802</v>
      </c>
      <c r="CN70">
        <v>23.334963339542401</v>
      </c>
      <c r="CO70">
        <v>23.422640878483801</v>
      </c>
      <c r="CP70">
        <v>23.509831934328499</v>
      </c>
      <c r="CQ70">
        <v>23.596539320562901</v>
      </c>
      <c r="CR70">
        <v>23.6827659611671</v>
      </c>
      <c r="CS70">
        <v>23.768514885741801</v>
      </c>
      <c r="CT70">
        <v>23.8537892247328</v>
      </c>
      <c r="CU70">
        <v>23.938592204752901</v>
      </c>
      <c r="CV70">
        <v>24.022927144000899</v>
      </c>
      <c r="CW70">
        <v>24.1067974477806</v>
      </c>
      <c r="CX70">
        <v>24.190206604117499</v>
      </c>
      <c r="CY70">
        <v>24.273157820905801</v>
      </c>
      <c r="CZ70">
        <v>24.355653787412901</v>
      </c>
      <c r="DA70">
        <v>24.437696694275299</v>
      </c>
      <c r="DB70">
        <v>24.519287983049001</v>
      </c>
      <c r="DC70">
        <v>24.600428007932699</v>
      </c>
      <c r="DD70">
        <v>24.681115585930499</v>
      </c>
      <c r="DE70">
        <v>24.761347408442202</v>
      </c>
      <c r="DF70">
        <v>24.841117284706002</v>
      </c>
      <c r="DG70">
        <v>24.920415186194901</v>
      </c>
      <c r="DH70">
        <v>24.9992260615238</v>
      </c>
      <c r="DI70">
        <v>25.077528394223101</v>
      </c>
      <c r="DJ70">
        <v>25.1552924813451</v>
      </c>
      <c r="DK70">
        <v>25.232477952481801</v>
      </c>
      <c r="DL70">
        <v>25.3090330070488</v>
      </c>
      <c r="DM70">
        <v>25.384890517776402</v>
      </c>
      <c r="DN70">
        <v>25.459964400883699</v>
      </c>
      <c r="DO70">
        <v>25.534150889963701</v>
      </c>
      <c r="DP70">
        <v>25.607313590699501</v>
      </c>
      <c r="DQ70">
        <v>25.6792972145916</v>
      </c>
      <c r="DR70">
        <v>25.749916350890199</v>
      </c>
      <c r="DS70">
        <v>25.818972865624801</v>
      </c>
      <c r="DT70">
        <v>25.8862614132414</v>
      </c>
    </row>
    <row r="71" spans="1:124" ht="15" customHeight="1" x14ac:dyDescent="0.25">
      <c r="A71">
        <v>69</v>
      </c>
      <c r="B71">
        <v>12.9648868282107</v>
      </c>
      <c r="C71">
        <v>13.161499488653201</v>
      </c>
      <c r="D71">
        <v>13.2716051570582</v>
      </c>
      <c r="E71">
        <v>13.3996067598273</v>
      </c>
      <c r="F71">
        <v>13.539337051206999</v>
      </c>
      <c r="G71">
        <v>13.704181271401</v>
      </c>
      <c r="H71">
        <v>13.8214566628076</v>
      </c>
      <c r="I71">
        <v>14.0270573077854</v>
      </c>
      <c r="J71">
        <v>14.1444902365873</v>
      </c>
      <c r="K71">
        <v>14.3476798571957</v>
      </c>
      <c r="L71">
        <v>14.5380074066421</v>
      </c>
      <c r="M71">
        <v>14.734345792386099</v>
      </c>
      <c r="N71">
        <v>14.896532717068199</v>
      </c>
      <c r="O71">
        <v>15.038526155437999</v>
      </c>
      <c r="P71">
        <v>15.2435228117596</v>
      </c>
      <c r="Q71">
        <v>15.228513095184599</v>
      </c>
      <c r="R71">
        <v>15.443713413442399</v>
      </c>
      <c r="S71">
        <v>15.6259908366607</v>
      </c>
      <c r="T71">
        <v>15.6895120286782</v>
      </c>
      <c r="U71">
        <v>15.915620877045001</v>
      </c>
      <c r="V71">
        <v>15.9944005002771</v>
      </c>
      <c r="W71">
        <v>16.1765547135387</v>
      </c>
      <c r="X71">
        <v>16.3024068224018</v>
      </c>
      <c r="Y71">
        <v>16.3989682010412</v>
      </c>
      <c r="Z71">
        <v>16.5389713741035</v>
      </c>
      <c r="AA71">
        <v>16.641271796463801</v>
      </c>
      <c r="AB71">
        <v>16.742070914549501</v>
      </c>
      <c r="AC71">
        <v>16.8885814633256</v>
      </c>
      <c r="AD71">
        <v>17.011053389969799</v>
      </c>
      <c r="AE71">
        <v>17.181815380647201</v>
      </c>
      <c r="AF71">
        <v>17.378800400975798</v>
      </c>
      <c r="AG71">
        <v>17.511820638448999</v>
      </c>
      <c r="AH71">
        <v>17.687110257035201</v>
      </c>
      <c r="AI71">
        <v>17.787656927529301</v>
      </c>
      <c r="AJ71">
        <v>17.970670281930602</v>
      </c>
      <c r="AK71">
        <v>18.089901010703802</v>
      </c>
      <c r="AL71">
        <v>18.249091666339599</v>
      </c>
      <c r="AM71">
        <v>18.307903616765699</v>
      </c>
      <c r="AN71">
        <v>18.418997041050101</v>
      </c>
      <c r="AO71">
        <v>18.514069079653598</v>
      </c>
      <c r="AP71">
        <v>18.616561849241499</v>
      </c>
      <c r="AQ71">
        <v>18.686924094846098</v>
      </c>
      <c r="AR71">
        <v>18.7298946838172</v>
      </c>
      <c r="AS71">
        <v>18.761819233264099</v>
      </c>
      <c r="AT71">
        <v>18.7842096685422</v>
      </c>
      <c r="AU71">
        <v>18.804648637894299</v>
      </c>
      <c r="AV71">
        <v>18.859498303794702</v>
      </c>
      <c r="AW71">
        <v>18.895747438000601</v>
      </c>
      <c r="AX71">
        <v>18.9276102848001</v>
      </c>
      <c r="AY71">
        <v>18.947007540537601</v>
      </c>
      <c r="AZ71">
        <v>18.977729920098799</v>
      </c>
      <c r="BA71">
        <v>19.0173649688547</v>
      </c>
      <c r="BB71">
        <v>19.066097483316401</v>
      </c>
      <c r="BC71">
        <v>19.108212553268199</v>
      </c>
      <c r="BD71">
        <v>19.139373434955001</v>
      </c>
      <c r="BE71">
        <v>19.170555057606599</v>
      </c>
      <c r="BF71">
        <v>19.273137929003301</v>
      </c>
      <c r="BG71">
        <v>19.375268403020101</v>
      </c>
      <c r="BH71">
        <v>19.4769420499989</v>
      </c>
      <c r="BI71">
        <v>19.578154743419901</v>
      </c>
      <c r="BJ71">
        <v>19.678902654533498</v>
      </c>
      <c r="BK71">
        <v>19.7791822468639</v>
      </c>
      <c r="BL71">
        <v>19.878990270601399</v>
      </c>
      <c r="BM71">
        <v>19.9783237568953</v>
      </c>
      <c r="BN71">
        <v>20.0771800120602</v>
      </c>
      <c r="BO71">
        <v>20.175556611708899</v>
      </c>
      <c r="BP71">
        <v>20.273451394823201</v>
      </c>
      <c r="BQ71">
        <v>20.3708624577738</v>
      </c>
      <c r="BR71">
        <v>20.467788148300102</v>
      </c>
      <c r="BS71">
        <v>20.564227059460901</v>
      </c>
      <c r="BT71">
        <v>20.660178023564701</v>
      </c>
      <c r="BU71">
        <v>20.755640106089398</v>
      </c>
      <c r="BV71">
        <v>20.850612599599899</v>
      </c>
      <c r="BW71">
        <v>20.945095017672799</v>
      </c>
      <c r="BX71">
        <v>21.039087088834201</v>
      </c>
      <c r="BY71">
        <v>21.1325887505201</v>
      </c>
      <c r="BZ71">
        <v>21.225600143064302</v>
      </c>
      <c r="CA71">
        <v>21.3181216037223</v>
      </c>
      <c r="CB71">
        <v>21.410153660735102</v>
      </c>
      <c r="CC71">
        <v>21.501697027440699</v>
      </c>
      <c r="CD71">
        <v>21.592752596436899</v>
      </c>
      <c r="CE71">
        <v>21.683321433801201</v>
      </c>
      <c r="CF71">
        <v>21.773404773371499</v>
      </c>
      <c r="CG71">
        <v>21.8630040110938</v>
      </c>
      <c r="CH71">
        <v>21.952120699437401</v>
      </c>
      <c r="CI71">
        <v>22.040756541884299</v>
      </c>
      <c r="CJ71">
        <v>22.1289133874943</v>
      </c>
      <c r="CK71">
        <v>22.216593225548301</v>
      </c>
      <c r="CL71">
        <v>22.303798180274502</v>
      </c>
      <c r="CM71">
        <v>22.390530505657601</v>
      </c>
      <c r="CN71">
        <v>22.476792580333999</v>
      </c>
      <c r="CO71">
        <v>22.562586902575301</v>
      </c>
      <c r="CP71">
        <v>22.647916085360201</v>
      </c>
      <c r="CQ71">
        <v>22.732782851538399</v>
      </c>
      <c r="CR71">
        <v>22.8171900290853</v>
      </c>
      <c r="CS71">
        <v>22.901140546450101</v>
      </c>
      <c r="CT71">
        <v>22.984637427997399</v>
      </c>
      <c r="CU71">
        <v>23.0676837895424</v>
      </c>
      <c r="CV71">
        <v>23.150282833981901</v>
      </c>
      <c r="CW71">
        <v>23.2324378470183</v>
      </c>
      <c r="CX71">
        <v>23.3141521929806</v>
      </c>
      <c r="CY71">
        <v>23.395428950515601</v>
      </c>
      <c r="CZ71">
        <v>23.476270673316002</v>
      </c>
      <c r="DA71">
        <v>23.556679410582099</v>
      </c>
      <c r="DB71">
        <v>23.6366564558117</v>
      </c>
      <c r="DC71">
        <v>23.7162020074474</v>
      </c>
      <c r="DD71">
        <v>23.7953147175769</v>
      </c>
      <c r="DE71">
        <v>23.873991101599898</v>
      </c>
      <c r="DF71">
        <v>23.952224779209701</v>
      </c>
      <c r="DG71">
        <v>24.030005515726799</v>
      </c>
      <c r="DH71">
        <v>24.107318033286699</v>
      </c>
      <c r="DI71">
        <v>24.184140564211202</v>
      </c>
      <c r="DJ71">
        <v>24.260443124534799</v>
      </c>
      <c r="DK71">
        <v>24.336185025599502</v>
      </c>
      <c r="DL71">
        <v>24.411314110803701</v>
      </c>
      <c r="DM71">
        <v>24.485762847548401</v>
      </c>
      <c r="DN71">
        <v>24.559444687882099</v>
      </c>
      <c r="DO71">
        <v>24.6322553509595</v>
      </c>
      <c r="DP71">
        <v>24.704057830169699</v>
      </c>
      <c r="DQ71">
        <v>24.774696183377699</v>
      </c>
      <c r="DR71">
        <v>24.843984265115701</v>
      </c>
      <c r="DS71">
        <v>24.911723193384699</v>
      </c>
      <c r="DT71">
        <v>24.977706885698801</v>
      </c>
    </row>
    <row r="72" spans="1:124" ht="15" customHeight="1" x14ac:dyDescent="0.25">
      <c r="A72">
        <v>70</v>
      </c>
      <c r="B72">
        <v>12.4041488373274</v>
      </c>
      <c r="C72">
        <v>12.5591671659613</v>
      </c>
      <c r="D72">
        <v>12.6752393811204</v>
      </c>
      <c r="E72">
        <v>12.803495913023699</v>
      </c>
      <c r="F72">
        <v>12.9213034309811</v>
      </c>
      <c r="G72">
        <v>13.1044110408472</v>
      </c>
      <c r="H72">
        <v>13.209517279013401</v>
      </c>
      <c r="I72">
        <v>13.4020193414537</v>
      </c>
      <c r="J72">
        <v>13.5226330004012</v>
      </c>
      <c r="K72">
        <v>13.7085382723719</v>
      </c>
      <c r="L72">
        <v>13.9031008739478</v>
      </c>
      <c r="M72">
        <v>14.0954130273118</v>
      </c>
      <c r="N72">
        <v>14.2499650976299</v>
      </c>
      <c r="O72">
        <v>14.3914279337365</v>
      </c>
      <c r="P72">
        <v>14.593164431088599</v>
      </c>
      <c r="Q72">
        <v>14.5738193700436</v>
      </c>
      <c r="R72">
        <v>14.791934752267499</v>
      </c>
      <c r="S72">
        <v>14.9599028569476</v>
      </c>
      <c r="T72">
        <v>15.005605150029499</v>
      </c>
      <c r="U72">
        <v>15.2376106566497</v>
      </c>
      <c r="V72">
        <v>15.308425703881699</v>
      </c>
      <c r="W72">
        <v>15.482109561308199</v>
      </c>
      <c r="X72">
        <v>15.607092507631799</v>
      </c>
      <c r="Y72">
        <v>15.705868012627599</v>
      </c>
      <c r="Z72">
        <v>15.8470019909442</v>
      </c>
      <c r="AA72">
        <v>15.9462309327524</v>
      </c>
      <c r="AB72">
        <v>16.050860418705401</v>
      </c>
      <c r="AC72">
        <v>16.193586098253899</v>
      </c>
      <c r="AD72">
        <v>16.314621746058201</v>
      </c>
      <c r="AE72">
        <v>16.476805309664901</v>
      </c>
      <c r="AF72">
        <v>16.673425097772299</v>
      </c>
      <c r="AG72">
        <v>16.798865574968598</v>
      </c>
      <c r="AH72">
        <v>16.9703815841089</v>
      </c>
      <c r="AI72">
        <v>17.0666362904572</v>
      </c>
      <c r="AJ72">
        <v>17.241367502467199</v>
      </c>
      <c r="AK72">
        <v>17.3469336170843</v>
      </c>
      <c r="AL72">
        <v>17.5032227536825</v>
      </c>
      <c r="AM72">
        <v>17.5609130267075</v>
      </c>
      <c r="AN72">
        <v>17.662739642494898</v>
      </c>
      <c r="AO72">
        <v>17.756714750036299</v>
      </c>
      <c r="AP72">
        <v>17.850216343415799</v>
      </c>
      <c r="AQ72">
        <v>17.923749530860199</v>
      </c>
      <c r="AR72">
        <v>17.958198088985501</v>
      </c>
      <c r="AS72">
        <v>17.997967979607498</v>
      </c>
      <c r="AT72">
        <v>18.016170427572298</v>
      </c>
      <c r="AU72">
        <v>18.036299085425298</v>
      </c>
      <c r="AV72">
        <v>18.090956508120399</v>
      </c>
      <c r="AW72">
        <v>18.124227917372099</v>
      </c>
      <c r="AX72">
        <v>18.152905944445401</v>
      </c>
      <c r="AY72">
        <v>18.177735292585101</v>
      </c>
      <c r="AZ72">
        <v>18.2146919134744</v>
      </c>
      <c r="BA72">
        <v>18.264534743262299</v>
      </c>
      <c r="BB72">
        <v>18.305939776725999</v>
      </c>
      <c r="BC72">
        <v>18.3364077408811</v>
      </c>
      <c r="BD72">
        <v>18.3668980953282</v>
      </c>
      <c r="BE72">
        <v>18.397410785901499</v>
      </c>
      <c r="BF72">
        <v>18.497316539979401</v>
      </c>
      <c r="BG72">
        <v>18.5967892618985</v>
      </c>
      <c r="BH72">
        <v>18.6958247770424</v>
      </c>
      <c r="BI72">
        <v>18.794419200916799</v>
      </c>
      <c r="BJ72">
        <v>18.892568933861899</v>
      </c>
      <c r="BK72">
        <v>18.9902706556542</v>
      </c>
      <c r="BL72">
        <v>19.087521320013</v>
      </c>
      <c r="BM72">
        <v>19.1843181490208</v>
      </c>
      <c r="BN72">
        <v>19.280658627471698</v>
      </c>
      <c r="BO72">
        <v>19.376540497159102</v>
      </c>
      <c r="BP72">
        <v>19.471961751112701</v>
      </c>
      <c r="BQ72">
        <v>19.566920627795302</v>
      </c>
      <c r="BR72">
        <v>19.6614156052703</v>
      </c>
      <c r="BS72">
        <v>19.755445395348801</v>
      </c>
      <c r="BT72">
        <v>19.849008937724101</v>
      </c>
      <c r="BU72">
        <v>19.942105394104299</v>
      </c>
      <c r="BV72">
        <v>20.0347341423487</v>
      </c>
      <c r="BW72">
        <v>20.126894770617199</v>
      </c>
      <c r="BX72">
        <v>20.218587071539599</v>
      </c>
      <c r="BY72">
        <v>20.30981103641</v>
      </c>
      <c r="BZ72">
        <v>20.400566849414801</v>
      </c>
      <c r="CA72">
        <v>20.490854881898301</v>
      </c>
      <c r="CB72">
        <v>20.580675686672599</v>
      </c>
      <c r="CC72">
        <v>20.670029992376701</v>
      </c>
      <c r="CD72">
        <v>20.758918697887999</v>
      </c>
      <c r="CE72">
        <v>20.847342866793198</v>
      </c>
      <c r="CF72">
        <v>20.935303721921201</v>
      </c>
      <c r="CG72">
        <v>21.0228026399406</v>
      </c>
      <c r="CH72">
        <v>21.109841146028099</v>
      </c>
      <c r="CI72">
        <v>21.1964209086076</v>
      </c>
      <c r="CJ72">
        <v>21.282543734166001</v>
      </c>
      <c r="CK72">
        <v>21.368211562145301</v>
      </c>
      <c r="CL72">
        <v>21.453426459915502</v>
      </c>
      <c r="CM72">
        <v>21.538190617829599</v>
      </c>
      <c r="CN72">
        <v>21.622506344361501</v>
      </c>
      <c r="CO72">
        <v>21.706376061329902</v>
      </c>
      <c r="CP72">
        <v>21.789802299209001</v>
      </c>
      <c r="CQ72">
        <v>21.8727876925266</v>
      </c>
      <c r="CR72">
        <v>21.955334975351001</v>
      </c>
      <c r="CS72">
        <v>22.037446976867798</v>
      </c>
      <c r="CT72">
        <v>22.1191266170459</v>
      </c>
      <c r="CU72">
        <v>22.2003769023957</v>
      </c>
      <c r="CV72">
        <v>22.2812009218155</v>
      </c>
      <c r="CW72">
        <v>22.361601842532</v>
      </c>
      <c r="CX72">
        <v>22.441582906128399</v>
      </c>
      <c r="CY72">
        <v>22.521147062664401</v>
      </c>
      <c r="CZ72">
        <v>22.60029673056</v>
      </c>
      <c r="DA72">
        <v>22.679033817552501</v>
      </c>
      <c r="DB72">
        <v>22.7573594686618</v>
      </c>
      <c r="DC72">
        <v>22.835273725675499</v>
      </c>
      <c r="DD72">
        <v>22.912775074273299</v>
      </c>
      <c r="DE72">
        <v>22.989859851621201</v>
      </c>
      <c r="DF72">
        <v>23.066521484708499</v>
      </c>
      <c r="DG72">
        <v>23.142749528388599</v>
      </c>
      <c r="DH72">
        <v>23.218528472573698</v>
      </c>
      <c r="DI72">
        <v>23.293836290879899</v>
      </c>
      <c r="DJ72">
        <v>23.368642708704101</v>
      </c>
      <c r="DK72">
        <v>23.442906706850799</v>
      </c>
      <c r="DL72">
        <v>23.516575757734302</v>
      </c>
      <c r="DM72">
        <v>23.589581904926099</v>
      </c>
      <c r="DN72">
        <v>23.661838113575801</v>
      </c>
      <c r="DO72">
        <v>23.733239562139399</v>
      </c>
      <c r="DP72">
        <v>23.8036485983049</v>
      </c>
      <c r="DQ72">
        <v>23.872908590004801</v>
      </c>
      <c r="DR72">
        <v>23.940832615114399</v>
      </c>
      <c r="DS72">
        <v>24.007221001106601</v>
      </c>
      <c r="DT72">
        <v>24.071866887211002</v>
      </c>
    </row>
    <row r="73" spans="1:124" ht="15" customHeight="1" x14ac:dyDescent="0.25">
      <c r="A73">
        <v>71</v>
      </c>
      <c r="B73">
        <v>11.8150711644781</v>
      </c>
      <c r="C73">
        <v>11.980658171977799</v>
      </c>
      <c r="D73">
        <v>12.092456627486101</v>
      </c>
      <c r="E73">
        <v>12.206207990877701</v>
      </c>
      <c r="F73">
        <v>12.340403456592</v>
      </c>
      <c r="G73">
        <v>12.518925748402699</v>
      </c>
      <c r="H73">
        <v>12.608159998582201</v>
      </c>
      <c r="I73">
        <v>12.7932218772283</v>
      </c>
      <c r="J73">
        <v>12.913506818982601</v>
      </c>
      <c r="K73">
        <v>13.090690546899999</v>
      </c>
      <c r="L73">
        <v>13.2853476205332</v>
      </c>
      <c r="M73">
        <v>13.460683685777401</v>
      </c>
      <c r="N73">
        <v>13.620585157280001</v>
      </c>
      <c r="O73">
        <v>13.753382646283301</v>
      </c>
      <c r="P73">
        <v>13.954786393316301</v>
      </c>
      <c r="Q73">
        <v>13.933806713729499</v>
      </c>
      <c r="R73">
        <v>14.1478069348403</v>
      </c>
      <c r="S73">
        <v>14.2986545106818</v>
      </c>
      <c r="T73">
        <v>14.337305041514201</v>
      </c>
      <c r="U73">
        <v>14.567020713783799</v>
      </c>
      <c r="V73">
        <v>14.629755755719099</v>
      </c>
      <c r="W73">
        <v>14.8046805785195</v>
      </c>
      <c r="X73">
        <v>14.923507170127699</v>
      </c>
      <c r="Y73">
        <v>15.0186644667031</v>
      </c>
      <c r="Z73">
        <v>15.160635667487499</v>
      </c>
      <c r="AA73">
        <v>15.263036867846001</v>
      </c>
      <c r="AB73">
        <v>15.3677004299264</v>
      </c>
      <c r="AC73">
        <v>15.5095953909158</v>
      </c>
      <c r="AD73">
        <v>15.6268541181439</v>
      </c>
      <c r="AE73">
        <v>15.7798236519205</v>
      </c>
      <c r="AF73">
        <v>15.973420905546099</v>
      </c>
      <c r="AG73">
        <v>16.0903274922393</v>
      </c>
      <c r="AH73">
        <v>16.2619951105006</v>
      </c>
      <c r="AI73">
        <v>16.345784753986301</v>
      </c>
      <c r="AJ73">
        <v>16.5108618838239</v>
      </c>
      <c r="AK73">
        <v>16.610119475588</v>
      </c>
      <c r="AL73">
        <v>16.755036233380899</v>
      </c>
      <c r="AM73">
        <v>16.818526630929799</v>
      </c>
      <c r="AN73">
        <v>16.9097823935282</v>
      </c>
      <c r="AO73">
        <v>17.005297981352399</v>
      </c>
      <c r="AP73">
        <v>17.090399415532701</v>
      </c>
      <c r="AQ73">
        <v>17.166398382892101</v>
      </c>
      <c r="AR73">
        <v>17.2000893100684</v>
      </c>
      <c r="AS73">
        <v>17.2366429295536</v>
      </c>
      <c r="AT73">
        <v>17.253184905425499</v>
      </c>
      <c r="AU73">
        <v>17.276653165776501</v>
      </c>
      <c r="AV73">
        <v>17.329368441796898</v>
      </c>
      <c r="AW73">
        <v>17.360203121751201</v>
      </c>
      <c r="AX73">
        <v>17.3866982272752</v>
      </c>
      <c r="AY73">
        <v>17.4225651994619</v>
      </c>
      <c r="AZ73">
        <v>17.4692948635013</v>
      </c>
      <c r="BA73">
        <v>17.5107200948874</v>
      </c>
      <c r="BB73">
        <v>17.540484641933499</v>
      </c>
      <c r="BC73">
        <v>17.570273197955199</v>
      </c>
      <c r="BD73">
        <v>17.600085710642901</v>
      </c>
      <c r="BE73">
        <v>17.629922129670501</v>
      </c>
      <c r="BF73">
        <v>17.727099808477501</v>
      </c>
      <c r="BG73">
        <v>17.823863865807301</v>
      </c>
      <c r="BH73">
        <v>17.920210399072499</v>
      </c>
      <c r="BI73">
        <v>18.0161357821233</v>
      </c>
      <c r="BJ73">
        <v>18.1116366600559</v>
      </c>
      <c r="BK73">
        <v>18.206709943928502</v>
      </c>
      <c r="BL73">
        <v>18.301352805396</v>
      </c>
      <c r="BM73">
        <v>18.395562671274899</v>
      </c>
      <c r="BN73">
        <v>18.489337218048799</v>
      </c>
      <c r="BO73">
        <v>18.5826743663259</v>
      </c>
      <c r="BP73">
        <v>18.6755722752577</v>
      </c>
      <c r="BQ73">
        <v>18.7680293369291</v>
      </c>
      <c r="BR73">
        <v>18.860044170727601</v>
      </c>
      <c r="BS73">
        <v>18.951615617701702</v>
      </c>
      <c r="BT73">
        <v>19.0427427349155</v>
      </c>
      <c r="BU73">
        <v>19.133424789808</v>
      </c>
      <c r="BV73">
        <v>19.223661254562899</v>
      </c>
      <c r="BW73">
        <v>19.313451800498001</v>
      </c>
      <c r="BX73">
        <v>19.402796292477799</v>
      </c>
      <c r="BY73">
        <v>19.4916947833579</v>
      </c>
      <c r="BZ73">
        <v>19.580147508465299</v>
      </c>
      <c r="CA73">
        <v>19.668154880119801</v>
      </c>
      <c r="CB73">
        <v>19.755717482202201</v>
      </c>
      <c r="CC73">
        <v>19.842836064773699</v>
      </c>
      <c r="CD73">
        <v>19.9295115387498</v>
      </c>
      <c r="CE73">
        <v>20.0157449706333</v>
      </c>
      <c r="CF73">
        <v>20.101537577310499</v>
      </c>
      <c r="CG73">
        <v>20.186890720912199</v>
      </c>
      <c r="CH73">
        <v>20.2718059037445</v>
      </c>
      <c r="CI73">
        <v>20.356284763290699</v>
      </c>
      <c r="CJ73">
        <v>20.440329067286498</v>
      </c>
      <c r="CK73">
        <v>20.523940708872701</v>
      </c>
      <c r="CL73">
        <v>20.607121701824699</v>
      </c>
      <c r="CM73">
        <v>20.689874175862698</v>
      </c>
      <c r="CN73">
        <v>20.772200372042398</v>
      </c>
      <c r="CO73">
        <v>20.8541026382293</v>
      </c>
      <c r="CP73">
        <v>20.935583424655999</v>
      </c>
      <c r="CQ73">
        <v>21.016645279563999</v>
      </c>
      <c r="CR73">
        <v>21.0972908449315</v>
      </c>
      <c r="CS73">
        <v>21.177522852286799</v>
      </c>
      <c r="CT73">
        <v>21.2573441186079</v>
      </c>
      <c r="CU73">
        <v>21.3367575423094</v>
      </c>
      <c r="CV73">
        <v>21.4157660993151</v>
      </c>
      <c r="CW73">
        <v>21.494372839218101</v>
      </c>
      <c r="CX73">
        <v>21.572580881528001</v>
      </c>
      <c r="CY73">
        <v>21.6503930480871</v>
      </c>
      <c r="CZ73">
        <v>21.7278116220408</v>
      </c>
      <c r="DA73">
        <v>21.804838369319299</v>
      </c>
      <c r="DB73">
        <v>21.8814742857098</v>
      </c>
      <c r="DC73">
        <v>21.957719255084601</v>
      </c>
      <c r="DD73">
        <v>22.033571594824799</v>
      </c>
      <c r="DE73">
        <v>22.109027461182901</v>
      </c>
      <c r="DF73">
        <v>22.1840800847719</v>
      </c>
      <c r="DG73">
        <v>22.258718805065602</v>
      </c>
      <c r="DH73">
        <v>22.332927873299699</v>
      </c>
      <c r="DI73">
        <v>22.4066849960412</v>
      </c>
      <c r="DJ73">
        <v>22.479959597411899</v>
      </c>
      <c r="DK73">
        <v>22.552710314156499</v>
      </c>
      <c r="DL73">
        <v>22.6248842312779</v>
      </c>
      <c r="DM73">
        <v>22.696412948264101</v>
      </c>
      <c r="DN73">
        <v>22.767208918534902</v>
      </c>
      <c r="DO73">
        <v>22.8371667511718</v>
      </c>
      <c r="DP73">
        <v>22.906148111784599</v>
      </c>
      <c r="DQ73">
        <v>22.973995638871401</v>
      </c>
      <c r="DR73">
        <v>23.040521587969401</v>
      </c>
      <c r="DS73">
        <v>23.105525449631401</v>
      </c>
      <c r="DT73">
        <v>23.168799539586299</v>
      </c>
    </row>
    <row r="74" spans="1:124" ht="15" customHeight="1" x14ac:dyDescent="0.25">
      <c r="A74">
        <v>72</v>
      </c>
      <c r="B74">
        <v>11.248999047535699</v>
      </c>
      <c r="C74">
        <v>11.422680625585199</v>
      </c>
      <c r="D74">
        <v>11.5129086198613</v>
      </c>
      <c r="E74">
        <v>11.640874114238001</v>
      </c>
      <c r="F74">
        <v>11.7673079804045</v>
      </c>
      <c r="G74">
        <v>11.932182751319001</v>
      </c>
      <c r="H74">
        <v>12.0202281785827</v>
      </c>
      <c r="I74">
        <v>12.1877583059981</v>
      </c>
      <c r="J74">
        <v>12.3084056778586</v>
      </c>
      <c r="K74">
        <v>12.4850414394586</v>
      </c>
      <c r="L74">
        <v>12.6758124505239</v>
      </c>
      <c r="M74">
        <v>12.8457443661275</v>
      </c>
      <c r="N74">
        <v>13.0067236298563</v>
      </c>
      <c r="O74">
        <v>13.127088325677899</v>
      </c>
      <c r="P74">
        <v>13.3316641249929</v>
      </c>
      <c r="Q74">
        <v>13.287531013315499</v>
      </c>
      <c r="R74">
        <v>13.505256777846</v>
      </c>
      <c r="S74">
        <v>13.649885545065199</v>
      </c>
      <c r="T74">
        <v>13.6835439332284</v>
      </c>
      <c r="U74">
        <v>13.9026536062531</v>
      </c>
      <c r="V74">
        <v>13.958406102770301</v>
      </c>
      <c r="W74">
        <v>14.1314892924921</v>
      </c>
      <c r="X74">
        <v>14.245932931679601</v>
      </c>
      <c r="Y74">
        <v>14.3357684749594</v>
      </c>
      <c r="Z74">
        <v>14.4853640874533</v>
      </c>
      <c r="AA74">
        <v>14.589710543869</v>
      </c>
      <c r="AB74">
        <v>14.6917336861822</v>
      </c>
      <c r="AC74">
        <v>14.835807331050001</v>
      </c>
      <c r="AD74">
        <v>14.9503604960363</v>
      </c>
      <c r="AE74">
        <v>15.0925450852976</v>
      </c>
      <c r="AF74">
        <v>15.2812927404826</v>
      </c>
      <c r="AG74">
        <v>15.397632846505999</v>
      </c>
      <c r="AH74">
        <v>15.5548010491823</v>
      </c>
      <c r="AI74">
        <v>15.6307396524493</v>
      </c>
      <c r="AJ74">
        <v>15.792258713243401</v>
      </c>
      <c r="AK74">
        <v>15.880427831872201</v>
      </c>
      <c r="AL74">
        <v>16.0188964085702</v>
      </c>
      <c r="AM74">
        <v>16.080513141672999</v>
      </c>
      <c r="AN74">
        <v>16.1643771182958</v>
      </c>
      <c r="AO74">
        <v>16.254671820163399</v>
      </c>
      <c r="AP74">
        <v>16.3371956822334</v>
      </c>
      <c r="AQ74">
        <v>16.414262307090901</v>
      </c>
      <c r="AR74">
        <v>16.443841983662601</v>
      </c>
      <c r="AS74">
        <v>16.4821213680661</v>
      </c>
      <c r="AT74">
        <v>16.497293530255401</v>
      </c>
      <c r="AU74">
        <v>16.523530775204101</v>
      </c>
      <c r="AV74">
        <v>16.5707196846827</v>
      </c>
      <c r="AW74">
        <v>16.6012412161996</v>
      </c>
      <c r="AX74">
        <v>16.636648829427301</v>
      </c>
      <c r="AY74">
        <v>16.683333828990701</v>
      </c>
      <c r="AZ74">
        <v>16.723784555532099</v>
      </c>
      <c r="BA74">
        <v>16.752837862764899</v>
      </c>
      <c r="BB74">
        <v>16.781916751332101</v>
      </c>
      <c r="BC74">
        <v>16.811021171215099</v>
      </c>
      <c r="BD74">
        <v>16.840151074313098</v>
      </c>
      <c r="BE74">
        <v>16.869306414453199</v>
      </c>
      <c r="BF74">
        <v>16.963700996223999</v>
      </c>
      <c r="BG74">
        <v>17.0577013817019</v>
      </c>
      <c r="BH74">
        <v>17.151303957002</v>
      </c>
      <c r="BI74">
        <v>17.244505370339098</v>
      </c>
      <c r="BJ74">
        <v>17.337302526952001</v>
      </c>
      <c r="BK74">
        <v>17.429692583949599</v>
      </c>
      <c r="BL74">
        <v>17.521672945092501</v>
      </c>
      <c r="BM74">
        <v>17.613241255518201</v>
      </c>
      <c r="BN74">
        <v>17.704395396422299</v>
      </c>
      <c r="BO74">
        <v>17.795133479701501</v>
      </c>
      <c r="BP74">
        <v>17.885453842571799</v>
      </c>
      <c r="BQ74">
        <v>17.975355042166399</v>
      </c>
      <c r="BR74">
        <v>18.064835850123998</v>
      </c>
      <c r="BS74">
        <v>18.153895247174201</v>
      </c>
      <c r="BT74">
        <v>18.2425324177268</v>
      </c>
      <c r="BU74">
        <v>18.3307467444731</v>
      </c>
      <c r="BV74">
        <v>18.418537803004501</v>
      </c>
      <c r="BW74">
        <v>18.5059053564548</v>
      </c>
      <c r="BX74">
        <v>18.5928493501718</v>
      </c>
      <c r="BY74">
        <v>18.679369906424402</v>
      </c>
      <c r="BZ74">
        <v>18.7654673191482</v>
      </c>
      <c r="CA74">
        <v>18.851142048736602</v>
      </c>
      <c r="CB74">
        <v>18.9363947168792</v>
      </c>
      <c r="CC74">
        <v>19.021226101454399</v>
      </c>
      <c r="CD74">
        <v>19.105637131476399</v>
      </c>
      <c r="CE74">
        <v>19.189628882103101</v>
      </c>
      <c r="CF74">
        <v>19.2732025697062</v>
      </c>
      <c r="CG74">
        <v>19.3563595470069</v>
      </c>
      <c r="CH74">
        <v>19.439101298279699</v>
      </c>
      <c r="CI74">
        <v>19.521429434625801</v>
      </c>
      <c r="CJ74">
        <v>19.603345689320498</v>
      </c>
      <c r="CK74">
        <v>19.684851913233299</v>
      </c>
      <c r="CL74">
        <v>19.765950070324902</v>
      </c>
      <c r="CM74">
        <v>19.846642233221001</v>
      </c>
      <c r="CN74">
        <v>19.9269305788651</v>
      </c>
      <c r="CO74">
        <v>20.006817384250301</v>
      </c>
      <c r="CP74">
        <v>20.086305022232199</v>
      </c>
      <c r="CQ74">
        <v>20.1653959574227</v>
      </c>
      <c r="CR74">
        <v>20.244092742165499</v>
      </c>
      <c r="CS74">
        <v>20.322398012593801</v>
      </c>
      <c r="CT74">
        <v>20.400314484770401</v>
      </c>
      <c r="CU74">
        <v>20.4778449509101</v>
      </c>
      <c r="CV74">
        <v>20.554992275685201</v>
      </c>
      <c r="CW74">
        <v>20.631759392612398</v>
      </c>
      <c r="CX74">
        <v>20.7081493005232</v>
      </c>
      <c r="CY74">
        <v>20.784164694102</v>
      </c>
      <c r="CZ74">
        <v>20.859807721841999</v>
      </c>
      <c r="DA74">
        <v>20.935080008095401</v>
      </c>
      <c r="DB74">
        <v>21.009982399156499</v>
      </c>
      <c r="DC74">
        <v>21.0845146201105</v>
      </c>
      <c r="DD74">
        <v>21.158674818393401</v>
      </c>
      <c r="DE74">
        <v>21.232458966714798</v>
      </c>
      <c r="DF74">
        <v>21.305860095440501</v>
      </c>
      <c r="DG74">
        <v>21.378867323234399</v>
      </c>
      <c r="DH74">
        <v>21.451464655287001</v>
      </c>
      <c r="DI74">
        <v>21.5236295213647</v>
      </c>
      <c r="DJ74">
        <v>21.5953310316726</v>
      </c>
      <c r="DK74">
        <v>21.6665274625927</v>
      </c>
      <c r="DL74">
        <v>21.7371654918242</v>
      </c>
      <c r="DM74">
        <v>21.807176250050599</v>
      </c>
      <c r="DN74">
        <v>21.876471648419798</v>
      </c>
      <c r="DO74">
        <v>21.944945691460699</v>
      </c>
      <c r="DP74">
        <v>22.012459317319301</v>
      </c>
      <c r="DQ74">
        <v>22.078854385776001</v>
      </c>
      <c r="DR74">
        <v>22.143942273574702</v>
      </c>
      <c r="DS74">
        <v>22.2075215782165</v>
      </c>
      <c r="DT74">
        <v>22.269383738219801</v>
      </c>
    </row>
    <row r="75" spans="1:124" ht="15" customHeight="1" x14ac:dyDescent="0.25">
      <c r="A75">
        <v>73</v>
      </c>
      <c r="B75">
        <v>10.7051329421378</v>
      </c>
      <c r="C75">
        <v>10.8636793792293</v>
      </c>
      <c r="D75">
        <v>10.966260824288</v>
      </c>
      <c r="E75">
        <v>11.083529056646</v>
      </c>
      <c r="F75">
        <v>11.1987545780039</v>
      </c>
      <c r="G75">
        <v>11.3602375885313</v>
      </c>
      <c r="H75">
        <v>11.440021627525899</v>
      </c>
      <c r="I75">
        <v>11.595632669469699</v>
      </c>
      <c r="J75">
        <v>11.729717762923499</v>
      </c>
      <c r="K75">
        <v>11.8876851441079</v>
      </c>
      <c r="L75">
        <v>12.079694260133399</v>
      </c>
      <c r="M75">
        <v>12.2443921500684</v>
      </c>
      <c r="N75">
        <v>12.4010439317737</v>
      </c>
      <c r="O75">
        <v>12.5188415842862</v>
      </c>
      <c r="P75">
        <v>12.7144973871207</v>
      </c>
      <c r="Q75">
        <v>12.686480022431001</v>
      </c>
      <c r="R75">
        <v>12.870226766398901</v>
      </c>
      <c r="S75">
        <v>13.010350879742299</v>
      </c>
      <c r="T75">
        <v>13.0365721469042</v>
      </c>
      <c r="U75">
        <v>13.2532280676659</v>
      </c>
      <c r="V75">
        <v>13.2992231456903</v>
      </c>
      <c r="W75">
        <v>13.462881512286801</v>
      </c>
      <c r="X75">
        <v>13.5859869439363</v>
      </c>
      <c r="Y75">
        <v>13.6764668886875</v>
      </c>
      <c r="Z75">
        <v>13.827444005847701</v>
      </c>
      <c r="AA75">
        <v>13.929548860596499</v>
      </c>
      <c r="AB75">
        <v>14.0317996688797</v>
      </c>
      <c r="AC75">
        <v>14.1674643963102</v>
      </c>
      <c r="AD75">
        <v>14.2805873259341</v>
      </c>
      <c r="AE75">
        <v>14.416581146287101</v>
      </c>
      <c r="AF75">
        <v>14.6014027435762</v>
      </c>
      <c r="AG75">
        <v>14.708960139328401</v>
      </c>
      <c r="AH75">
        <v>14.8493728219598</v>
      </c>
      <c r="AI75">
        <v>14.924306840371701</v>
      </c>
      <c r="AJ75">
        <v>15.073516727753001</v>
      </c>
      <c r="AK75">
        <v>15.1587966204258</v>
      </c>
      <c r="AL75">
        <v>15.2955976781176</v>
      </c>
      <c r="AM75">
        <v>15.3491062724913</v>
      </c>
      <c r="AN75">
        <v>15.4283553811535</v>
      </c>
      <c r="AO75">
        <v>15.5130346390327</v>
      </c>
      <c r="AP75">
        <v>15.594755110949601</v>
      </c>
      <c r="AQ75">
        <v>15.667406655728399</v>
      </c>
      <c r="AR75">
        <v>15.697362773215399</v>
      </c>
      <c r="AS75">
        <v>15.7398041696507</v>
      </c>
      <c r="AT75">
        <v>15.749094746289099</v>
      </c>
      <c r="AU75">
        <v>15.7779434041451</v>
      </c>
      <c r="AV75">
        <v>15.820526912398901</v>
      </c>
      <c r="AW75">
        <v>15.8602331903919</v>
      </c>
      <c r="AX75">
        <v>15.905116761022899</v>
      </c>
      <c r="AY75">
        <v>15.9445238058497</v>
      </c>
      <c r="AZ75">
        <v>15.972862157635801</v>
      </c>
      <c r="BA75">
        <v>16.001227600398099</v>
      </c>
      <c r="BB75">
        <v>16.029620086867201</v>
      </c>
      <c r="BC75">
        <v>16.0580395716269</v>
      </c>
      <c r="BD75">
        <v>16.086486011124101</v>
      </c>
      <c r="BE75">
        <v>16.114959363678601</v>
      </c>
      <c r="BF75">
        <v>16.206526208732701</v>
      </c>
      <c r="BG75">
        <v>16.297718195491299</v>
      </c>
      <c r="BH75">
        <v>16.388532014992698</v>
      </c>
      <c r="BI75">
        <v>16.478964605397401</v>
      </c>
      <c r="BJ75">
        <v>16.569013147047201</v>
      </c>
      <c r="BK75">
        <v>16.658675057463</v>
      </c>
      <c r="BL75">
        <v>16.747947986292999</v>
      </c>
      <c r="BM75">
        <v>16.836829810218699</v>
      </c>
      <c r="BN75">
        <v>16.925318627828801</v>
      </c>
      <c r="BO75">
        <v>17.0134127544693</v>
      </c>
      <c r="BP75">
        <v>17.101110717076899</v>
      </c>
      <c r="BQ75">
        <v>17.188411249004499</v>
      </c>
      <c r="BR75">
        <v>17.275313284844501</v>
      </c>
      <c r="BS75">
        <v>17.3618159552584</v>
      </c>
      <c r="BT75">
        <v>17.4479185818175</v>
      </c>
      <c r="BU75">
        <v>17.533620671861801</v>
      </c>
      <c r="BV75">
        <v>17.618921913382099</v>
      </c>
      <c r="BW75">
        <v>17.7038221699313</v>
      </c>
      <c r="BX75">
        <v>17.788321475568299</v>
      </c>
      <c r="BY75">
        <v>17.872420029841798</v>
      </c>
      <c r="BZ75">
        <v>17.956118192815602</v>
      </c>
      <c r="CA75">
        <v>18.039416480140599</v>
      </c>
      <c r="CB75">
        <v>18.1223155581777</v>
      </c>
      <c r="CC75">
        <v>18.2048162391741</v>
      </c>
      <c r="CD75">
        <v>18.286919476496401</v>
      </c>
      <c r="CE75">
        <v>18.3686263599234</v>
      </c>
      <c r="CF75">
        <v>18.449938111001899</v>
      </c>
      <c r="CG75">
        <v>18.530856078466101</v>
      </c>
      <c r="CH75">
        <v>18.611381733725501</v>
      </c>
      <c r="CI75">
        <v>18.6915166664201</v>
      </c>
      <c r="CJ75">
        <v>18.771262580046599</v>
      </c>
      <c r="CK75">
        <v>18.8506212876574</v>
      </c>
      <c r="CL75">
        <v>18.929594707632202</v>
      </c>
      <c r="CM75">
        <v>19.008184859524199</v>
      </c>
      <c r="CN75">
        <v>19.086393859982</v>
      </c>
      <c r="CO75">
        <v>19.164223918747702</v>
      </c>
      <c r="CP75">
        <v>19.241677334732</v>
      </c>
      <c r="CQ75">
        <v>19.3187564921666</v>
      </c>
      <c r="CR75">
        <v>19.3954638568345</v>
      </c>
      <c r="CS75">
        <v>19.4718019723786</v>
      </c>
      <c r="CT75">
        <v>19.547773456687601</v>
      </c>
      <c r="CU75">
        <v>19.623380998361299</v>
      </c>
      <c r="CV75">
        <v>19.6986273532528</v>
      </c>
      <c r="CW75">
        <v>19.773515341089499</v>
      </c>
      <c r="CX75">
        <v>19.848047842170601</v>
      </c>
      <c r="CY75">
        <v>19.922227425830499</v>
      </c>
      <c r="CZ75">
        <v>19.996056107274399</v>
      </c>
      <c r="DA75">
        <v>20.0695353702373</v>
      </c>
      <c r="DB75">
        <v>20.142665911978899</v>
      </c>
      <c r="DC75">
        <v>20.215447298614102</v>
      </c>
      <c r="DD75">
        <v>20.2878775066334</v>
      </c>
      <c r="DE75">
        <v>20.3599523231597</v>
      </c>
      <c r="DF75">
        <v>20.431664574942399</v>
      </c>
      <c r="DG75">
        <v>20.503003154798002</v>
      </c>
      <c r="DH75">
        <v>20.5739518147561</v>
      </c>
      <c r="DI75">
        <v>20.6444876981083</v>
      </c>
      <c r="DJ75">
        <v>20.714579588365702</v>
      </c>
      <c r="DK75">
        <v>20.784185384827602</v>
      </c>
      <c r="DL75">
        <v>20.853251337334001</v>
      </c>
      <c r="DM75">
        <v>20.921708082013499</v>
      </c>
      <c r="DN75">
        <v>20.989466955721699</v>
      </c>
      <c r="DO75">
        <v>21.056421321488401</v>
      </c>
      <c r="DP75">
        <v>21.122431341940899</v>
      </c>
      <c r="DQ75">
        <v>21.1873380459235</v>
      </c>
      <c r="DR75">
        <v>21.2509518716226</v>
      </c>
      <c r="DS75">
        <v>21.313070464419098</v>
      </c>
      <c r="DT75">
        <v>21.3734843294366</v>
      </c>
    </row>
    <row r="76" spans="1:124" ht="15" customHeight="1" x14ac:dyDescent="0.25">
      <c r="A76">
        <v>74</v>
      </c>
      <c r="B76">
        <v>10.162693365708501</v>
      </c>
      <c r="C76">
        <v>10.339498511682001</v>
      </c>
      <c r="D76">
        <v>10.429023447434201</v>
      </c>
      <c r="E76">
        <v>10.535108030963899</v>
      </c>
      <c r="F76">
        <v>10.647247882210699</v>
      </c>
      <c r="G76">
        <v>10.7968287235754</v>
      </c>
      <c r="H76">
        <v>10.877942490920899</v>
      </c>
      <c r="I76">
        <v>11.0363780684955</v>
      </c>
      <c r="J76">
        <v>11.1548366277121</v>
      </c>
      <c r="K76">
        <v>11.3124959919035</v>
      </c>
      <c r="L76">
        <v>11.4974313373587</v>
      </c>
      <c r="M76">
        <v>11.6590054103675</v>
      </c>
      <c r="N76">
        <v>11.8171800874791</v>
      </c>
      <c r="O76">
        <v>11.910679040831001</v>
      </c>
      <c r="P76">
        <v>12.1019771766967</v>
      </c>
      <c r="Q76">
        <v>12.065522296425801</v>
      </c>
      <c r="R76">
        <v>12.2476460662969</v>
      </c>
      <c r="S76">
        <v>12.3797414956423</v>
      </c>
      <c r="T76">
        <v>12.3985648378211</v>
      </c>
      <c r="U76">
        <v>12.612754324344699</v>
      </c>
      <c r="V76">
        <v>12.650194631346</v>
      </c>
      <c r="W76">
        <v>12.814012123769</v>
      </c>
      <c r="X76">
        <v>12.940517219116501</v>
      </c>
      <c r="Y76">
        <v>13.030567980606399</v>
      </c>
      <c r="Z76">
        <v>13.179015423553</v>
      </c>
      <c r="AA76">
        <v>13.2800188221381</v>
      </c>
      <c r="AB76">
        <v>13.3745549987909</v>
      </c>
      <c r="AC76">
        <v>13.502093530201201</v>
      </c>
      <c r="AD76">
        <v>13.6138333137011</v>
      </c>
      <c r="AE76">
        <v>13.7473581117462</v>
      </c>
      <c r="AF76">
        <v>13.9219334435218</v>
      </c>
      <c r="AG76">
        <v>14.0171081784991</v>
      </c>
      <c r="AH76">
        <v>14.1523614472446</v>
      </c>
      <c r="AI76">
        <v>14.2162848852709</v>
      </c>
      <c r="AJ76">
        <v>14.363383370976999</v>
      </c>
      <c r="AK76">
        <v>14.4446613970182</v>
      </c>
      <c r="AL76">
        <v>14.574271761796901</v>
      </c>
      <c r="AM76">
        <v>14.6245630686529</v>
      </c>
      <c r="AN76">
        <v>14.6986640656755</v>
      </c>
      <c r="AO76">
        <v>14.784111572947699</v>
      </c>
      <c r="AP76">
        <v>14.8598053660443</v>
      </c>
      <c r="AQ76">
        <v>14.929623503349401</v>
      </c>
      <c r="AR76">
        <v>14.961847494260899</v>
      </c>
      <c r="AS76">
        <v>15.0026495083276</v>
      </c>
      <c r="AT76">
        <v>15.0085113910106</v>
      </c>
      <c r="AU76">
        <v>15.0392747816115</v>
      </c>
      <c r="AV76">
        <v>15.0880246534773</v>
      </c>
      <c r="AW76">
        <v>15.1367434062649</v>
      </c>
      <c r="AX76">
        <v>15.175828243340099</v>
      </c>
      <c r="AY76">
        <v>15.2034373816764</v>
      </c>
      <c r="AZ76">
        <v>15.2310750770997</v>
      </c>
      <c r="BA76">
        <v>15.258741285670901</v>
      </c>
      <c r="BB76">
        <v>15.2864359652394</v>
      </c>
      <c r="BC76">
        <v>15.314159075453601</v>
      </c>
      <c r="BD76">
        <v>15.3419105777703</v>
      </c>
      <c r="BE76">
        <v>15.3696904354642</v>
      </c>
      <c r="BF76">
        <v>15.4583460685144</v>
      </c>
      <c r="BG76">
        <v>15.546646404624299</v>
      </c>
      <c r="BH76">
        <v>15.634588461286199</v>
      </c>
      <c r="BI76">
        <v>15.7221694871696</v>
      </c>
      <c r="BJ76">
        <v>15.8093869573426</v>
      </c>
      <c r="BK76">
        <v>15.89623856845</v>
      </c>
      <c r="BL76">
        <v>15.982722233855201</v>
      </c>
      <c r="BM76">
        <v>16.068836078754501</v>
      </c>
      <c r="BN76">
        <v>16.154578435271102</v>
      </c>
      <c r="BO76">
        <v>16.239947837537201</v>
      </c>
      <c r="BP76">
        <v>16.324943016769801</v>
      </c>
      <c r="BQ76">
        <v>16.409562896347801</v>
      </c>
      <c r="BR76">
        <v>16.4938065868966</v>
      </c>
      <c r="BS76">
        <v>16.577673381384901</v>
      </c>
      <c r="BT76">
        <v>16.661162750240901</v>
      </c>
      <c r="BU76">
        <v>16.7442743364923</v>
      </c>
      <c r="BV76">
        <v>16.827007950934199</v>
      </c>
      <c r="BW76">
        <v>16.909363567330999</v>
      </c>
      <c r="BX76">
        <v>16.991341317655301</v>
      </c>
      <c r="BY76">
        <v>17.072941487368201</v>
      </c>
      <c r="BZ76">
        <v>17.1541645107447</v>
      </c>
      <c r="CA76">
        <v>17.235010966247501</v>
      </c>
      <c r="CB76">
        <v>17.315481571952201</v>
      </c>
      <c r="CC76">
        <v>17.395577181027001</v>
      </c>
      <c r="CD76">
        <v>17.475298777269799</v>
      </c>
      <c r="CE76">
        <v>17.554647470703401</v>
      </c>
      <c r="CF76">
        <v>17.633624493233999</v>
      </c>
      <c r="CG76">
        <v>17.7122311943717</v>
      </c>
      <c r="CH76">
        <v>17.790469037017399</v>
      </c>
      <c r="CI76">
        <v>17.8683395933156</v>
      </c>
      <c r="CJ76">
        <v>17.945844540575699</v>
      </c>
      <c r="CK76">
        <v>18.022985657263401</v>
      </c>
      <c r="CL76">
        <v>18.099764819060599</v>
      </c>
      <c r="CM76">
        <v>18.176183994999001</v>
      </c>
      <c r="CN76">
        <v>18.252245243663701</v>
      </c>
      <c r="CO76">
        <v>18.327950709470201</v>
      </c>
      <c r="CP76">
        <v>18.403302619014099</v>
      </c>
      <c r="CQ76">
        <v>18.4783032774946</v>
      </c>
      <c r="CR76">
        <v>18.552955065210799</v>
      </c>
      <c r="CS76">
        <v>18.627260434131902</v>
      </c>
      <c r="CT76">
        <v>18.701221904540901</v>
      </c>
      <c r="CU76">
        <v>18.774842061752</v>
      </c>
      <c r="CV76">
        <v>18.848123552900699</v>
      </c>
      <c r="CW76">
        <v>18.921069083807001</v>
      </c>
      <c r="CX76">
        <v>18.9936814159114</v>
      </c>
      <c r="CY76">
        <v>19.065962992443101</v>
      </c>
      <c r="CZ76">
        <v>19.137915694014499</v>
      </c>
      <c r="DA76">
        <v>19.209540861939999</v>
      </c>
      <c r="DB76">
        <v>19.280839042025601</v>
      </c>
      <c r="DC76">
        <v>19.351809638225902</v>
      </c>
      <c r="DD76">
        <v>19.422450451917001</v>
      </c>
      <c r="DE76">
        <v>19.492757079226099</v>
      </c>
      <c r="DF76">
        <v>19.562722136304998</v>
      </c>
      <c r="DG76">
        <v>19.6323342811644</v>
      </c>
      <c r="DH76">
        <v>19.701577001250701</v>
      </c>
      <c r="DI76">
        <v>19.770427138925999</v>
      </c>
      <c r="DJ76">
        <v>19.8388531328673</v>
      </c>
      <c r="DK76">
        <v>19.9068124824948</v>
      </c>
      <c r="DL76">
        <v>19.974250982365199</v>
      </c>
      <c r="DM76">
        <v>20.041098740461099</v>
      </c>
      <c r="DN76">
        <v>20.107266478348699</v>
      </c>
      <c r="DO76">
        <v>20.172646870505901</v>
      </c>
      <c r="DP76">
        <v>20.2370992442568</v>
      </c>
      <c r="DQ76">
        <v>20.300463732752402</v>
      </c>
      <c r="DR76">
        <v>20.362549761282001</v>
      </c>
      <c r="DS76">
        <v>20.423153948416999</v>
      </c>
      <c r="DT76">
        <v>20.482065793736702</v>
      </c>
    </row>
    <row r="77" spans="1:124" ht="15" customHeight="1" x14ac:dyDescent="0.25">
      <c r="A77">
        <v>75</v>
      </c>
      <c r="B77">
        <v>9.6587948532782093</v>
      </c>
      <c r="C77">
        <v>9.8254538574375303</v>
      </c>
      <c r="D77">
        <v>9.8973058252713209</v>
      </c>
      <c r="E77">
        <v>10.000716806164499</v>
      </c>
      <c r="F77">
        <v>10.1081890510055</v>
      </c>
      <c r="G77">
        <v>10.2505979969529</v>
      </c>
      <c r="H77">
        <v>10.3427411703462</v>
      </c>
      <c r="I77">
        <v>10.4706891189738</v>
      </c>
      <c r="J77">
        <v>10.6014229526621</v>
      </c>
      <c r="K77">
        <v>10.749499146671001</v>
      </c>
      <c r="L77">
        <v>10.9333192615894</v>
      </c>
      <c r="M77">
        <v>11.0919863680781</v>
      </c>
      <c r="N77">
        <v>11.218884414905901</v>
      </c>
      <c r="O77">
        <v>11.3150662214781</v>
      </c>
      <c r="P77">
        <v>11.4958270176304</v>
      </c>
      <c r="Q77">
        <v>11.454595791135899</v>
      </c>
      <c r="R77">
        <v>11.629518293299199</v>
      </c>
      <c r="S77">
        <v>11.7558717386932</v>
      </c>
      <c r="T77">
        <v>11.7768925737314</v>
      </c>
      <c r="U77">
        <v>11.977768377340499</v>
      </c>
      <c r="V77">
        <v>12.0217160876756</v>
      </c>
      <c r="W77">
        <v>12.188081101571001</v>
      </c>
      <c r="X77">
        <v>12.3099691159474</v>
      </c>
      <c r="Y77">
        <v>12.3993219314941</v>
      </c>
      <c r="Z77">
        <v>12.5396385156752</v>
      </c>
      <c r="AA77">
        <v>12.640587248345</v>
      </c>
      <c r="AB77">
        <v>12.7298015828866</v>
      </c>
      <c r="AC77">
        <v>12.849439980505</v>
      </c>
      <c r="AD77">
        <v>12.9643819895166</v>
      </c>
      <c r="AE77">
        <v>13.0846261618731</v>
      </c>
      <c r="AF77">
        <v>13.249450209775199</v>
      </c>
      <c r="AG77">
        <v>13.3355613207587</v>
      </c>
      <c r="AH77">
        <v>13.4599174708753</v>
      </c>
      <c r="AI77">
        <v>13.520850030122199</v>
      </c>
      <c r="AJ77">
        <v>13.6611035353015</v>
      </c>
      <c r="AK77">
        <v>13.7376280798915</v>
      </c>
      <c r="AL77">
        <v>13.8538966325192</v>
      </c>
      <c r="AM77">
        <v>13.9060611415966</v>
      </c>
      <c r="AN77">
        <v>13.975374575203301</v>
      </c>
      <c r="AO77">
        <v>14.057371528781999</v>
      </c>
      <c r="AP77">
        <v>14.130714238888901</v>
      </c>
      <c r="AQ77">
        <v>14.201395953140899</v>
      </c>
      <c r="AR77">
        <v>14.233669849029701</v>
      </c>
      <c r="AS77">
        <v>14.272651445215899</v>
      </c>
      <c r="AT77">
        <v>14.283343494044299</v>
      </c>
      <c r="AU77">
        <v>14.3235135884174</v>
      </c>
      <c r="AV77">
        <v>14.3803288873347</v>
      </c>
      <c r="AW77">
        <v>14.418097775432299</v>
      </c>
      <c r="AX77">
        <v>14.444965351734201</v>
      </c>
      <c r="AY77">
        <v>14.471862898781501</v>
      </c>
      <c r="AZ77">
        <v>14.4987903765266</v>
      </c>
      <c r="BA77">
        <v>14.525747746646999</v>
      </c>
      <c r="BB77">
        <v>14.552734972555699</v>
      </c>
      <c r="BC77">
        <v>14.5797520194106</v>
      </c>
      <c r="BD77">
        <v>14.606798854124399</v>
      </c>
      <c r="BE77">
        <v>14.6338754453728</v>
      </c>
      <c r="BF77">
        <v>14.719535197320001</v>
      </c>
      <c r="BG77">
        <v>14.8048594763327</v>
      </c>
      <c r="BH77">
        <v>14.8898456458121</v>
      </c>
      <c r="BI77">
        <v>14.974491283436199</v>
      </c>
      <c r="BJ77">
        <v>15.0587941765778</v>
      </c>
      <c r="BK77">
        <v>15.142752317694899</v>
      </c>
      <c r="BL77">
        <v>15.2263638996974</v>
      </c>
      <c r="BM77">
        <v>15.3096273113004</v>
      </c>
      <c r="BN77">
        <v>15.3925411323687</v>
      </c>
      <c r="BO77">
        <v>15.4751041292596</v>
      </c>
      <c r="BP77">
        <v>15.557315250169999</v>
      </c>
      <c r="BQ77">
        <v>15.6391736204925</v>
      </c>
      <c r="BR77">
        <v>15.7206785381877</v>
      </c>
      <c r="BS77">
        <v>15.801829469175299</v>
      </c>
      <c r="BT77">
        <v>15.8826260427505</v>
      </c>
      <c r="BU77">
        <v>15.9630680470289</v>
      </c>
      <c r="BV77">
        <v>16.043155424425098</v>
      </c>
      <c r="BW77">
        <v>16.122888267168101</v>
      </c>
      <c r="BX77">
        <v>16.202266812855999</v>
      </c>
      <c r="BY77">
        <v>16.281291440055998</v>
      </c>
      <c r="BZ77">
        <v>16.359962663949801</v>
      </c>
      <c r="CA77">
        <v>16.438281132029601</v>
      </c>
      <c r="CB77">
        <v>16.516247619844499</v>
      </c>
      <c r="CC77">
        <v>16.593863026803099</v>
      </c>
      <c r="CD77">
        <v>16.671128372031198</v>
      </c>
      <c r="CE77">
        <v>16.748044790288599</v>
      </c>
      <c r="CF77">
        <v>16.824613527945701</v>
      </c>
      <c r="CG77">
        <v>16.900835939021398</v>
      </c>
      <c r="CH77">
        <v>16.976713481285199</v>
      </c>
      <c r="CI77">
        <v>17.052247712422101</v>
      </c>
      <c r="CJ77">
        <v>17.127440286263401</v>
      </c>
      <c r="CK77">
        <v>17.202292949083699</v>
      </c>
      <c r="CL77">
        <v>17.276807535964501</v>
      </c>
      <c r="CM77">
        <v>17.350985967225402</v>
      </c>
      <c r="CN77">
        <v>17.424830244923399</v>
      </c>
      <c r="CO77">
        <v>17.4983424494202</v>
      </c>
      <c r="CP77">
        <v>17.571524736018102</v>
      </c>
      <c r="CQ77">
        <v>17.644379331664801</v>
      </c>
      <c r="CR77">
        <v>17.716908531726901</v>
      </c>
      <c r="CS77">
        <v>17.789114696832101</v>
      </c>
      <c r="CT77">
        <v>17.8610002497796</v>
      </c>
      <c r="CU77">
        <v>17.932567672519099</v>
      </c>
      <c r="CV77">
        <v>18.0038195031978</v>
      </c>
      <c r="CW77">
        <v>18.074758333275302</v>
      </c>
      <c r="CX77">
        <v>18.1453868047046</v>
      </c>
      <c r="CY77">
        <v>18.215707233549299</v>
      </c>
      <c r="CZ77">
        <v>18.285721364192199</v>
      </c>
      <c r="DA77">
        <v>18.3554303933734</v>
      </c>
      <c r="DB77">
        <v>18.424834712637399</v>
      </c>
      <c r="DC77">
        <v>18.493933560134099</v>
      </c>
      <c r="DD77">
        <v>18.562724557407599</v>
      </c>
      <c r="DE77">
        <v>18.631203103492702</v>
      </c>
      <c r="DF77">
        <v>18.6993615960894</v>
      </c>
      <c r="DG77">
        <v>18.7671884483246</v>
      </c>
      <c r="DH77">
        <v>18.8346668702046</v>
      </c>
      <c r="DI77">
        <v>18.9017733868749</v>
      </c>
      <c r="DJ77">
        <v>18.968476071718801</v>
      </c>
      <c r="DK77">
        <v>19.0347319985258</v>
      </c>
      <c r="DL77">
        <v>19.100486475598998</v>
      </c>
      <c r="DM77">
        <v>19.165669044801</v>
      </c>
      <c r="DN77">
        <v>19.230189766002798</v>
      </c>
      <c r="DO77">
        <v>19.293940571935</v>
      </c>
      <c r="DP77">
        <v>19.356779886751202</v>
      </c>
      <c r="DQ77">
        <v>19.418546874433499</v>
      </c>
      <c r="DR77">
        <v>19.479049863253699</v>
      </c>
      <c r="DS77">
        <v>19.538084360977301</v>
      </c>
      <c r="DT77">
        <v>19.595438780954801</v>
      </c>
    </row>
    <row r="78" spans="1:124" ht="15" customHeight="1" x14ac:dyDescent="0.25">
      <c r="A78">
        <v>76</v>
      </c>
      <c r="B78">
        <v>9.1679035715167405</v>
      </c>
      <c r="C78">
        <v>9.3184972933416095</v>
      </c>
      <c r="D78">
        <v>9.38653533779976</v>
      </c>
      <c r="E78">
        <v>9.4767336513201705</v>
      </c>
      <c r="F78">
        <v>9.5807024697703902</v>
      </c>
      <c r="G78">
        <v>9.7253820935383004</v>
      </c>
      <c r="H78">
        <v>9.8066556650929293</v>
      </c>
      <c r="I78">
        <v>9.9408566063658395</v>
      </c>
      <c r="J78">
        <v>10.064292616895001</v>
      </c>
      <c r="K78">
        <v>10.2059251641261</v>
      </c>
      <c r="L78">
        <v>10.3854035623035</v>
      </c>
      <c r="M78">
        <v>10.520075377165201</v>
      </c>
      <c r="N78">
        <v>10.636415939752499</v>
      </c>
      <c r="O78">
        <v>10.7310059222708</v>
      </c>
      <c r="P78">
        <v>10.900111608727499</v>
      </c>
      <c r="Q78">
        <v>10.854305594728901</v>
      </c>
      <c r="R78">
        <v>11.0232694356846</v>
      </c>
      <c r="S78">
        <v>11.145861141804801</v>
      </c>
      <c r="T78">
        <v>11.170504913873099</v>
      </c>
      <c r="U78">
        <v>11.3574989173035</v>
      </c>
      <c r="V78">
        <v>11.409562255160999</v>
      </c>
      <c r="W78">
        <v>11.5706717435041</v>
      </c>
      <c r="X78">
        <v>11.6924041525871</v>
      </c>
      <c r="Y78">
        <v>11.7766592950492</v>
      </c>
      <c r="Z78">
        <v>11.9062708161439</v>
      </c>
      <c r="AA78">
        <v>12.005553010735801</v>
      </c>
      <c r="AB78">
        <v>12.092061512571901</v>
      </c>
      <c r="AC78">
        <v>12.213683838482099</v>
      </c>
      <c r="AD78">
        <v>12.3145833179522</v>
      </c>
      <c r="AE78">
        <v>12.417089092150499</v>
      </c>
      <c r="AF78">
        <v>12.5856550838103</v>
      </c>
      <c r="AG78">
        <v>12.6565335508506</v>
      </c>
      <c r="AH78">
        <v>12.777895076633399</v>
      </c>
      <c r="AI78">
        <v>12.8375930312582</v>
      </c>
      <c r="AJ78">
        <v>12.967768494646901</v>
      </c>
      <c r="AK78">
        <v>13.0381391813071</v>
      </c>
      <c r="AL78">
        <v>13.1451631623188</v>
      </c>
      <c r="AM78">
        <v>13.1962944314685</v>
      </c>
      <c r="AN78">
        <v>13.2601506361706</v>
      </c>
      <c r="AO78">
        <v>13.342692569336601</v>
      </c>
      <c r="AP78">
        <v>13.413517424061199</v>
      </c>
      <c r="AQ78">
        <v>13.484537576216599</v>
      </c>
      <c r="AR78">
        <v>13.512413569346799</v>
      </c>
      <c r="AS78">
        <v>13.5503251906378</v>
      </c>
      <c r="AT78">
        <v>13.578509677006799</v>
      </c>
      <c r="AU78">
        <v>13.630306783904</v>
      </c>
      <c r="AV78">
        <v>13.6719813115033</v>
      </c>
      <c r="AW78">
        <v>13.6980952313973</v>
      </c>
      <c r="AX78">
        <v>13.724240475592801</v>
      </c>
      <c r="AY78">
        <v>13.75041700853</v>
      </c>
      <c r="AZ78">
        <v>13.776624796311699</v>
      </c>
      <c r="BA78">
        <v>13.802863806714299</v>
      </c>
      <c r="BB78">
        <v>13.829134009196901</v>
      </c>
      <c r="BC78">
        <v>13.855435374911</v>
      </c>
      <c r="BD78">
        <v>13.881767876708899</v>
      </c>
      <c r="BE78">
        <v>13.908131489152</v>
      </c>
      <c r="BF78">
        <v>13.990704377814501</v>
      </c>
      <c r="BG78">
        <v>14.072961965697999</v>
      </c>
      <c r="BH78">
        <v>14.154901980547899</v>
      </c>
      <c r="BI78">
        <v>14.236522346482101</v>
      </c>
      <c r="BJ78">
        <v>14.317821179645</v>
      </c>
      <c r="BK78">
        <v>14.3987967838468</v>
      </c>
      <c r="BL78">
        <v>14.479447646193501</v>
      </c>
      <c r="BM78">
        <v>14.559772432714301</v>
      </c>
      <c r="BN78">
        <v>14.639769983990799</v>
      </c>
      <c r="BO78">
        <v>14.7194393107954</v>
      </c>
      <c r="BP78">
        <v>14.798779589740301</v>
      </c>
      <c r="BQ78">
        <v>14.8777901589461</v>
      </c>
      <c r="BR78">
        <v>14.9564705137304</v>
      </c>
      <c r="BS78">
        <v>15.034820302323199</v>
      </c>
      <c r="BT78">
        <v>15.112839321611499</v>
      </c>
      <c r="BU78">
        <v>15.1905275129172</v>
      </c>
      <c r="BV78">
        <v>15.267884957811599</v>
      </c>
      <c r="BW78">
        <v>15.3449118739693</v>
      </c>
      <c r="BX78">
        <v>15.4216086110647</v>
      </c>
      <c r="BY78">
        <v>15.497975646713201</v>
      </c>
      <c r="BZ78">
        <v>15.5740135824605</v>
      </c>
      <c r="CA78">
        <v>15.6497231398208</v>
      </c>
      <c r="CB78">
        <v>15.725105156366901</v>
      </c>
      <c r="CC78">
        <v>15.800160581874501</v>
      </c>
      <c r="CD78">
        <v>15.874890474520299</v>
      </c>
      <c r="CE78">
        <v>15.9492959971376</v>
      </c>
      <c r="CF78">
        <v>16.023378413529802</v>
      </c>
      <c r="CG78">
        <v>16.097139084842301</v>
      </c>
      <c r="CH78">
        <v>16.1705794659951</v>
      </c>
      <c r="CI78">
        <v>16.2437011021762</v>
      </c>
      <c r="CJ78">
        <v>16.3165056253962</v>
      </c>
      <c r="CK78">
        <v>16.388994751105798</v>
      </c>
      <c r="CL78">
        <v>16.461170274875201</v>
      </c>
      <c r="CM78">
        <v>16.533034069137699</v>
      </c>
      <c r="CN78">
        <v>16.604588079995899</v>
      </c>
      <c r="CO78">
        <v>16.675834324091099</v>
      </c>
      <c r="CP78">
        <v>16.7467748855378</v>
      </c>
      <c r="CQ78">
        <v>16.8174119129202</v>
      </c>
      <c r="CR78">
        <v>16.8877476163529</v>
      </c>
      <c r="CS78">
        <v>16.957784264605099</v>
      </c>
      <c r="CT78">
        <v>17.027524182287699</v>
      </c>
      <c r="CU78">
        <v>17.096969747103099</v>
      </c>
      <c r="CV78">
        <v>17.1661233871571</v>
      </c>
      <c r="CW78">
        <v>17.234987578333801</v>
      </c>
      <c r="CX78">
        <v>17.3035648417308</v>
      </c>
      <c r="CY78">
        <v>17.371857364427299</v>
      </c>
      <c r="CZ78">
        <v>17.4398667521445</v>
      </c>
      <c r="DA78">
        <v>17.507594054066999</v>
      </c>
      <c r="DB78">
        <v>17.575039503791199</v>
      </c>
      <c r="DC78">
        <v>17.6422021690619</v>
      </c>
      <c r="DD78">
        <v>17.7090794858041</v>
      </c>
      <c r="DE78">
        <v>17.775666648640101</v>
      </c>
      <c r="DF78">
        <v>17.8419558275315</v>
      </c>
      <c r="DG78">
        <v>17.907935178939599</v>
      </c>
      <c r="DH78">
        <v>17.973587620519499</v>
      </c>
      <c r="DI78">
        <v>18.038889341421601</v>
      </c>
      <c r="DJ78">
        <v>18.1038080262446</v>
      </c>
      <c r="DK78">
        <v>18.168300293672001</v>
      </c>
      <c r="DL78">
        <v>18.2323109303852</v>
      </c>
      <c r="DM78">
        <v>18.2957688688332</v>
      </c>
      <c r="DN78">
        <v>18.358583454349699</v>
      </c>
      <c r="DO78">
        <v>18.420645817416101</v>
      </c>
      <c r="DP78">
        <v>18.4818134018564</v>
      </c>
      <c r="DQ78">
        <v>18.541924319010999</v>
      </c>
      <c r="DR78">
        <v>18.600785704652701</v>
      </c>
      <c r="DS78">
        <v>18.658191860526902</v>
      </c>
      <c r="DT78">
        <v>18.7139300224182</v>
      </c>
    </row>
    <row r="79" spans="1:124" ht="15" customHeight="1" x14ac:dyDescent="0.25">
      <c r="A79">
        <v>77</v>
      </c>
      <c r="B79">
        <v>8.67843438065991</v>
      </c>
      <c r="C79">
        <v>8.8252177981838997</v>
      </c>
      <c r="D79">
        <v>8.8792191868022794</v>
      </c>
      <c r="E79">
        <v>8.9696516826107509</v>
      </c>
      <c r="F79">
        <v>9.0797100171901803</v>
      </c>
      <c r="G79">
        <v>9.2119581732126292</v>
      </c>
      <c r="H79">
        <v>9.2929640728944705</v>
      </c>
      <c r="I79">
        <v>9.4229061064238699</v>
      </c>
      <c r="J79">
        <v>9.5512584113225607</v>
      </c>
      <c r="K79">
        <v>9.6834005326871395</v>
      </c>
      <c r="L79">
        <v>9.8389548504048001</v>
      </c>
      <c r="M79">
        <v>9.96166873624861</v>
      </c>
      <c r="N79">
        <v>10.067906413134301</v>
      </c>
      <c r="O79">
        <v>10.1560116035534</v>
      </c>
      <c r="P79">
        <v>10.315448501435799</v>
      </c>
      <c r="Q79">
        <v>10.2637872283125</v>
      </c>
      <c r="R79">
        <v>10.4333688925598</v>
      </c>
      <c r="S79">
        <v>10.5505137612026</v>
      </c>
      <c r="T79">
        <v>10.574027132436401</v>
      </c>
      <c r="U79">
        <v>10.756225002310201</v>
      </c>
      <c r="V79">
        <v>10.813184307278499</v>
      </c>
      <c r="W79">
        <v>10.9667742281316</v>
      </c>
      <c r="X79">
        <v>11.0864915049725</v>
      </c>
      <c r="Y79">
        <v>11.1711474481056</v>
      </c>
      <c r="Z79">
        <v>11.2866502096169</v>
      </c>
      <c r="AA79">
        <v>11.3880353712584</v>
      </c>
      <c r="AB79">
        <v>11.473079284853799</v>
      </c>
      <c r="AC79">
        <v>11.591270716738199</v>
      </c>
      <c r="AD79">
        <v>11.670296515081899</v>
      </c>
      <c r="AE79">
        <v>11.7646181336255</v>
      </c>
      <c r="AF79">
        <v>11.9267031663111</v>
      </c>
      <c r="AG79">
        <v>11.991705922033701</v>
      </c>
      <c r="AH79">
        <v>12.1076486388714</v>
      </c>
      <c r="AI79">
        <v>12.1669045491857</v>
      </c>
      <c r="AJ79">
        <v>12.2816022020062</v>
      </c>
      <c r="AK79">
        <v>12.349096377518199</v>
      </c>
      <c r="AL79">
        <v>12.4502133035309</v>
      </c>
      <c r="AM79">
        <v>12.496295847589</v>
      </c>
      <c r="AN79">
        <v>12.555632843310599</v>
      </c>
      <c r="AO79">
        <v>12.639951749455101</v>
      </c>
      <c r="AP79">
        <v>12.707085448060599</v>
      </c>
      <c r="AQ79">
        <v>12.777269712056</v>
      </c>
      <c r="AR79">
        <v>12.8027418075393</v>
      </c>
      <c r="AS79">
        <v>12.853781763644699</v>
      </c>
      <c r="AT79">
        <v>12.8971646300646</v>
      </c>
      <c r="AU79">
        <v>12.9367048885339</v>
      </c>
      <c r="AV79">
        <v>12.9620546292524</v>
      </c>
      <c r="AW79">
        <v>12.987436979898201</v>
      </c>
      <c r="AX79">
        <v>13.0128519100163</v>
      </c>
      <c r="AY79">
        <v>13.0382993907543</v>
      </c>
      <c r="AZ79">
        <v>13.063779394873</v>
      </c>
      <c r="BA79">
        <v>13.089291896755</v>
      </c>
      <c r="BB79">
        <v>13.1148368724149</v>
      </c>
      <c r="BC79">
        <v>13.1404142995068</v>
      </c>
      <c r="BD79">
        <v>13.166024157333</v>
      </c>
      <c r="BE79">
        <v>13.1916664268511</v>
      </c>
      <c r="BF79">
        <v>13.271027021744199</v>
      </c>
      <c r="BG79">
        <v>13.3500935512866</v>
      </c>
      <c r="BH79">
        <v>13.428864118617</v>
      </c>
      <c r="BI79">
        <v>13.507337004263601</v>
      </c>
      <c r="BJ79">
        <v>13.5855106620818</v>
      </c>
      <c r="BK79">
        <v>13.6633837151896</v>
      </c>
      <c r="BL79">
        <v>13.7409549519059</v>
      </c>
      <c r="BM79">
        <v>13.8182233216949</v>
      </c>
      <c r="BN79">
        <v>13.8951879311232</v>
      </c>
      <c r="BO79">
        <v>13.9718480398327</v>
      </c>
      <c r="BP79">
        <v>14.0482030565326</v>
      </c>
      <c r="BQ79">
        <v>14.124252535015801</v>
      </c>
      <c r="BR79">
        <v>14.199996170201601</v>
      </c>
      <c r="BS79">
        <v>14.275433794209199</v>
      </c>
      <c r="BT79">
        <v>14.3505653724645</v>
      </c>
      <c r="BU79">
        <v>14.425390999842101</v>
      </c>
      <c r="BV79">
        <v>14.499910896847201</v>
      </c>
      <c r="BW79">
        <v>14.5741254058376</v>
      </c>
      <c r="BX79">
        <v>14.648034987289201</v>
      </c>
      <c r="BY79">
        <v>14.721640216106699</v>
      </c>
      <c r="BZ79">
        <v>14.794941777981901</v>
      </c>
      <c r="CA79">
        <v>14.8679404657993</v>
      </c>
      <c r="CB79">
        <v>14.940637176093899</v>
      </c>
      <c r="CC79">
        <v>15.0130329055586</v>
      </c>
      <c r="CD79">
        <v>15.085128747605999</v>
      </c>
      <c r="CE79">
        <v>15.156925888983</v>
      </c>
      <c r="CF79">
        <v>15.228425606440499</v>
      </c>
      <c r="CG79">
        <v>15.2996292634587</v>
      </c>
      <c r="CH79">
        <v>15.3705383070285</v>
      </c>
      <c r="CI79">
        <v>15.441154264490001</v>
      </c>
      <c r="CJ79">
        <v>15.511478740427901</v>
      </c>
      <c r="CK79">
        <v>15.581513413624601</v>
      </c>
      <c r="CL79">
        <v>15.651260034071401</v>
      </c>
      <c r="CM79">
        <v>15.720720420037599</v>
      </c>
      <c r="CN79">
        <v>15.7898964551975</v>
      </c>
      <c r="CO79">
        <v>15.8587900858161</v>
      </c>
      <c r="CP79">
        <v>15.9274033179924</v>
      </c>
      <c r="CQ79">
        <v>15.9957382149605</v>
      </c>
      <c r="CR79">
        <v>16.063796894449201</v>
      </c>
      <c r="CS79">
        <v>16.131581526098099</v>
      </c>
      <c r="CT79">
        <v>16.199094328931501</v>
      </c>
      <c r="CU79">
        <v>16.266337568888801</v>
      </c>
      <c r="CV79">
        <v>16.3333135564109</v>
      </c>
      <c r="CW79">
        <v>16.400024644083501</v>
      </c>
      <c r="CX79">
        <v>16.466473224334099</v>
      </c>
      <c r="CY79">
        <v>16.532661347087402</v>
      </c>
      <c r="CZ79">
        <v>16.5985904707305</v>
      </c>
      <c r="DA79">
        <v>16.664261487783499</v>
      </c>
      <c r="DB79">
        <v>16.729674464211399</v>
      </c>
      <c r="DC79">
        <v>16.794828286912999</v>
      </c>
      <c r="DD79">
        <v>16.859720194757301</v>
      </c>
      <c r="DE79">
        <v>16.9243451652167</v>
      </c>
      <c r="DF79">
        <v>16.988695126095301</v>
      </c>
      <c r="DG79">
        <v>17.052757960624501</v>
      </c>
      <c r="DH79">
        <v>17.116516274846301</v>
      </c>
      <c r="DI79">
        <v>17.179945899311999</v>
      </c>
      <c r="DJ79">
        <v>17.243014103159599</v>
      </c>
      <c r="DK79">
        <v>17.305677018146199</v>
      </c>
      <c r="DL79">
        <v>17.3678788723842</v>
      </c>
      <c r="DM79">
        <v>17.4295479451646</v>
      </c>
      <c r="DN79">
        <v>17.4905928154277</v>
      </c>
      <c r="DO79">
        <v>17.5509037528984</v>
      </c>
      <c r="DP79">
        <v>17.6103371488867</v>
      </c>
      <c r="DQ79">
        <v>17.668729985031899</v>
      </c>
      <c r="DR79">
        <v>17.725888116731401</v>
      </c>
      <c r="DS79">
        <v>17.781604551255001</v>
      </c>
      <c r="DT79">
        <v>17.835665261367598</v>
      </c>
    </row>
    <row r="80" spans="1:124" ht="15" customHeight="1" x14ac:dyDescent="0.25">
      <c r="A80">
        <v>78</v>
      </c>
      <c r="B80">
        <v>8.2064230955342001</v>
      </c>
      <c r="C80">
        <v>8.3446649580101102</v>
      </c>
      <c r="D80">
        <v>8.3938029147580497</v>
      </c>
      <c r="E80">
        <v>8.4930339504592105</v>
      </c>
      <c r="F80">
        <v>8.5899083750292</v>
      </c>
      <c r="G80">
        <v>8.7243560787523204</v>
      </c>
      <c r="H80">
        <v>8.8068518540404508</v>
      </c>
      <c r="I80">
        <v>8.9211922983406904</v>
      </c>
      <c r="J80">
        <v>9.0548711120924601</v>
      </c>
      <c r="K80">
        <v>9.1607124330827894</v>
      </c>
      <c r="L80">
        <v>9.3076921617773998</v>
      </c>
      <c r="M80">
        <v>9.4156443709945403</v>
      </c>
      <c r="N80">
        <v>9.5103665755965405</v>
      </c>
      <c r="O80">
        <v>9.5933414049121701</v>
      </c>
      <c r="P80">
        <v>9.7427061447452594</v>
      </c>
      <c r="Q80">
        <v>9.6904197126956308</v>
      </c>
      <c r="R80">
        <v>9.8592729346841992</v>
      </c>
      <c r="S80">
        <v>9.9698941341534706</v>
      </c>
      <c r="T80">
        <v>9.9967632975354803</v>
      </c>
      <c r="U80">
        <v>10.1666039250269</v>
      </c>
      <c r="V80">
        <v>10.2295019309319</v>
      </c>
      <c r="W80">
        <v>10.3722605649029</v>
      </c>
      <c r="X80">
        <v>10.495696269778801</v>
      </c>
      <c r="Y80">
        <v>10.5754743325442</v>
      </c>
      <c r="Z80">
        <v>10.6839833927777</v>
      </c>
      <c r="AA80">
        <v>10.788877394083499</v>
      </c>
      <c r="AB80">
        <v>10.8563658153801</v>
      </c>
      <c r="AC80">
        <v>10.9676802552566</v>
      </c>
      <c r="AD80">
        <v>11.035423712466001</v>
      </c>
      <c r="AE80">
        <v>11.122525187553601</v>
      </c>
      <c r="AF80">
        <v>11.279310046789501</v>
      </c>
      <c r="AG80">
        <v>11.3358172075383</v>
      </c>
      <c r="AH80">
        <v>11.4464109618999</v>
      </c>
      <c r="AI80">
        <v>11.500890111827101</v>
      </c>
      <c r="AJ80">
        <v>11.6018681518477</v>
      </c>
      <c r="AK80">
        <v>11.6699865629647</v>
      </c>
      <c r="AL80">
        <v>11.757434394116901</v>
      </c>
      <c r="AM80">
        <v>11.8089995760175</v>
      </c>
      <c r="AN80">
        <v>11.8699552272146</v>
      </c>
      <c r="AO80">
        <v>11.946946826522</v>
      </c>
      <c r="AP80">
        <v>12.0147048631557</v>
      </c>
      <c r="AQ80">
        <v>12.082409606499001</v>
      </c>
      <c r="AR80">
        <v>12.1240736416787</v>
      </c>
      <c r="AS80">
        <v>12.1821529578731</v>
      </c>
      <c r="AT80">
        <v>12.216056383844901</v>
      </c>
      <c r="AU80">
        <v>12.2406270994765</v>
      </c>
      <c r="AV80">
        <v>12.2652316425387</v>
      </c>
      <c r="AW80">
        <v>12.2898699883349</v>
      </c>
      <c r="AX80">
        <v>12.3145421137129</v>
      </c>
      <c r="AY80">
        <v>12.3392479970755</v>
      </c>
      <c r="AZ80">
        <v>12.3639876183888</v>
      </c>
      <c r="BA80">
        <v>12.3887609591914</v>
      </c>
      <c r="BB80">
        <v>12.4135680026027</v>
      </c>
      <c r="BC80">
        <v>12.438408733330499</v>
      </c>
      <c r="BD80">
        <v>12.4632831376786</v>
      </c>
      <c r="BE80">
        <v>12.4881912035528</v>
      </c>
      <c r="BF80">
        <v>12.5641522598637</v>
      </c>
      <c r="BG80">
        <v>12.639842330463599</v>
      </c>
      <c r="BH80">
        <v>12.7152598988386</v>
      </c>
      <c r="BI80">
        <v>12.790403605711401</v>
      </c>
      <c r="BJ80">
        <v>12.8652722453203</v>
      </c>
      <c r="BK80">
        <v>12.939864761706399</v>
      </c>
      <c r="BL80">
        <v>13.014180245012399</v>
      </c>
      <c r="BM80">
        <v>13.088217927796601</v>
      </c>
      <c r="BN80">
        <v>13.161977181366</v>
      </c>
      <c r="BO80">
        <v>13.235457512131299</v>
      </c>
      <c r="BP80">
        <v>13.308658557986799</v>
      </c>
      <c r="BQ80">
        <v>13.381580084718699</v>
      </c>
      <c r="BR80">
        <v>13.454221982443499</v>
      </c>
      <c r="BS80">
        <v>13.526584262079099</v>
      </c>
      <c r="BT80">
        <v>13.5986670518521</v>
      </c>
      <c r="BU80">
        <v>13.670470593841401</v>
      </c>
      <c r="BV80">
        <v>13.741995240561099</v>
      </c>
      <c r="BW80">
        <v>13.8132414515854</v>
      </c>
      <c r="BX80">
        <v>13.8842097902143</v>
      </c>
      <c r="BY80">
        <v>13.954900920185001</v>
      </c>
      <c r="BZ80">
        <v>14.025315602427201</v>
      </c>
      <c r="CA80">
        <v>14.095454691865999</v>
      </c>
      <c r="CB80">
        <v>14.165319134271501</v>
      </c>
      <c r="CC80">
        <v>14.234909963157399</v>
      </c>
      <c r="CD80">
        <v>14.3042282967284</v>
      </c>
      <c r="CE80">
        <v>14.3732753348778</v>
      </c>
      <c r="CF80">
        <v>14.4420523562355</v>
      </c>
      <c r="CG80">
        <v>14.510560715267401</v>
      </c>
      <c r="CH80">
        <v>14.5788018394255</v>
      </c>
      <c r="CI80">
        <v>14.646777226350499</v>
      </c>
      <c r="CJ80">
        <v>14.714488441126001</v>
      </c>
      <c r="CK80">
        <v>14.781937113584499</v>
      </c>
      <c r="CL80">
        <v>14.849124935666399</v>
      </c>
      <c r="CM80">
        <v>14.9160536588304</v>
      </c>
      <c r="CN80">
        <v>14.9827250915164</v>
      </c>
      <c r="CO80">
        <v>15.0491410966602</v>
      </c>
      <c r="CP80">
        <v>15.1153035892604</v>
      </c>
      <c r="CQ80">
        <v>15.181214533996499</v>
      </c>
      <c r="CR80">
        <v>15.246875942898299</v>
      </c>
      <c r="CS80">
        <v>15.3122898730663</v>
      </c>
      <c r="CT80">
        <v>15.3774584244434</v>
      </c>
      <c r="CU80">
        <v>15.4423837376353</v>
      </c>
      <c r="CV80">
        <v>15.507067991781801</v>
      </c>
      <c r="CW80">
        <v>15.5715134024775</v>
      </c>
      <c r="CX80">
        <v>15.6357222197399</v>
      </c>
      <c r="CY80">
        <v>15.699696342209</v>
      </c>
      <c r="CZ80">
        <v>15.763437066236399</v>
      </c>
      <c r="DA80">
        <v>15.8269451124883</v>
      </c>
      <c r="DB80">
        <v>15.8902203634501</v>
      </c>
      <c r="DC80">
        <v>15.953261508439899</v>
      </c>
      <c r="DD80">
        <v>16.0160655713543</v>
      </c>
      <c r="DE80">
        <v>16.0786272930415</v>
      </c>
      <c r="DF80">
        <v>16.140938337650201</v>
      </c>
      <c r="DG80">
        <v>16.202986291093801</v>
      </c>
      <c r="DH80">
        <v>16.264753420449399</v>
      </c>
      <c r="DI80">
        <v>16.3262151662734</v>
      </c>
      <c r="DJ80">
        <v>16.387338345922601</v>
      </c>
      <c r="DK80">
        <v>16.448078561669899</v>
      </c>
      <c r="DL80">
        <v>16.508379434367601</v>
      </c>
      <c r="DM80">
        <v>16.568168533257101</v>
      </c>
      <c r="DN80">
        <v>16.627353604205801</v>
      </c>
      <c r="DO80">
        <v>16.685823981672701</v>
      </c>
      <c r="DP80">
        <v>16.743434913245501</v>
      </c>
      <c r="DQ80">
        <v>16.800022154102901</v>
      </c>
      <c r="DR80">
        <v>16.855390169870699</v>
      </c>
      <c r="DS80">
        <v>16.9093305641297</v>
      </c>
      <c r="DT80">
        <v>16.9616279418529</v>
      </c>
    </row>
    <row r="81" spans="1:124" ht="15" customHeight="1" x14ac:dyDescent="0.25">
      <c r="A81">
        <v>79</v>
      </c>
      <c r="B81">
        <v>7.7476325350307498</v>
      </c>
      <c r="C81">
        <v>7.8740522936677904</v>
      </c>
      <c r="D81">
        <v>7.93913231073609</v>
      </c>
      <c r="E81">
        <v>8.0273609208847905</v>
      </c>
      <c r="F81">
        <v>8.1272762726169407</v>
      </c>
      <c r="G81">
        <v>8.2484490533713508</v>
      </c>
      <c r="H81">
        <v>8.33661185452406</v>
      </c>
      <c r="I81">
        <v>8.4425967360000893</v>
      </c>
      <c r="J81">
        <v>8.5501723098514901</v>
      </c>
      <c r="K81">
        <v>8.6519509374814003</v>
      </c>
      <c r="L81">
        <v>8.7912150608316892</v>
      </c>
      <c r="M81">
        <v>8.88162048340625</v>
      </c>
      <c r="N81">
        <v>8.9707699249343094</v>
      </c>
      <c r="O81">
        <v>9.0425584794496991</v>
      </c>
      <c r="P81">
        <v>9.1893776755877994</v>
      </c>
      <c r="Q81">
        <v>9.1360560151507997</v>
      </c>
      <c r="R81">
        <v>9.2955157561583892</v>
      </c>
      <c r="S81">
        <v>9.4051721564217896</v>
      </c>
      <c r="T81">
        <v>9.4338000960966308</v>
      </c>
      <c r="U81">
        <v>9.5902063978063801</v>
      </c>
      <c r="V81">
        <v>9.6614157676305101</v>
      </c>
      <c r="W81">
        <v>9.7975371238356495</v>
      </c>
      <c r="X81">
        <v>9.9140408898020507</v>
      </c>
      <c r="Y81">
        <v>9.9919305003055001</v>
      </c>
      <c r="Z81">
        <v>10.1066340770293</v>
      </c>
      <c r="AA81">
        <v>10.196768205189899</v>
      </c>
      <c r="AB81">
        <v>10.2443522137035</v>
      </c>
      <c r="AC81">
        <v>10.3512214377931</v>
      </c>
      <c r="AD81">
        <v>10.410640304622699</v>
      </c>
      <c r="AE81">
        <v>10.493407415168599</v>
      </c>
      <c r="AF81">
        <v>10.644002828367499</v>
      </c>
      <c r="AG81">
        <v>10.6936778882545</v>
      </c>
      <c r="AH81">
        <v>10.793850024665</v>
      </c>
      <c r="AI81">
        <v>10.8479555081573</v>
      </c>
      <c r="AJ81">
        <v>10.9372552517938</v>
      </c>
      <c r="AK81">
        <v>10.9965322368563</v>
      </c>
      <c r="AL81">
        <v>11.080505427791</v>
      </c>
      <c r="AM81">
        <v>11.1378527491259</v>
      </c>
      <c r="AN81">
        <v>11.1980086760316</v>
      </c>
      <c r="AO81">
        <v>11.269812873987799</v>
      </c>
      <c r="AP81">
        <v>11.3339834555842</v>
      </c>
      <c r="AQ81">
        <v>11.4192279726138</v>
      </c>
      <c r="AR81">
        <v>11.4742488438735</v>
      </c>
      <c r="AS81">
        <v>11.511596010103499</v>
      </c>
      <c r="AT81">
        <v>11.535370029249799</v>
      </c>
      <c r="AU81">
        <v>11.559179024594</v>
      </c>
      <c r="AV81">
        <v>11.5830229778879</v>
      </c>
      <c r="AW81">
        <v>11.6069018723726</v>
      </c>
      <c r="AX81">
        <v>11.630815692787699</v>
      </c>
      <c r="AY81">
        <v>11.654764425381</v>
      </c>
      <c r="AZ81">
        <v>11.678748057915399</v>
      </c>
      <c r="BA81">
        <v>11.7027665796781</v>
      </c>
      <c r="BB81">
        <v>11.726819981487001</v>
      </c>
      <c r="BC81">
        <v>11.7509082556981</v>
      </c>
      <c r="BD81">
        <v>11.7750313962114</v>
      </c>
      <c r="BE81">
        <v>11.7991893984772</v>
      </c>
      <c r="BF81">
        <v>11.8715538436249</v>
      </c>
      <c r="BG81">
        <v>11.9436724650232</v>
      </c>
      <c r="BH81">
        <v>12.015544124087301</v>
      </c>
      <c r="BI81">
        <v>12.087167818253199</v>
      </c>
      <c r="BJ81">
        <v>12.1585426776609</v>
      </c>
      <c r="BK81">
        <v>12.229667961853901</v>
      </c>
      <c r="BL81">
        <v>12.3005430564956</v>
      </c>
      <c r="BM81">
        <v>12.3711674701084</v>
      </c>
      <c r="BN81">
        <v>12.4415408308347</v>
      </c>
      <c r="BO81">
        <v>12.511662883224799</v>
      </c>
      <c r="BP81">
        <v>12.581533485052001</v>
      </c>
      <c r="BQ81">
        <v>12.651152604158201</v>
      </c>
      <c r="BR81">
        <v>12.7205203153311</v>
      </c>
      <c r="BS81">
        <v>12.789636797214699</v>
      </c>
      <c r="BT81">
        <v>12.858502329255501</v>
      </c>
      <c r="BU81">
        <v>12.9271172886847</v>
      </c>
      <c r="BV81">
        <v>12.9954821475387</v>
      </c>
      <c r="BW81">
        <v>13.063597469718299</v>
      </c>
      <c r="BX81">
        <v>13.1314639080883</v>
      </c>
      <c r="BY81">
        <v>13.1990822016178</v>
      </c>
      <c r="BZ81">
        <v>13.266453172562899</v>
      </c>
      <c r="CA81">
        <v>13.3335777236922</v>
      </c>
      <c r="CB81">
        <v>13.4004568355546</v>
      </c>
      <c r="CC81">
        <v>13.4670915637926</v>
      </c>
      <c r="CD81">
        <v>13.533483036498399</v>
      </c>
      <c r="CE81">
        <v>13.5996324516163</v>
      </c>
      <c r="CF81">
        <v>13.665541074388599</v>
      </c>
      <c r="CG81">
        <v>13.7312102348483</v>
      </c>
      <c r="CH81">
        <v>13.7966413253568</v>
      </c>
      <c r="CI81">
        <v>13.8618357981861</v>
      </c>
      <c r="CJ81">
        <v>13.9267951631491</v>
      </c>
      <c r="CK81">
        <v>13.9915209852731</v>
      </c>
      <c r="CL81">
        <v>14.0560148825203</v>
      </c>
      <c r="CM81">
        <v>14.1202785235532</v>
      </c>
      <c r="CN81">
        <v>14.184313625546</v>
      </c>
      <c r="CO81">
        <v>14.248121952039901</v>
      </c>
      <c r="CP81">
        <v>14.3117053108443</v>
      </c>
      <c r="CQ81">
        <v>14.3750655519822</v>
      </c>
      <c r="CR81">
        <v>14.438204565679699</v>
      </c>
      <c r="CS81">
        <v>14.5011242803994</v>
      </c>
      <c r="CT81">
        <v>14.5638266609173</v>
      </c>
      <c r="CU81">
        <v>14.626313706443099</v>
      </c>
      <c r="CV81">
        <v>14.6885874487823</v>
      </c>
      <c r="CW81">
        <v>14.750649950541099</v>
      </c>
      <c r="CX81">
        <v>14.8125033033729</v>
      </c>
      <c r="CY81">
        <v>14.8741492383064</v>
      </c>
      <c r="CZ81">
        <v>14.9355888727316</v>
      </c>
      <c r="DA81">
        <v>14.996822738030399</v>
      </c>
      <c r="DB81">
        <v>15.057850515060499</v>
      </c>
      <c r="DC81">
        <v>15.1186706764106</v>
      </c>
      <c r="DD81">
        <v>15.179280010489199</v>
      </c>
      <c r="DE81">
        <v>15.239672999172001</v>
      </c>
      <c r="DF81">
        <v>15.299841018194099</v>
      </c>
      <c r="DG81">
        <v>15.359771328279001</v>
      </c>
      <c r="DH81">
        <v>15.4194458257183</v>
      </c>
      <c r="DI81">
        <v>15.4788395243345</v>
      </c>
      <c r="DJ81">
        <v>15.537918746944801</v>
      </c>
      <c r="DK81">
        <v>15.5966385159326</v>
      </c>
      <c r="DL81">
        <v>15.6549417869278</v>
      </c>
      <c r="DM81">
        <v>15.712755351040499</v>
      </c>
      <c r="DN81">
        <v>15.7699860408663</v>
      </c>
      <c r="DO81">
        <v>15.826522165639201</v>
      </c>
      <c r="DP81">
        <v>15.882217718519801</v>
      </c>
      <c r="DQ81">
        <v>15.936907110356399</v>
      </c>
      <c r="DR81">
        <v>15.9903932833528</v>
      </c>
      <c r="DS81">
        <v>16.042466303736099</v>
      </c>
      <c r="DT81">
        <v>16.0929092802266</v>
      </c>
    </row>
    <row r="82" spans="1:124" ht="15" customHeight="1" x14ac:dyDescent="0.25">
      <c r="A82">
        <v>80</v>
      </c>
      <c r="B82">
        <v>7.3002013817690496</v>
      </c>
      <c r="C82">
        <v>7.4414049470248003</v>
      </c>
      <c r="D82">
        <v>7.4907731667540398</v>
      </c>
      <c r="E82">
        <v>7.5914697729072698</v>
      </c>
      <c r="F82">
        <v>7.6801750953741799</v>
      </c>
      <c r="G82">
        <v>7.8090625292984202</v>
      </c>
      <c r="H82">
        <v>7.8896583139723999</v>
      </c>
      <c r="I82">
        <v>7.9610494634947004</v>
      </c>
      <c r="J82">
        <v>8.0610297898544196</v>
      </c>
      <c r="K82">
        <v>8.1539458016352206</v>
      </c>
      <c r="L82">
        <v>8.2814652726678908</v>
      </c>
      <c r="M82">
        <v>8.3618980221264003</v>
      </c>
      <c r="N82">
        <v>8.4352327250676797</v>
      </c>
      <c r="O82">
        <v>8.5059564261198908</v>
      </c>
      <c r="P82">
        <v>8.6398398325275405</v>
      </c>
      <c r="Q82">
        <v>8.58618993689878</v>
      </c>
      <c r="R82">
        <v>8.7541684290874802</v>
      </c>
      <c r="S82">
        <v>8.8497775319435501</v>
      </c>
      <c r="T82">
        <v>8.8818682143050793</v>
      </c>
      <c r="U82">
        <v>9.0354557093716608</v>
      </c>
      <c r="V82">
        <v>9.1162502850527005</v>
      </c>
      <c r="W82">
        <v>9.2371242757073695</v>
      </c>
      <c r="X82">
        <v>9.3511863714197005</v>
      </c>
      <c r="Y82">
        <v>9.4317183197033199</v>
      </c>
      <c r="Z82">
        <v>9.5361813106599804</v>
      </c>
      <c r="AA82">
        <v>9.60925339375693</v>
      </c>
      <c r="AB82">
        <v>9.6515323179048202</v>
      </c>
      <c r="AC82">
        <v>9.7419501051562598</v>
      </c>
      <c r="AD82">
        <v>9.8022946474397408</v>
      </c>
      <c r="AE82">
        <v>9.8780830173786995</v>
      </c>
      <c r="AF82">
        <v>10.0230235137116</v>
      </c>
      <c r="AG82">
        <v>10.067008982662101</v>
      </c>
      <c r="AH82">
        <v>10.159140877442599</v>
      </c>
      <c r="AI82">
        <v>10.211375872603201</v>
      </c>
      <c r="AJ82">
        <v>10.2816457524022</v>
      </c>
      <c r="AK82">
        <v>10.3420244382758</v>
      </c>
      <c r="AL82">
        <v>10.4258328997239</v>
      </c>
      <c r="AM82">
        <v>10.4797370132459</v>
      </c>
      <c r="AN82">
        <v>10.5349110773276</v>
      </c>
      <c r="AO82">
        <v>10.6048828672239</v>
      </c>
      <c r="AP82">
        <v>10.6852647015182</v>
      </c>
      <c r="AQ82">
        <v>10.787455450781</v>
      </c>
      <c r="AR82">
        <v>10.827222563628</v>
      </c>
      <c r="AS82">
        <v>10.8501768627685</v>
      </c>
      <c r="AT82">
        <v>10.873167225098401</v>
      </c>
      <c r="AU82">
        <v>10.8961936394726</v>
      </c>
      <c r="AV82">
        <v>10.919256096184199</v>
      </c>
      <c r="AW82">
        <v>10.9423545869737</v>
      </c>
      <c r="AX82">
        <v>10.965489105036699</v>
      </c>
      <c r="AY82">
        <v>10.988659645032</v>
      </c>
      <c r="AZ82">
        <v>11.0118662030881</v>
      </c>
      <c r="BA82">
        <v>11.035108776811001</v>
      </c>
      <c r="BB82">
        <v>11.0583873652897</v>
      </c>
      <c r="BC82">
        <v>11.0817019691019</v>
      </c>
      <c r="BD82">
        <v>11.10505259032</v>
      </c>
      <c r="BE82">
        <v>11.128439232515101</v>
      </c>
      <c r="BF82">
        <v>11.1969408303602</v>
      </c>
      <c r="BG82">
        <v>11.265224934121701</v>
      </c>
      <c r="BH82">
        <v>11.333290763956001</v>
      </c>
      <c r="BI82">
        <v>11.4011376540094</v>
      </c>
      <c r="BJ82">
        <v>11.4687650495688</v>
      </c>
      <c r="BK82">
        <v>11.536172504234299</v>
      </c>
      <c r="BL82">
        <v>11.603359677112399</v>
      </c>
      <c r="BM82">
        <v>11.6703263300329</v>
      </c>
      <c r="BN82">
        <v>11.737072324790701</v>
      </c>
      <c r="BO82">
        <v>11.8035976204155</v>
      </c>
      <c r="BP82">
        <v>11.8699022704677</v>
      </c>
      <c r="BQ82">
        <v>11.935986420365699</v>
      </c>
      <c r="BR82">
        <v>12.001850304742399</v>
      </c>
      <c r="BS82">
        <v>12.0674942448344</v>
      </c>
      <c r="BT82">
        <v>12.1329186459035</v>
      </c>
      <c r="BU82">
        <v>12.198123994691899</v>
      </c>
      <c r="BV82">
        <v>12.263110856912199</v>
      </c>
      <c r="BW82">
        <v>12.327879874772099</v>
      </c>
      <c r="BX82">
        <v>12.392431764535299</v>
      </c>
      <c r="BY82">
        <v>12.456767314119</v>
      </c>
      <c r="BZ82">
        <v>12.5208873807274</v>
      </c>
      <c r="CA82">
        <v>12.5847928885239</v>
      </c>
      <c r="CB82">
        <v>12.6484848263394</v>
      </c>
      <c r="CC82">
        <v>12.7119642454198</v>
      </c>
      <c r="CD82">
        <v>12.7752322572114</v>
      </c>
      <c r="CE82">
        <v>12.8382900311836</v>
      </c>
      <c r="CF82">
        <v>12.9011387926915</v>
      </c>
      <c r="CG82">
        <v>12.9637798208764</v>
      </c>
      <c r="CH82">
        <v>13.026214446604399</v>
      </c>
      <c r="CI82">
        <v>13.088444050443799</v>
      </c>
      <c r="CJ82">
        <v>13.1504700606814</v>
      </c>
      <c r="CK82">
        <v>13.212293951375999</v>
      </c>
      <c r="CL82">
        <v>13.273917240451</v>
      </c>
      <c r="CM82">
        <v>13.3353414878246</v>
      </c>
      <c r="CN82">
        <v>13.3965682935773</v>
      </c>
      <c r="CO82">
        <v>13.457599296157699</v>
      </c>
      <c r="CP82">
        <v>13.518436170624501</v>
      </c>
      <c r="CQ82">
        <v>13.579080626926499</v>
      </c>
      <c r="CR82">
        <v>13.639534408217999</v>
      </c>
      <c r="CS82">
        <v>13.699799289211301</v>
      </c>
      <c r="CT82">
        <v>13.759877074564599</v>
      </c>
      <c r="CU82">
        <v>13.819769597304999</v>
      </c>
      <c r="CV82">
        <v>13.879478717287601</v>
      </c>
      <c r="CW82">
        <v>13.9390063196882</v>
      </c>
      <c r="CX82">
        <v>13.9983543135306</v>
      </c>
      <c r="CY82">
        <v>14.057524237634</v>
      </c>
      <c r="CZ82">
        <v>14.116517005220301</v>
      </c>
      <c r="DA82">
        <v>14.1753329326884</v>
      </c>
      <c r="DB82">
        <v>14.233971472818601</v>
      </c>
      <c r="DC82">
        <v>14.292430853928</v>
      </c>
      <c r="DD82">
        <v>14.3507075998626</v>
      </c>
      <c r="DE82">
        <v>14.408795902362</v>
      </c>
      <c r="DF82">
        <v>14.4666868148045</v>
      </c>
      <c r="DG82">
        <v>14.5243672351636</v>
      </c>
      <c r="DH82">
        <v>14.581818646775901</v>
      </c>
      <c r="DI82">
        <v>14.6390155888002</v>
      </c>
      <c r="DJ82">
        <v>14.6959238345248</v>
      </c>
      <c r="DK82">
        <v>14.752497762471499</v>
      </c>
      <c r="DL82">
        <v>14.808679590214799</v>
      </c>
      <c r="DM82">
        <v>14.8643952460188</v>
      </c>
      <c r="DN82">
        <v>14.919550550282199</v>
      </c>
      <c r="DO82">
        <v>14.9740326766841</v>
      </c>
      <c r="DP82">
        <v>15.0276942293536</v>
      </c>
      <c r="DQ82">
        <v>15.080368132149699</v>
      </c>
      <c r="DR82">
        <v>15.131855642606601</v>
      </c>
      <c r="DS82">
        <v>15.1819451284113</v>
      </c>
      <c r="DT82">
        <v>15.2304180471855</v>
      </c>
    </row>
    <row r="83" spans="1:124" ht="15" customHeight="1" x14ac:dyDescent="0.25">
      <c r="A83">
        <v>81</v>
      </c>
      <c r="B83">
        <v>6.8988785528014001</v>
      </c>
      <c r="C83">
        <v>7.0163624593662997</v>
      </c>
      <c r="D83">
        <v>7.0776363782573704</v>
      </c>
      <c r="E83">
        <v>7.1619375873283699</v>
      </c>
      <c r="F83">
        <v>7.2610820477343001</v>
      </c>
      <c r="G83">
        <v>7.3831600838826104</v>
      </c>
      <c r="H83">
        <v>7.4377002033003503</v>
      </c>
      <c r="I83">
        <v>7.5012832625714099</v>
      </c>
      <c r="J83">
        <v>7.5832581115772797</v>
      </c>
      <c r="K83">
        <v>7.6631389505948002</v>
      </c>
      <c r="L83">
        <v>7.7891594321224202</v>
      </c>
      <c r="M83">
        <v>7.86262896423389</v>
      </c>
      <c r="N83">
        <v>7.9259769461665801</v>
      </c>
      <c r="O83">
        <v>7.9905773720741102</v>
      </c>
      <c r="P83">
        <v>8.1161791060589401</v>
      </c>
      <c r="Q83">
        <v>8.0709167756909892</v>
      </c>
      <c r="R83">
        <v>8.2368138284016901</v>
      </c>
      <c r="S83">
        <v>8.3246294303611403</v>
      </c>
      <c r="T83">
        <v>8.3655300868852294</v>
      </c>
      <c r="U83">
        <v>8.4989129288618201</v>
      </c>
      <c r="V83">
        <v>8.5836112164670801</v>
      </c>
      <c r="W83">
        <v>8.6980439434702106</v>
      </c>
      <c r="X83">
        <v>8.8170343953930406</v>
      </c>
      <c r="Y83">
        <v>8.8791461520014305</v>
      </c>
      <c r="Z83">
        <v>8.9713239567546399</v>
      </c>
      <c r="AA83">
        <v>9.0377679315447406</v>
      </c>
      <c r="AB83">
        <v>9.0691797918354293</v>
      </c>
      <c r="AC83">
        <v>9.1521331375769108</v>
      </c>
      <c r="AD83">
        <v>9.2068432794168107</v>
      </c>
      <c r="AE83">
        <v>9.2789401863060892</v>
      </c>
      <c r="AF83">
        <v>9.4090082309710592</v>
      </c>
      <c r="AG83">
        <v>9.4492713549287295</v>
      </c>
      <c r="AH83">
        <v>9.5415529292697006</v>
      </c>
      <c r="AI83">
        <v>9.5803905225324009</v>
      </c>
      <c r="AJ83">
        <v>9.6457946158952996</v>
      </c>
      <c r="AK83">
        <v>9.7075431307151696</v>
      </c>
      <c r="AL83">
        <v>9.7852334093539</v>
      </c>
      <c r="AM83">
        <v>9.8334101962856693</v>
      </c>
      <c r="AN83">
        <v>9.8897941047475904</v>
      </c>
      <c r="AO83">
        <v>9.9744467006223694</v>
      </c>
      <c r="AP83">
        <v>10.0717173115672</v>
      </c>
      <c r="AQ83">
        <v>10.154675326562399</v>
      </c>
      <c r="AR83">
        <v>10.1768140837284</v>
      </c>
      <c r="AS83">
        <v>10.198989883331199</v>
      </c>
      <c r="AT83">
        <v>10.2212027216605</v>
      </c>
      <c r="AU83">
        <v>10.243452596400401</v>
      </c>
      <c r="AV83">
        <v>10.265739506637299</v>
      </c>
      <c r="AW83">
        <v>10.288063452866799</v>
      </c>
      <c r="AX83">
        <v>10.310424437001499</v>
      </c>
      <c r="AY83">
        <v>10.3328224623764</v>
      </c>
      <c r="AZ83">
        <v>10.3552575337558</v>
      </c>
      <c r="BA83">
        <v>10.377729657338</v>
      </c>
      <c r="BB83">
        <v>10.400238840761</v>
      </c>
      <c r="BC83">
        <v>10.422785093106601</v>
      </c>
      <c r="BD83">
        <v>10.445368424904901</v>
      </c>
      <c r="BE83">
        <v>10.467988848137299</v>
      </c>
      <c r="BF83">
        <v>10.532448558823599</v>
      </c>
      <c r="BG83">
        <v>10.5967220814799</v>
      </c>
      <c r="BH83">
        <v>10.6608089439121</v>
      </c>
      <c r="BI83">
        <v>10.7247087663784</v>
      </c>
      <c r="BJ83">
        <v>10.788421259247899</v>
      </c>
      <c r="BK83">
        <v>10.851946220678</v>
      </c>
      <c r="BL83">
        <v>10.9152835343139</v>
      </c>
      <c r="BM83">
        <v>10.9784331670116</v>
      </c>
      <c r="BN83">
        <v>11.0413951665836</v>
      </c>
      <c r="BO83">
        <v>11.1041696595702</v>
      </c>
      <c r="BP83">
        <v>11.1667568490361</v>
      </c>
      <c r="BQ83">
        <v>11.229157012393401</v>
      </c>
      <c r="BR83">
        <v>11.2913704992514</v>
      </c>
      <c r="BS83">
        <v>11.353397729295001</v>
      </c>
      <c r="BT83">
        <v>11.415239190190301</v>
      </c>
      <c r="BU83">
        <v>11.476895435519801</v>
      </c>
      <c r="BV83">
        <v>11.538367082746401</v>
      </c>
      <c r="BW83">
        <v>11.5996548112075</v>
      </c>
      <c r="BX83">
        <v>11.6607593601386</v>
      </c>
      <c r="BY83">
        <v>11.7216815267274</v>
      </c>
      <c r="BZ83">
        <v>11.7824221641983</v>
      </c>
      <c r="CA83">
        <v>11.8429821799277</v>
      </c>
      <c r="CB83">
        <v>11.9033625335901</v>
      </c>
      <c r="CC83">
        <v>11.9635642353346</v>
      </c>
      <c r="CD83">
        <v>12.0235883439936</v>
      </c>
      <c r="CE83">
        <v>12.0834359653206</v>
      </c>
      <c r="CF83">
        <v>12.1431082502612</v>
      </c>
      <c r="CG83">
        <v>12.202606393253101</v>
      </c>
      <c r="CH83">
        <v>12.2619316305579</v>
      </c>
      <c r="CI83">
        <v>12.321085238623599</v>
      </c>
      <c r="CJ83">
        <v>12.380068532477599</v>
      </c>
      <c r="CK83">
        <v>12.438882864149701</v>
      </c>
      <c r="CL83">
        <v>12.4975296211264</v>
      </c>
      <c r="CM83">
        <v>12.5560102248341</v>
      </c>
      <c r="CN83">
        <v>12.614326129152699</v>
      </c>
      <c r="CO83">
        <v>12.672478818959201</v>
      </c>
      <c r="CP83">
        <v>12.7304698086994</v>
      </c>
      <c r="CQ83">
        <v>12.78830064099</v>
      </c>
      <c r="CR83">
        <v>12.845972885248599</v>
      </c>
      <c r="CS83">
        <v>12.9034881363523</v>
      </c>
      <c r="CT83">
        <v>12.9608480133246</v>
      </c>
      <c r="CU83">
        <v>13.018054158049701</v>
      </c>
      <c r="CV83">
        <v>13.0751082340153</v>
      </c>
      <c r="CW83">
        <v>13.1320119250807</v>
      </c>
      <c r="CX83">
        <v>13.188766934273501</v>
      </c>
      <c r="CY83">
        <v>13.2453745848513</v>
      </c>
      <c r="CZ83">
        <v>13.301835562258301</v>
      </c>
      <c r="DA83">
        <v>13.3581499441521</v>
      </c>
      <c r="DB83">
        <v>13.414316931078501</v>
      </c>
      <c r="DC83">
        <v>13.470334482205301</v>
      </c>
      <c r="DD83">
        <v>13.526198830808699</v>
      </c>
      <c r="DE83">
        <v>13.581903850844499</v>
      </c>
      <c r="DF83">
        <v>13.6374402434205</v>
      </c>
      <c r="DG83">
        <v>13.6927945108296</v>
      </c>
      <c r="DH83">
        <v>13.7479476866226</v>
      </c>
      <c r="DI83">
        <v>13.802873793548599</v>
      </c>
      <c r="DJ83">
        <v>13.85753800757</v>
      </c>
      <c r="DK83">
        <v>13.9118940077731</v>
      </c>
      <c r="DL83">
        <v>13.9658832106297</v>
      </c>
      <c r="DM83">
        <v>14.019430608269801</v>
      </c>
      <c r="DN83">
        <v>14.0724409233027</v>
      </c>
      <c r="DO83">
        <v>14.124800098899501</v>
      </c>
      <c r="DP83">
        <v>14.176359233523</v>
      </c>
      <c r="DQ83">
        <v>14.2269496411113</v>
      </c>
      <c r="DR83">
        <v>14.2763707565814</v>
      </c>
      <c r="DS83">
        <v>14.3244091135196</v>
      </c>
      <c r="DT83">
        <v>14.3708443904363</v>
      </c>
    </row>
    <row r="84" spans="1:124" ht="15" customHeight="1" x14ac:dyDescent="0.25">
      <c r="A84">
        <v>82</v>
      </c>
      <c r="B84">
        <v>6.5047590205424699</v>
      </c>
      <c r="C84">
        <v>6.6280848180058101</v>
      </c>
      <c r="D84">
        <v>6.6815526610356297</v>
      </c>
      <c r="E84">
        <v>6.7646095395424801</v>
      </c>
      <c r="F84">
        <v>6.8746447469026402</v>
      </c>
      <c r="G84">
        <v>6.9551609984023699</v>
      </c>
      <c r="H84">
        <v>7.0057017257957499</v>
      </c>
      <c r="I84">
        <v>7.05252477537916</v>
      </c>
      <c r="J84">
        <v>7.11385856913894</v>
      </c>
      <c r="K84">
        <v>7.19130754455258</v>
      </c>
      <c r="L84">
        <v>7.3092800943719904</v>
      </c>
      <c r="M84">
        <v>7.3792063959356398</v>
      </c>
      <c r="N84">
        <v>7.4310630892952902</v>
      </c>
      <c r="O84">
        <v>7.4896252309786</v>
      </c>
      <c r="P84">
        <v>7.6165361939860396</v>
      </c>
      <c r="Q84">
        <v>7.5739130452668499</v>
      </c>
      <c r="R84">
        <v>7.7356273207567297</v>
      </c>
      <c r="S84">
        <v>7.8298150572646303</v>
      </c>
      <c r="T84">
        <v>7.8629461925894404</v>
      </c>
      <c r="U84">
        <v>7.9797970606480799</v>
      </c>
      <c r="V84">
        <v>8.07063712405734</v>
      </c>
      <c r="W84">
        <v>8.1887720126226995</v>
      </c>
      <c r="X84">
        <v>8.2887489150113893</v>
      </c>
      <c r="Y84">
        <v>8.3298916193255401</v>
      </c>
      <c r="Z84">
        <v>8.4272237717180101</v>
      </c>
      <c r="AA84">
        <v>8.4679308262732906</v>
      </c>
      <c r="AB84">
        <v>8.5078244260042801</v>
      </c>
      <c r="AC84">
        <v>8.5810642238229509</v>
      </c>
      <c r="AD84">
        <v>8.6313829145509899</v>
      </c>
      <c r="AE84">
        <v>8.6927507562444806</v>
      </c>
      <c r="AF84">
        <v>8.8154654597646207</v>
      </c>
      <c r="AG84">
        <v>8.8526747845265596</v>
      </c>
      <c r="AH84">
        <v>8.9327133665258494</v>
      </c>
      <c r="AI84">
        <v>8.9733587528318406</v>
      </c>
      <c r="AJ84">
        <v>9.0369128534199792</v>
      </c>
      <c r="AK84">
        <v>9.0937628063857296</v>
      </c>
      <c r="AL84">
        <v>9.1610850601734999</v>
      </c>
      <c r="AM84">
        <v>9.2074580864959401</v>
      </c>
      <c r="AN84">
        <v>9.2825689230744093</v>
      </c>
      <c r="AO84">
        <v>9.3793133316449104</v>
      </c>
      <c r="AP84">
        <v>9.4578307235304795</v>
      </c>
      <c r="AQ84">
        <v>9.5179268439176603</v>
      </c>
      <c r="AR84">
        <v>9.5392880173886301</v>
      </c>
      <c r="AS84">
        <v>9.5606870801998092</v>
      </c>
      <c r="AT84">
        <v>9.58212403821714</v>
      </c>
      <c r="AU84">
        <v>9.6035988986676095</v>
      </c>
      <c r="AV84">
        <v>9.6251116701456692</v>
      </c>
      <c r="AW84">
        <v>9.6466623626189794</v>
      </c>
      <c r="AX84">
        <v>9.6682509874339306</v>
      </c>
      <c r="AY84">
        <v>9.6898775573208091</v>
      </c>
      <c r="AZ84">
        <v>9.7115420863981701</v>
      </c>
      <c r="BA84">
        <v>9.7332445901771205</v>
      </c>
      <c r="BB84">
        <v>9.7549850855648401</v>
      </c>
      <c r="BC84">
        <v>9.7767635908679296</v>
      </c>
      <c r="BD84">
        <v>9.7985801257952101</v>
      </c>
      <c r="BE84">
        <v>9.8204347114596704</v>
      </c>
      <c r="BF84">
        <v>9.8806393411953</v>
      </c>
      <c r="BG84">
        <v>9.94069267555974</v>
      </c>
      <c r="BH84">
        <v>10.000594484854499</v>
      </c>
      <c r="BI84">
        <v>10.0603446111702</v>
      </c>
      <c r="BJ84">
        <v>10.119942966576399</v>
      </c>
      <c r="BK84">
        <v>10.179389531329599</v>
      </c>
      <c r="BL84">
        <v>10.2386843520994</v>
      </c>
      <c r="BM84">
        <v>10.297827540213699</v>
      </c>
      <c r="BN84">
        <v>10.3568192699235</v>
      </c>
      <c r="BO84">
        <v>10.415659776687701</v>
      </c>
      <c r="BP84">
        <v>10.4743493554785</v>
      </c>
      <c r="BQ84">
        <v>10.5328883591074</v>
      </c>
      <c r="BR84">
        <v>10.5912771965733</v>
      </c>
      <c r="BS84">
        <v>10.649516331431199</v>
      </c>
      <c r="BT84">
        <v>10.7076062801837</v>
      </c>
      <c r="BU84">
        <v>10.765547610694201</v>
      </c>
      <c r="BV84">
        <v>10.823340940622799</v>
      </c>
      <c r="BW84">
        <v>10.8809869358843</v>
      </c>
      <c r="BX84">
        <v>10.9384863091294</v>
      </c>
      <c r="BY84">
        <v>10.9958398182488</v>
      </c>
      <c r="BZ84">
        <v>11.0530482648995</v>
      </c>
      <c r="CA84">
        <v>11.1101124930548</v>
      </c>
      <c r="CB84">
        <v>11.1670333875773</v>
      </c>
      <c r="CC84">
        <v>11.223811872813901</v>
      </c>
      <c r="CD84">
        <v>11.280448911215499</v>
      </c>
      <c r="CE84">
        <v>11.336945501978001</v>
      </c>
      <c r="CF84">
        <v>11.393302679706901</v>
      </c>
      <c r="CG84">
        <v>11.449521513105401</v>
      </c>
      <c r="CH84">
        <v>11.505603103683599</v>
      </c>
      <c r="CI84">
        <v>11.5615485844916</v>
      </c>
      <c r="CJ84">
        <v>11.617359118874599</v>
      </c>
      <c r="CK84">
        <v>11.6730358992505</v>
      </c>
      <c r="CL84">
        <v>11.7285801459092</v>
      </c>
      <c r="CM84">
        <v>11.783993105834201</v>
      </c>
      <c r="CN84">
        <v>11.8392760515463</v>
      </c>
      <c r="CO84">
        <v>11.894430279968001</v>
      </c>
      <c r="CP84">
        <v>11.949457111310201</v>
      </c>
      <c r="CQ84">
        <v>12.004357887979801</v>
      </c>
      <c r="CR84">
        <v>12.059133973507601</v>
      </c>
      <c r="CS84">
        <v>12.1137867514982</v>
      </c>
      <c r="CT84">
        <v>12.168317624599</v>
      </c>
      <c r="CU84">
        <v>12.2227280134904</v>
      </c>
      <c r="CV84">
        <v>12.277019355895501</v>
      </c>
      <c r="CW84">
        <v>12.33119310561</v>
      </c>
      <c r="CX84">
        <v>12.385250731550901</v>
      </c>
      <c r="CY84">
        <v>12.439193313333799</v>
      </c>
      <c r="CZ84">
        <v>12.493021280253499</v>
      </c>
      <c r="DA84">
        <v>12.5467344426847</v>
      </c>
      <c r="DB84">
        <v>12.600331719924601</v>
      </c>
      <c r="DC84">
        <v>12.6538107721132</v>
      </c>
      <c r="DD84">
        <v>12.7071675107129</v>
      </c>
      <c r="DE84">
        <v>12.760395458661</v>
      </c>
      <c r="DF84">
        <v>12.813484928799101</v>
      </c>
      <c r="DG84">
        <v>12.8664219880554</v>
      </c>
      <c r="DH84">
        <v>12.919187175728201</v>
      </c>
      <c r="DI84">
        <v>12.9717539476475</v>
      </c>
      <c r="DJ84">
        <v>13.024086824478299</v>
      </c>
      <c r="DK84">
        <v>13.076138718330499</v>
      </c>
      <c r="DL84">
        <v>13.1278501676685</v>
      </c>
      <c r="DM84">
        <v>13.1791451388924</v>
      </c>
      <c r="DN84">
        <v>13.229927152009401</v>
      </c>
      <c r="DO84">
        <v>13.280080802877199</v>
      </c>
      <c r="DP84">
        <v>13.329455541203499</v>
      </c>
      <c r="DQ84">
        <v>13.377880919766</v>
      </c>
      <c r="DR84">
        <v>13.425154379965999</v>
      </c>
      <c r="DS84">
        <v>13.471060451364901</v>
      </c>
      <c r="DT84">
        <v>13.515376871165399</v>
      </c>
    </row>
    <row r="85" spans="1:124" ht="15" customHeight="1" x14ac:dyDescent="0.25">
      <c r="A85">
        <v>83</v>
      </c>
      <c r="B85">
        <v>6.1327572615820403</v>
      </c>
      <c r="C85">
        <v>6.2545522944412202</v>
      </c>
      <c r="D85">
        <v>6.3158737305792796</v>
      </c>
      <c r="E85">
        <v>6.4039034768255299</v>
      </c>
      <c r="F85">
        <v>6.4719855789368799</v>
      </c>
      <c r="G85">
        <v>6.5405561783341204</v>
      </c>
      <c r="H85">
        <v>6.5878605343847099</v>
      </c>
      <c r="I85">
        <v>6.6132782798297596</v>
      </c>
      <c r="J85">
        <v>6.6739180160974296</v>
      </c>
      <c r="K85">
        <v>6.7337777135523602</v>
      </c>
      <c r="L85">
        <v>6.8533753523241403</v>
      </c>
      <c r="M85">
        <v>6.9115531116329203</v>
      </c>
      <c r="N85">
        <v>6.95454139121677</v>
      </c>
      <c r="O85">
        <v>7.0184494921619498</v>
      </c>
      <c r="P85">
        <v>7.14052434665071</v>
      </c>
      <c r="Q85">
        <v>7.10216058567815</v>
      </c>
      <c r="R85">
        <v>7.2749418911768204</v>
      </c>
      <c r="S85">
        <v>7.3523513448299402</v>
      </c>
      <c r="T85">
        <v>7.3792215328571098</v>
      </c>
      <c r="U85">
        <v>7.4843766260711497</v>
      </c>
      <c r="V85">
        <v>7.5890031183716804</v>
      </c>
      <c r="W85">
        <v>7.6857198546060701</v>
      </c>
      <c r="X85">
        <v>7.7611996684938402</v>
      </c>
      <c r="Y85">
        <v>7.8073668741666102</v>
      </c>
      <c r="Z85">
        <v>7.88244388944553</v>
      </c>
      <c r="AA85">
        <v>7.9246547540591603</v>
      </c>
      <c r="AB85">
        <v>7.96043736698718</v>
      </c>
      <c r="AC85">
        <v>8.0283530592159202</v>
      </c>
      <c r="AD85">
        <v>8.0691998607629394</v>
      </c>
      <c r="AE85">
        <v>8.1222422499802605</v>
      </c>
      <c r="AF85">
        <v>8.24577555299323</v>
      </c>
      <c r="AG85">
        <v>8.2653477965928808</v>
      </c>
      <c r="AH85">
        <v>8.3421987907644706</v>
      </c>
      <c r="AI85">
        <v>8.3863612824706202</v>
      </c>
      <c r="AJ85">
        <v>8.4415159845813807</v>
      </c>
      <c r="AK85">
        <v>8.4912079794574993</v>
      </c>
      <c r="AL85">
        <v>8.5508396675972005</v>
      </c>
      <c r="AM85">
        <v>8.6149445649322693</v>
      </c>
      <c r="AN85">
        <v>8.7058966585570303</v>
      </c>
      <c r="AO85">
        <v>8.7807772373389295</v>
      </c>
      <c r="AP85">
        <v>8.8364745990128295</v>
      </c>
      <c r="AQ85">
        <v>8.8920623280409306</v>
      </c>
      <c r="AR85">
        <v>8.9126542535326294</v>
      </c>
      <c r="AS85">
        <v>8.93328477832193</v>
      </c>
      <c r="AT85">
        <v>8.9539539186097894</v>
      </c>
      <c r="AU85">
        <v>8.9746616919253803</v>
      </c>
      <c r="AV85">
        <v>8.9954081171308502</v>
      </c>
      <c r="AW85">
        <v>9.0161932144256198</v>
      </c>
      <c r="AX85">
        <v>9.0370170053502505</v>
      </c>
      <c r="AY85">
        <v>9.0578795127899507</v>
      </c>
      <c r="AZ85">
        <v>9.0787807609775797</v>
      </c>
      <c r="BA85">
        <v>9.0997207754962997</v>
      </c>
      <c r="BB85">
        <v>9.1206995832816808</v>
      </c>
      <c r="BC85">
        <v>9.1417172126235204</v>
      </c>
      <c r="BD85">
        <v>9.1627736931670203</v>
      </c>
      <c r="BE85">
        <v>9.1838690559136609</v>
      </c>
      <c r="BF85">
        <v>9.2396725676474603</v>
      </c>
      <c r="BG85">
        <v>9.2953623509266894</v>
      </c>
      <c r="BH85">
        <v>9.3509383396507992</v>
      </c>
      <c r="BI85">
        <v>9.4064005211394797</v>
      </c>
      <c r="BJ85">
        <v>9.4617489348239303</v>
      </c>
      <c r="BK85">
        <v>9.5169836709514595</v>
      </c>
      <c r="BL85">
        <v>9.5721048693032902</v>
      </c>
      <c r="BM85">
        <v>9.6271127179257405</v>
      </c>
      <c r="BN85">
        <v>9.6820074518758794</v>
      </c>
      <c r="BO85">
        <v>9.7367893519805708</v>
      </c>
      <c r="BP85">
        <v>9.7914587436108107</v>
      </c>
      <c r="BQ85">
        <v>9.8460159954697808</v>
      </c>
      <c r="BR85">
        <v>9.9004615183963303</v>
      </c>
      <c r="BS85">
        <v>9.9547957641829505</v>
      </c>
      <c r="BT85">
        <v>10.0090192244091</v>
      </c>
      <c r="BU85">
        <v>10.063132429289499</v>
      </c>
      <c r="BV85">
        <v>10.1171359465376</v>
      </c>
      <c r="BW85">
        <v>10.171030380245099</v>
      </c>
      <c r="BX85">
        <v>10.224816369775301</v>
      </c>
      <c r="BY85">
        <v>10.2784945886737</v>
      </c>
      <c r="BZ85">
        <v>10.3320657435928</v>
      </c>
      <c r="CA85">
        <v>10.385530573232799</v>
      </c>
      <c r="CB85">
        <v>10.438889847297499</v>
      </c>
      <c r="CC85">
        <v>10.4921443654658</v>
      </c>
      <c r="CD85">
        <v>10.5452949563786</v>
      </c>
      <c r="CE85">
        <v>10.598342476640999</v>
      </c>
      <c r="CF85">
        <v>10.6512878098396</v>
      </c>
      <c r="CG85">
        <v>10.704131865574899</v>
      </c>
      <c r="CH85">
        <v>10.756875578509501</v>
      </c>
      <c r="CI85">
        <v>10.809519907430399</v>
      </c>
      <c r="CJ85">
        <v>10.8620658343269</v>
      </c>
      <c r="CK85">
        <v>10.9145143634832</v>
      </c>
      <c r="CL85">
        <v>10.966866520585301</v>
      </c>
      <c r="CM85">
        <v>11.019123351843</v>
      </c>
      <c r="CN85">
        <v>11.0712859231263</v>
      </c>
      <c r="CO85">
        <v>11.123355319115801</v>
      </c>
      <c r="CP85">
        <v>11.175332642467801</v>
      </c>
      <c r="CQ85">
        <v>11.227219012992901</v>
      </c>
      <c r="CR85">
        <v>11.2790155668489</v>
      </c>
      <c r="CS85">
        <v>11.3307234557477</v>
      </c>
      <c r="CT85">
        <v>11.382343846175001</v>
      </c>
      <c r="CU85">
        <v>11.4338779186245</v>
      </c>
      <c r="CV85">
        <v>11.4853268668446</v>
      </c>
      <c r="CW85">
        <v>11.5366918970985</v>
      </c>
      <c r="CX85">
        <v>11.5879742274377</v>
      </c>
      <c r="CY85">
        <v>11.6391746771206</v>
      </c>
      <c r="CZ85">
        <v>11.6902934022407</v>
      </c>
      <c r="DA85">
        <v>11.741329928621701</v>
      </c>
      <c r="DB85">
        <v>11.7922828764731</v>
      </c>
      <c r="DC85">
        <v>11.843149588040101</v>
      </c>
      <c r="DD85">
        <v>11.893925632492801</v>
      </c>
      <c r="DE85">
        <v>11.9446041589282</v>
      </c>
      <c r="DF85">
        <v>11.9951750658526</v>
      </c>
      <c r="DG85">
        <v>12.045623954420501</v>
      </c>
      <c r="DH85">
        <v>12.0959308336334</v>
      </c>
      <c r="DI85">
        <v>12.146068549219899</v>
      </c>
      <c r="DJ85">
        <v>12.196000914529201</v>
      </c>
      <c r="DK85">
        <v>12.24568001139</v>
      </c>
      <c r="DL85">
        <v>12.295045425595999</v>
      </c>
      <c r="DM85">
        <v>12.3440200080195</v>
      </c>
      <c r="DN85">
        <v>12.392505968182</v>
      </c>
      <c r="DO85">
        <v>12.4403864316715</v>
      </c>
      <c r="DP85">
        <v>12.487509046268199</v>
      </c>
      <c r="DQ85">
        <v>12.5337014399308</v>
      </c>
      <c r="DR85">
        <v>12.5787588714094</v>
      </c>
      <c r="DS85">
        <v>12.622463674053</v>
      </c>
      <c r="DT85">
        <v>12.664591456941499</v>
      </c>
    </row>
    <row r="86" spans="1:124" ht="15" customHeight="1" x14ac:dyDescent="0.25">
      <c r="A86">
        <v>84</v>
      </c>
      <c r="B86">
        <v>5.7918678509563</v>
      </c>
      <c r="C86">
        <v>5.9077248872441004</v>
      </c>
      <c r="D86">
        <v>5.97313017579219</v>
      </c>
      <c r="E86">
        <v>6.0240570621702103</v>
      </c>
      <c r="F86">
        <v>6.0843025786952696</v>
      </c>
      <c r="G86">
        <v>6.1465955712315603</v>
      </c>
      <c r="H86">
        <v>6.1836877387576399</v>
      </c>
      <c r="I86">
        <v>6.2038153028738998</v>
      </c>
      <c r="J86">
        <v>6.2507339024028701</v>
      </c>
      <c r="K86">
        <v>6.3035963199663003</v>
      </c>
      <c r="L86">
        <v>6.4182025900633599</v>
      </c>
      <c r="M86">
        <v>6.4709171530629597</v>
      </c>
      <c r="N86">
        <v>6.5131839156420099</v>
      </c>
      <c r="O86">
        <v>6.5748926056447701</v>
      </c>
      <c r="P86">
        <v>6.69627615814486</v>
      </c>
      <c r="Q86">
        <v>6.6671929457012604</v>
      </c>
      <c r="R86">
        <v>6.8227182447417896</v>
      </c>
      <c r="S86">
        <v>6.89189755237983</v>
      </c>
      <c r="T86">
        <v>6.9167523580474999</v>
      </c>
      <c r="U86">
        <v>7.01552151551045</v>
      </c>
      <c r="V86">
        <v>7.1116955466006102</v>
      </c>
      <c r="W86">
        <v>7.1828991407039</v>
      </c>
      <c r="X86">
        <v>7.2568384068351399</v>
      </c>
      <c r="Y86">
        <v>7.2851470934817604</v>
      </c>
      <c r="Z86">
        <v>7.3618627064608697</v>
      </c>
      <c r="AA86">
        <v>7.40215903338167</v>
      </c>
      <c r="AB86">
        <v>7.4297733182200396</v>
      </c>
      <c r="AC86">
        <v>7.4876024694371504</v>
      </c>
      <c r="AD86">
        <v>7.5302776334633199</v>
      </c>
      <c r="AE86">
        <v>7.5748378468000999</v>
      </c>
      <c r="AF86">
        <v>7.6851479183206903</v>
      </c>
      <c r="AG86">
        <v>7.7019691601437898</v>
      </c>
      <c r="AH86">
        <v>7.7770347950027601</v>
      </c>
      <c r="AI86">
        <v>7.8185490197430303</v>
      </c>
      <c r="AJ86">
        <v>7.86590624921</v>
      </c>
      <c r="AK86">
        <v>7.9095111641494098</v>
      </c>
      <c r="AL86">
        <v>7.9819300184409299</v>
      </c>
      <c r="AM86">
        <v>8.0630499751586004</v>
      </c>
      <c r="AN86">
        <v>8.1338628005517801</v>
      </c>
      <c r="AO86">
        <v>8.1849373330570998</v>
      </c>
      <c r="AP86">
        <v>8.2359397960582807</v>
      </c>
      <c r="AQ86">
        <v>8.2868699143736109</v>
      </c>
      <c r="AR86">
        <v>8.3066834001959897</v>
      </c>
      <c r="AS86">
        <v>8.3265360530097805</v>
      </c>
      <c r="AT86">
        <v>8.3464279006471997</v>
      </c>
      <c r="AU86">
        <v>8.3663589722321401</v>
      </c>
      <c r="AV86">
        <v>8.3863292981829805</v>
      </c>
      <c r="AW86">
        <v>8.4063389102152293</v>
      </c>
      <c r="AX86">
        <v>8.4263878413436402</v>
      </c>
      <c r="AY86">
        <v>8.4464761258839705</v>
      </c>
      <c r="AZ86">
        <v>8.4666037994542496</v>
      </c>
      <c r="BA86">
        <v>8.4867708989758803</v>
      </c>
      <c r="BB86">
        <v>8.50697746267398</v>
      </c>
      <c r="BC86">
        <v>8.5272235300776202</v>
      </c>
      <c r="BD86">
        <v>8.5475091420194609</v>
      </c>
      <c r="BE86">
        <v>8.5678343406349207</v>
      </c>
      <c r="BF86">
        <v>8.6190877295477808</v>
      </c>
      <c r="BG86">
        <v>8.6702663473703705</v>
      </c>
      <c r="BH86">
        <v>8.7213702312514698</v>
      </c>
      <c r="BI86">
        <v>8.7723994559910192</v>
      </c>
      <c r="BJ86">
        <v>8.8233541331718399</v>
      </c>
      <c r="BK86">
        <v>8.8742344102989392</v>
      </c>
      <c r="BL86">
        <v>8.9250404699466195</v>
      </c>
      <c r="BM86">
        <v>8.9757725289135308</v>
      </c>
      <c r="BN86">
        <v>9.02643083738581</v>
      </c>
      <c r="BO86">
        <v>9.0770156781083209</v>
      </c>
      <c r="BP86">
        <v>9.12752736556439</v>
      </c>
      <c r="BQ86">
        <v>9.1779662451636597</v>
      </c>
      <c r="BR86">
        <v>9.2283326924387801</v>
      </c>
      <c r="BS86">
        <v>9.2786271122502804</v>
      </c>
      <c r="BT86">
        <v>9.3288499380003493</v>
      </c>
      <c r="BU86">
        <v>9.3790016308551607</v>
      </c>
      <c r="BV86">
        <v>9.4290826789759308</v>
      </c>
      <c r="BW86">
        <v>9.4790935967586503</v>
      </c>
      <c r="BX86">
        <v>9.5290349240828007</v>
      </c>
      <c r="BY86">
        <v>9.5789072255686403</v>
      </c>
      <c r="BZ86">
        <v>9.6287110898432307</v>
      </c>
      <c r="CA86">
        <v>9.6784471288156197</v>
      </c>
      <c r="CB86">
        <v>9.7281159769603303</v>
      </c>
      <c r="CC86">
        <v>9.7777182906100304</v>
      </c>
      <c r="CD86">
        <v>9.8272547472566991</v>
      </c>
      <c r="CE86">
        <v>9.8767260448616092</v>
      </c>
      <c r="CF86">
        <v>9.9261329011740091</v>
      </c>
      <c r="CG86">
        <v>9.9754760530584203</v>
      </c>
      <c r="CH86">
        <v>10.024756255830599</v>
      </c>
      <c r="CI86">
        <v>10.073974282602199</v>
      </c>
      <c r="CJ86">
        <v>10.1231309236335</v>
      </c>
      <c r="CK86">
        <v>10.1722269856952</v>
      </c>
      <c r="CL86">
        <v>10.2212632914382</v>
      </c>
      <c r="CM86">
        <v>10.270240678772099</v>
      </c>
      <c r="CN86">
        <v>10.319160000251401</v>
      </c>
      <c r="CO86">
        <v>10.3680221224707</v>
      </c>
      <c r="CP86">
        <v>10.4168279254674</v>
      </c>
      <c r="CQ86">
        <v>10.465578302133</v>
      </c>
      <c r="CR86">
        <v>10.5142741576321</v>
      </c>
      <c r="CS86">
        <v>10.5629164088291</v>
      </c>
      <c r="CT86">
        <v>10.611505983723999</v>
      </c>
      <c r="CU86">
        <v>10.660043820894201</v>
      </c>
      <c r="CV86">
        <v>10.7085308689455</v>
      </c>
      <c r="CW86">
        <v>10.7569680859702</v>
      </c>
      <c r="CX86">
        <v>10.8053564390124</v>
      </c>
      <c r="CY86">
        <v>10.8536964862764</v>
      </c>
      <c r="CZ86">
        <v>10.901988108799699</v>
      </c>
      <c r="DA86">
        <v>10.9502305450213</v>
      </c>
      <c r="DB86">
        <v>10.9984221116743</v>
      </c>
      <c r="DC86">
        <v>11.0465598264111</v>
      </c>
      <c r="DD86">
        <v>11.094638906132399</v>
      </c>
      <c r="DE86">
        <v>11.1426521116082</v>
      </c>
      <c r="DF86">
        <v>11.1905889064842</v>
      </c>
      <c r="DG86">
        <v>11.2384343977093</v>
      </c>
      <c r="DH86">
        <v>11.286168025418</v>
      </c>
      <c r="DI86">
        <v>11.3337619739236</v>
      </c>
      <c r="DJ86">
        <v>11.381179282222501</v>
      </c>
      <c r="DK86">
        <v>11.4283711148374</v>
      </c>
      <c r="DL86">
        <v>11.475275997471501</v>
      </c>
      <c r="DM86">
        <v>11.5218155311054</v>
      </c>
      <c r="DN86">
        <v>11.5678904481711</v>
      </c>
      <c r="DO86">
        <v>11.613382209736899</v>
      </c>
      <c r="DP86">
        <v>11.6581364139426</v>
      </c>
      <c r="DQ86">
        <v>11.7019784951415</v>
      </c>
      <c r="DR86">
        <v>11.744701214186801</v>
      </c>
      <c r="DS86">
        <v>11.7860843840709</v>
      </c>
      <c r="DT86">
        <v>11.825901167081399</v>
      </c>
    </row>
    <row r="87" spans="1:124" ht="15" customHeight="1" x14ac:dyDescent="0.25">
      <c r="A87">
        <v>85</v>
      </c>
      <c r="B87">
        <v>5.4671180009413902</v>
      </c>
      <c r="C87">
        <v>5.58440443864255</v>
      </c>
      <c r="D87">
        <v>5.6269547261777602</v>
      </c>
      <c r="E87">
        <v>5.6633307417280596</v>
      </c>
      <c r="F87">
        <v>5.7106071110528198</v>
      </c>
      <c r="G87">
        <v>5.7660543950478296</v>
      </c>
      <c r="H87">
        <v>5.7966647523301003</v>
      </c>
      <c r="I87">
        <v>5.80338642239085</v>
      </c>
      <c r="J87">
        <v>5.8456696687313103</v>
      </c>
      <c r="K87">
        <v>5.8853773621262997</v>
      </c>
      <c r="L87">
        <v>5.9919287910811203</v>
      </c>
      <c r="M87">
        <v>6.0535789497864201</v>
      </c>
      <c r="N87">
        <v>6.0841949147933496</v>
      </c>
      <c r="O87">
        <v>6.1460924291008396</v>
      </c>
      <c r="P87">
        <v>6.2718008972773402</v>
      </c>
      <c r="Q87">
        <v>6.2458018542739797</v>
      </c>
      <c r="R87">
        <v>6.3893328280928303</v>
      </c>
      <c r="S87">
        <v>6.4534482394773303</v>
      </c>
      <c r="T87">
        <v>6.4938069463622199</v>
      </c>
      <c r="U87">
        <v>6.5566667326405099</v>
      </c>
      <c r="V87">
        <v>6.63947352442477</v>
      </c>
      <c r="W87">
        <v>6.7040710096609004</v>
      </c>
      <c r="X87">
        <v>6.76124274336496</v>
      </c>
      <c r="Y87">
        <v>6.7905170399347599</v>
      </c>
      <c r="Z87">
        <v>6.8658840335687401</v>
      </c>
      <c r="AA87">
        <v>6.8990063698250896</v>
      </c>
      <c r="AB87">
        <v>6.9101721500636897</v>
      </c>
      <c r="AC87">
        <v>6.9670947189319898</v>
      </c>
      <c r="AD87">
        <v>7.01510611059566</v>
      </c>
      <c r="AE87">
        <v>7.03838601865443</v>
      </c>
      <c r="AF87">
        <v>7.1481669560232</v>
      </c>
      <c r="AG87">
        <v>7.1714905254406398</v>
      </c>
      <c r="AH87">
        <v>7.2361667243427004</v>
      </c>
      <c r="AI87">
        <v>7.2666793986157101</v>
      </c>
      <c r="AJ87">
        <v>7.31223983245241</v>
      </c>
      <c r="AK87">
        <v>7.37545691392432</v>
      </c>
      <c r="AL87">
        <v>7.4555214471920799</v>
      </c>
      <c r="AM87">
        <v>7.5199561347286004</v>
      </c>
      <c r="AN87">
        <v>7.5663168782187098</v>
      </c>
      <c r="AO87">
        <v>7.6126419481681697</v>
      </c>
      <c r="AP87">
        <v>7.6589311927021297</v>
      </c>
      <c r="AQ87">
        <v>7.7051844896040702</v>
      </c>
      <c r="AR87">
        <v>7.7242054197243899</v>
      </c>
      <c r="AS87">
        <v>7.74326594491232</v>
      </c>
      <c r="AT87">
        <v>7.7623661060980904</v>
      </c>
      <c r="AU87">
        <v>7.7815059454599398</v>
      </c>
      <c r="AV87">
        <v>7.8006855064250296</v>
      </c>
      <c r="AW87">
        <v>7.8199048336701802</v>
      </c>
      <c r="AX87">
        <v>7.8391639731220097</v>
      </c>
      <c r="AY87">
        <v>7.8584629719569001</v>
      </c>
      <c r="AZ87">
        <v>7.87780187860049</v>
      </c>
      <c r="BA87">
        <v>7.8971807427267597</v>
      </c>
      <c r="BB87">
        <v>7.9165996152568603</v>
      </c>
      <c r="BC87">
        <v>7.9360585483574102</v>
      </c>
      <c r="BD87">
        <v>7.9555575954384503</v>
      </c>
      <c r="BE87">
        <v>7.9750968111510003</v>
      </c>
      <c r="BF87">
        <v>8.0217769361377904</v>
      </c>
      <c r="BG87">
        <v>8.0684200759835303</v>
      </c>
      <c r="BH87">
        <v>8.1150263236243294</v>
      </c>
      <c r="BI87">
        <v>8.1615957973721098</v>
      </c>
      <c r="BJ87">
        <v>8.20812864037973</v>
      </c>
      <c r="BK87">
        <v>8.2546250201093407</v>
      </c>
      <c r="BL87">
        <v>8.3010851278042299</v>
      </c>
      <c r="BM87">
        <v>8.3475091779641009</v>
      </c>
      <c r="BN87">
        <v>8.3938974078239408</v>
      </c>
      <c r="BO87">
        <v>8.4402500768365805</v>
      </c>
      <c r="BP87">
        <v>8.4865674661587391</v>
      </c>
      <c r="BQ87">
        <v>8.5328498781409898</v>
      </c>
      <c r="BR87">
        <v>8.5790976358213697</v>
      </c>
      <c r="BS87">
        <v>8.6253110824228791</v>
      </c>
      <c r="BT87">
        <v>8.6714905808546803</v>
      </c>
      <c r="BU87">
        <v>8.7176365132173608</v>
      </c>
      <c r="BV87">
        <v>8.7637492803119201</v>
      </c>
      <c r="BW87">
        <v>8.8098293011527602</v>
      </c>
      <c r="BX87">
        <v>8.8558770124845303</v>
      </c>
      <c r="BY87">
        <v>8.9018928683030705</v>
      </c>
      <c r="BZ87">
        <v>8.9478773393800406</v>
      </c>
      <c r="CA87">
        <v>8.9938309127918199</v>
      </c>
      <c r="CB87">
        <v>9.0397540914520995</v>
      </c>
      <c r="CC87">
        <v>9.0856473936486299</v>
      </c>
      <c r="CD87">
        <v>9.1315113525838303</v>
      </c>
      <c r="CE87">
        <v>9.1773465159193108</v>
      </c>
      <c r="CF87">
        <v>9.2231534453245398</v>
      </c>
      <c r="CG87">
        <v>9.2689327160292194</v>
      </c>
      <c r="CH87">
        <v>9.31468491637977</v>
      </c>
      <c r="CI87">
        <v>9.3604106473995792</v>
      </c>
      <c r="CJ87">
        <v>9.4061105223533392</v>
      </c>
      <c r="CK87">
        <v>9.4517851663151706</v>
      </c>
      <c r="CL87">
        <v>9.4974352157404507</v>
      </c>
      <c r="CM87">
        <v>9.5430613180420103</v>
      </c>
      <c r="CN87">
        <v>9.5886641311695708</v>
      </c>
      <c r="CO87">
        <v>9.6342443231933501</v>
      </c>
      <c r="CP87">
        <v>9.6798025718914698</v>
      </c>
      <c r="CQ87">
        <v>9.7253395643410592</v>
      </c>
      <c r="CR87">
        <v>9.7708559965130597</v>
      </c>
      <c r="CS87">
        <v>9.8163525728709509</v>
      </c>
      <c r="CT87">
        <v>9.8618300059730206</v>
      </c>
      <c r="CU87">
        <v>9.9072890160785008</v>
      </c>
      <c r="CV87">
        <v>9.9527303307573192</v>
      </c>
      <c r="CW87">
        <v>9.9981546845035307</v>
      </c>
      <c r="CX87">
        <v>10.0435628183521</v>
      </c>
      <c r="CY87">
        <v>10.088955053421801</v>
      </c>
      <c r="CZ87">
        <v>10.1343310177789</v>
      </c>
      <c r="DA87">
        <v>10.179689682897401</v>
      </c>
      <c r="DB87">
        <v>10.2250290799567</v>
      </c>
      <c r="DC87">
        <v>10.2703459163491</v>
      </c>
      <c r="DD87">
        <v>10.315635066031801</v>
      </c>
      <c r="DE87">
        <v>10.3608889039619</v>
      </c>
      <c r="DF87">
        <v>10.406096452365899</v>
      </c>
      <c r="DG87">
        <v>10.451242305583699</v>
      </c>
      <c r="DH87">
        <v>10.496305301299399</v>
      </c>
      <c r="DI87">
        <v>10.5412569097233</v>
      </c>
      <c r="DJ87">
        <v>10.586059319197201</v>
      </c>
      <c r="DK87">
        <v>10.6306626706115</v>
      </c>
      <c r="DL87">
        <v>10.675004292196499</v>
      </c>
      <c r="DM87">
        <v>10.719004356826501</v>
      </c>
      <c r="DN87">
        <v>10.762561892650201</v>
      </c>
      <c r="DO87">
        <v>10.8055564259608</v>
      </c>
      <c r="DP87">
        <v>10.847831154283799</v>
      </c>
      <c r="DQ87">
        <v>10.8892089326324</v>
      </c>
      <c r="DR87">
        <v>10.929479565569499</v>
      </c>
      <c r="DS87">
        <v>10.968419868748301</v>
      </c>
      <c r="DT87">
        <v>11.005800083408699</v>
      </c>
    </row>
    <row r="88" spans="1:124" ht="15" customHeight="1" x14ac:dyDescent="0.25">
      <c r="A88">
        <v>86</v>
      </c>
      <c r="B88">
        <v>5.1803891221150096</v>
      </c>
      <c r="C88">
        <v>5.2559808981499998</v>
      </c>
      <c r="D88">
        <v>5.2845054864124599</v>
      </c>
      <c r="E88">
        <v>5.32151558978192</v>
      </c>
      <c r="F88">
        <v>5.3549110523610404</v>
      </c>
      <c r="G88">
        <v>5.4006289216626699</v>
      </c>
      <c r="H88">
        <v>5.4162551826042202</v>
      </c>
      <c r="I88">
        <v>5.4269217367201801</v>
      </c>
      <c r="J88">
        <v>5.4583455062789099</v>
      </c>
      <c r="K88">
        <v>5.4868276638964</v>
      </c>
      <c r="L88">
        <v>5.59658044207952</v>
      </c>
      <c r="M88">
        <v>5.6583283588411204</v>
      </c>
      <c r="N88">
        <v>5.6816856882082902</v>
      </c>
      <c r="O88">
        <v>5.74926550109803</v>
      </c>
      <c r="P88">
        <v>5.8713008571265703</v>
      </c>
      <c r="Q88">
        <v>5.8377520171669799</v>
      </c>
      <c r="R88">
        <v>5.9749516342172502</v>
      </c>
      <c r="S88">
        <v>6.0482359997810198</v>
      </c>
      <c r="T88">
        <v>6.0737301647392004</v>
      </c>
      <c r="U88">
        <v>6.1131161565965</v>
      </c>
      <c r="V88">
        <v>6.1900889050704899</v>
      </c>
      <c r="W88">
        <v>6.2366005041679102</v>
      </c>
      <c r="X88">
        <v>6.2983983264292602</v>
      </c>
      <c r="Y88">
        <v>6.3218969094773803</v>
      </c>
      <c r="Z88">
        <v>6.3950524745328501</v>
      </c>
      <c r="AA88">
        <v>6.4114192083397601</v>
      </c>
      <c r="AB88">
        <v>6.4191628874762801</v>
      </c>
      <c r="AC88">
        <v>6.48104898854832</v>
      </c>
      <c r="AD88">
        <v>6.5082330831200403</v>
      </c>
      <c r="AE88">
        <v>6.5336579740338703</v>
      </c>
      <c r="AF88">
        <v>6.6372693677375603</v>
      </c>
      <c r="AG88">
        <v>6.6595122726400104</v>
      </c>
      <c r="AH88">
        <v>6.7136322960950601</v>
      </c>
      <c r="AI88">
        <v>6.7370467280434498</v>
      </c>
      <c r="AJ88">
        <v>6.8024467807524198</v>
      </c>
      <c r="AK88">
        <v>6.8798778707677002</v>
      </c>
      <c r="AL88">
        <v>6.9365115093654097</v>
      </c>
      <c r="AM88">
        <v>6.9782751778538703</v>
      </c>
      <c r="AN88">
        <v>7.0200353442977104</v>
      </c>
      <c r="AO88">
        <v>7.0617919584878504</v>
      </c>
      <c r="AP88">
        <v>7.1035449895954299</v>
      </c>
      <c r="AQ88">
        <v>7.1452944258594497</v>
      </c>
      <c r="AR88">
        <v>7.1635181619316199</v>
      </c>
      <c r="AS88">
        <v>7.18178177304413</v>
      </c>
      <c r="AT88">
        <v>7.2000853146599102</v>
      </c>
      <c r="AU88">
        <v>7.21842884343486</v>
      </c>
      <c r="AV88">
        <v>7.2368124172169299</v>
      </c>
      <c r="AW88">
        <v>7.2552360950447001</v>
      </c>
      <c r="AX88">
        <v>7.2736999371457003</v>
      </c>
      <c r="AY88">
        <v>7.2922040049343604</v>
      </c>
      <c r="AZ88">
        <v>7.3107483610096802</v>
      </c>
      <c r="BA88">
        <v>7.3293330691524501</v>
      </c>
      <c r="BB88">
        <v>7.3479581943222403</v>
      </c>
      <c r="BC88">
        <v>7.3666238026539297</v>
      </c>
      <c r="BD88">
        <v>7.3853299614539303</v>
      </c>
      <c r="BE88">
        <v>7.4040767391959497</v>
      </c>
      <c r="BF88">
        <v>7.44634581599139</v>
      </c>
      <c r="BG88">
        <v>7.4886114133711699</v>
      </c>
      <c r="BH88">
        <v>7.5308736621954599</v>
      </c>
      <c r="BI88">
        <v>7.5731327098463197</v>
      </c>
      <c r="BJ88">
        <v>7.6153887199129704</v>
      </c>
      <c r="BK88">
        <v>7.6576418718778996</v>
      </c>
      <c r="BL88">
        <v>7.6998923608036103</v>
      </c>
      <c r="BM88">
        <v>7.7421403970202398</v>
      </c>
      <c r="BN88">
        <v>7.7843862058139699</v>
      </c>
      <c r="BO88">
        <v>7.82663002711634</v>
      </c>
      <c r="BP88">
        <v>7.8688721151944101</v>
      </c>
      <c r="BQ88">
        <v>7.9111127383418296</v>
      </c>
      <c r="BR88">
        <v>7.9533521785708601</v>
      </c>
      <c r="BS88">
        <v>7.99559073130537</v>
      </c>
      <c r="BT88">
        <v>8.0378287050746895</v>
      </c>
      <c r="BU88">
        <v>8.0800664212086204</v>
      </c>
      <c r="BV88">
        <v>8.1223042135332708</v>
      </c>
      <c r="BW88">
        <v>8.1645424280680103</v>
      </c>
      <c r="BX88">
        <v>8.2067814227233793</v>
      </c>
      <c r="BY88">
        <v>8.2490215670001206</v>
      </c>
      <c r="BZ88">
        <v>8.2912632416891405</v>
      </c>
      <c r="CA88">
        <v>8.3335068385725997</v>
      </c>
      <c r="CB88">
        <v>8.3757527601259891</v>
      </c>
      <c r="CC88">
        <v>8.4180014192214099</v>
      </c>
      <c r="CD88">
        <v>8.4602532388316902</v>
      </c>
      <c r="CE88">
        <v>8.50250865173577</v>
      </c>
      <c r="CF88">
        <v>8.5447681002251095</v>
      </c>
      <c r="CG88">
        <v>8.5870320358111307</v>
      </c>
      <c r="CH88">
        <v>8.6293009189338203</v>
      </c>
      <c r="CI88">
        <v>8.67157521867132</v>
      </c>
      <c r="CJ88">
        <v>8.7138554124507106</v>
      </c>
      <c r="CK88">
        <v>8.7561419857598199</v>
      </c>
      <c r="CL88">
        <v>8.7984354318601596</v>
      </c>
      <c r="CM88">
        <v>8.8407362515010206</v>
      </c>
      <c r="CN88">
        <v>8.8830449526344992</v>
      </c>
      <c r="CO88">
        <v>8.9253620501318398</v>
      </c>
      <c r="CP88">
        <v>8.9676880655007594</v>
      </c>
      <c r="CQ88">
        <v>9.0100235266039608</v>
      </c>
      <c r="CR88">
        <v>9.0523689673786993</v>
      </c>
      <c r="CS88">
        <v>9.0947249275575306</v>
      </c>
      <c r="CT88">
        <v>9.1370919523902394</v>
      </c>
      <c r="CU88">
        <v>9.1794705923667692</v>
      </c>
      <c r="CV88">
        <v>9.2218614029414692</v>
      </c>
      <c r="CW88">
        <v>9.2642649442583895</v>
      </c>
      <c r="CX88">
        <v>9.30668178087776</v>
      </c>
      <c r="CY88">
        <v>9.3491120447431602</v>
      </c>
      <c r="CZ88">
        <v>9.3915551561026902</v>
      </c>
      <c r="DA88">
        <v>9.4340098621367598</v>
      </c>
      <c r="DB88">
        <v>9.4764739475466904</v>
      </c>
      <c r="DC88">
        <v>9.51894384347084</v>
      </c>
      <c r="DD88">
        <v>9.5614141079398607</v>
      </c>
      <c r="DE88">
        <v>9.6038767476675702</v>
      </c>
      <c r="DF88">
        <v>9.64632034849474</v>
      </c>
      <c r="DG88">
        <v>9.6887289808399792</v>
      </c>
      <c r="DH88">
        <v>9.7310808476789692</v>
      </c>
      <c r="DI88">
        <v>9.7733466464737404</v>
      </c>
      <c r="DJ88">
        <v>9.8154876235927109</v>
      </c>
      <c r="DK88">
        <v>9.8574527633854991</v>
      </c>
      <c r="DL88">
        <v>9.8991780203836299</v>
      </c>
      <c r="DM88">
        <v>9.9405819062032208</v>
      </c>
      <c r="DN88">
        <v>9.9815614431014392</v>
      </c>
      <c r="DO88">
        <v>10.021993860008999</v>
      </c>
      <c r="DP88">
        <v>10.0617194784463</v>
      </c>
      <c r="DQ88">
        <v>10.100558047575101</v>
      </c>
      <c r="DR88">
        <v>10.13829578601</v>
      </c>
      <c r="DS88">
        <v>10.1747058522507</v>
      </c>
      <c r="DT88">
        <v>10.2095549053311</v>
      </c>
    </row>
    <row r="89" spans="1:124" ht="15" customHeight="1" x14ac:dyDescent="0.25">
      <c r="A89">
        <v>87</v>
      </c>
      <c r="B89">
        <v>4.8704844696832499</v>
      </c>
      <c r="C89">
        <v>4.94321661744483</v>
      </c>
      <c r="D89">
        <v>4.9595834354631698</v>
      </c>
      <c r="E89">
        <v>4.9906232312581098</v>
      </c>
      <c r="F89">
        <v>5.0255123612761601</v>
      </c>
      <c r="G89">
        <v>5.0457719231092497</v>
      </c>
      <c r="H89">
        <v>5.0652448583735401</v>
      </c>
      <c r="I89">
        <v>5.0651849355791896</v>
      </c>
      <c r="J89">
        <v>5.0864323821634496</v>
      </c>
      <c r="K89">
        <v>5.1183195157297003</v>
      </c>
      <c r="L89">
        <v>5.22183197278612</v>
      </c>
      <c r="M89">
        <v>5.2858311474689899</v>
      </c>
      <c r="N89">
        <v>5.3142564454724299</v>
      </c>
      <c r="O89">
        <v>5.3724127925651803</v>
      </c>
      <c r="P89">
        <v>5.4918924311077699</v>
      </c>
      <c r="Q89">
        <v>5.4559697595745904</v>
      </c>
      <c r="R89">
        <v>5.5964986127651803</v>
      </c>
      <c r="S89">
        <v>5.6528057105457696</v>
      </c>
      <c r="T89">
        <v>5.6588373425018297</v>
      </c>
      <c r="U89">
        <v>5.6899716124648796</v>
      </c>
      <c r="V89">
        <v>5.7537142686760996</v>
      </c>
      <c r="W89">
        <v>5.7951676779791796</v>
      </c>
      <c r="X89">
        <v>5.8513578461186704</v>
      </c>
      <c r="Y89">
        <v>5.8780298118200998</v>
      </c>
      <c r="Z89">
        <v>5.9396849149934798</v>
      </c>
      <c r="AA89">
        <v>5.9516789100847696</v>
      </c>
      <c r="AB89">
        <v>5.9607974892128697</v>
      </c>
      <c r="AC89">
        <v>6.0038884586413497</v>
      </c>
      <c r="AD89">
        <v>6.02981797369904</v>
      </c>
      <c r="AE89">
        <v>6.0607844372729502</v>
      </c>
      <c r="AF89">
        <v>6.1515166758943103</v>
      </c>
      <c r="AG89">
        <v>6.1648501320764604</v>
      </c>
      <c r="AH89">
        <v>6.2133661083207299</v>
      </c>
      <c r="AI89">
        <v>6.25989088169597</v>
      </c>
      <c r="AJ89">
        <v>6.3339401755951501</v>
      </c>
      <c r="AK89">
        <v>6.3883092245814801</v>
      </c>
      <c r="AL89">
        <v>6.4257612495867704</v>
      </c>
      <c r="AM89">
        <v>6.46323542598829</v>
      </c>
      <c r="AN89">
        <v>6.5007317982847699</v>
      </c>
      <c r="AO89">
        <v>6.5382504234553496</v>
      </c>
      <c r="AP89">
        <v>6.5757913707765203</v>
      </c>
      <c r="AQ89">
        <v>6.6133547216386699</v>
      </c>
      <c r="AR89">
        <v>6.6307685737820101</v>
      </c>
      <c r="AS89">
        <v>6.6482224400372898</v>
      </c>
      <c r="AT89">
        <v>6.6657163921325804</v>
      </c>
      <c r="AU89">
        <v>6.6832505029144302</v>
      </c>
      <c r="AV89">
        <v>6.7008248463449798</v>
      </c>
      <c r="AW89">
        <v>6.7184394974985704</v>
      </c>
      <c r="AX89">
        <v>6.7360945325582398</v>
      </c>
      <c r="AY89">
        <v>6.7537900288117898</v>
      </c>
      <c r="AZ89">
        <v>6.7715260646475803</v>
      </c>
      <c r="BA89">
        <v>6.7893027195500801</v>
      </c>
      <c r="BB89">
        <v>6.8071200740950202</v>
      </c>
      <c r="BC89">
        <v>6.8249782099442298</v>
      </c>
      <c r="BD89">
        <v>6.8428772098402399</v>
      </c>
      <c r="BE89">
        <v>6.8608171576003603</v>
      </c>
      <c r="BF89">
        <v>6.8989768225602299</v>
      </c>
      <c r="BG89">
        <v>6.9371599931654302</v>
      </c>
      <c r="BH89">
        <v>6.9753668434579899</v>
      </c>
      <c r="BI89">
        <v>7.0135975580448502</v>
      </c>
      <c r="BJ89">
        <v>7.0518523319077602</v>
      </c>
      <c r="BK89">
        <v>7.0901313702127799</v>
      </c>
      <c r="BL89">
        <v>7.1284348881195703</v>
      </c>
      <c r="BM89">
        <v>7.1667631105901899</v>
      </c>
      <c r="BN89">
        <v>7.2051162721978104</v>
      </c>
      <c r="BO89">
        <v>7.2434946169349201</v>
      </c>
      <c r="BP89">
        <v>7.2818983980213901</v>
      </c>
      <c r="BQ89">
        <v>7.3203278777120699</v>
      </c>
      <c r="BR89">
        <v>7.3587833271042697</v>
      </c>
      <c r="BS89">
        <v>7.3972650259447299</v>
      </c>
      <c r="BT89">
        <v>7.4357732624364301</v>
      </c>
      <c r="BU89">
        <v>7.4743083330450899</v>
      </c>
      <c r="BV89">
        <v>7.5128705423052899</v>
      </c>
      <c r="BW89">
        <v>7.55146020262627</v>
      </c>
      <c r="BX89">
        <v>7.5900776340975398</v>
      </c>
      <c r="BY89">
        <v>7.6287231642941196</v>
      </c>
      <c r="BZ89">
        <v>7.66739712808136</v>
      </c>
      <c r="CA89">
        <v>7.7060998674196899</v>
      </c>
      <c r="CB89">
        <v>7.74483173116879</v>
      </c>
      <c r="CC89">
        <v>7.7835930748916899</v>
      </c>
      <c r="CD89">
        <v>7.82238426065837</v>
      </c>
      <c r="CE89">
        <v>7.8612056568491999</v>
      </c>
      <c r="CF89">
        <v>7.9000576379579899</v>
      </c>
      <c r="CG89">
        <v>7.9389405843947198</v>
      </c>
      <c r="CH89">
        <v>7.9778548822880699</v>
      </c>
      <c r="CI89">
        <v>8.0168009232875601</v>
      </c>
      <c r="CJ89">
        <v>8.0557791043654099</v>
      </c>
      <c r="CK89">
        <v>8.0947898276181505</v>
      </c>
      <c r="CL89">
        <v>8.1338335000679294</v>
      </c>
      <c r="CM89">
        <v>8.1729105334635399</v>
      </c>
      <c r="CN89">
        <v>8.2120213440811902</v>
      </c>
      <c r="CO89">
        <v>8.2511663525249794</v>
      </c>
      <c r="CP89">
        <v>8.2903459835272209</v>
      </c>
      <c r="CQ89">
        <v>8.3295606657483603</v>
      </c>
      <c r="CR89">
        <v>8.3688108315768908</v>
      </c>
      <c r="CS89">
        <v>8.4080969169287805</v>
      </c>
      <c r="CT89">
        <v>8.4474193610469701</v>
      </c>
      <c r="CU89">
        <v>8.4867786063005308</v>
      </c>
      <c r="CV89">
        <v>8.5261750979836002</v>
      </c>
      <c r="CW89">
        <v>8.5656092841143803</v>
      </c>
      <c r="CX89">
        <v>8.6050816152337504</v>
      </c>
      <c r="CY89">
        <v>8.6445920940781402</v>
      </c>
      <c r="CZ89">
        <v>8.6841399889198208</v>
      </c>
      <c r="DA89">
        <v>8.7237238747400507</v>
      </c>
      <c r="DB89">
        <v>8.7633413364772395</v>
      </c>
      <c r="DC89">
        <v>8.8029885681779003</v>
      </c>
      <c r="DD89">
        <v>8.8426598407058705</v>
      </c>
      <c r="DE89">
        <v>8.8823468072187808</v>
      </c>
      <c r="DF89">
        <v>8.9220376131468004</v>
      </c>
      <c r="DG89">
        <v>8.9617157764983109</v>
      </c>
      <c r="DH89">
        <v>9.0013588056019707</v>
      </c>
      <c r="DI89">
        <v>9.04093652548055</v>
      </c>
      <c r="DJ89">
        <v>9.08040909143301</v>
      </c>
      <c r="DK89">
        <v>9.1197241191999296</v>
      </c>
      <c r="DL89">
        <v>9.1588159111464194</v>
      </c>
      <c r="DM89">
        <v>9.1976009521739908</v>
      </c>
      <c r="DN89">
        <v>9.2359737883939008</v>
      </c>
      <c r="DO89">
        <v>9.2738087857250093</v>
      </c>
      <c r="DP89">
        <v>9.3109426525762409</v>
      </c>
      <c r="DQ89">
        <v>9.3471912129781902</v>
      </c>
      <c r="DR89">
        <v>9.3823361172067603</v>
      </c>
      <c r="DS89">
        <v>9.4161458273270604</v>
      </c>
      <c r="DT89">
        <v>9.4483823677525507</v>
      </c>
    </row>
    <row r="90" spans="1:124" ht="15" customHeight="1" x14ac:dyDescent="0.25">
      <c r="A90">
        <v>88</v>
      </c>
      <c r="B90">
        <v>4.5895782949289696</v>
      </c>
      <c r="C90">
        <v>4.6540031736817999</v>
      </c>
      <c r="D90">
        <v>4.6549164860829597</v>
      </c>
      <c r="E90">
        <v>4.6769504657232499</v>
      </c>
      <c r="F90">
        <v>4.70032175320714</v>
      </c>
      <c r="G90">
        <v>4.7133683417564098</v>
      </c>
      <c r="H90">
        <v>4.7271091501881202</v>
      </c>
      <c r="I90">
        <v>4.7120942725351398</v>
      </c>
      <c r="J90">
        <v>4.73823808082998</v>
      </c>
      <c r="K90">
        <v>4.7633140577343598</v>
      </c>
      <c r="L90">
        <v>4.8690187608809401</v>
      </c>
      <c r="M90">
        <v>4.9362821294522803</v>
      </c>
      <c r="N90">
        <v>4.9573154993225401</v>
      </c>
      <c r="O90">
        <v>4.9994903604980099</v>
      </c>
      <c r="P90">
        <v>5.1227486384562004</v>
      </c>
      <c r="Q90">
        <v>5.1075609285132204</v>
      </c>
      <c r="R90">
        <v>5.2147961886334597</v>
      </c>
      <c r="S90">
        <v>5.2690755457759302</v>
      </c>
      <c r="T90">
        <v>5.2495917241443397</v>
      </c>
      <c r="U90">
        <v>5.2821233768429297</v>
      </c>
      <c r="V90">
        <v>5.3449538466198296</v>
      </c>
      <c r="W90">
        <v>5.3805860807187802</v>
      </c>
      <c r="X90">
        <v>5.4344081435744496</v>
      </c>
      <c r="Y90">
        <v>5.4401912875800598</v>
      </c>
      <c r="Z90">
        <v>5.5059328758911699</v>
      </c>
      <c r="AA90">
        <v>5.5206270264465198</v>
      </c>
      <c r="AB90">
        <v>5.5155959911188299</v>
      </c>
      <c r="AC90">
        <v>5.5550563500395604</v>
      </c>
      <c r="AD90">
        <v>5.58461364714032</v>
      </c>
      <c r="AE90">
        <v>5.6161375468442403</v>
      </c>
      <c r="AF90">
        <v>5.68880452960948</v>
      </c>
      <c r="AG90">
        <v>5.6978703387667</v>
      </c>
      <c r="AH90">
        <v>5.7632325822073502</v>
      </c>
      <c r="AI90">
        <v>5.82665539915648</v>
      </c>
      <c r="AJ90">
        <v>5.8767314045925803</v>
      </c>
      <c r="AK90">
        <v>5.9101879548572898</v>
      </c>
      <c r="AL90">
        <v>5.9436861267318104</v>
      </c>
      <c r="AM90">
        <v>5.9772260667576997</v>
      </c>
      <c r="AN90">
        <v>6.0108079288968597</v>
      </c>
      <c r="AO90">
        <v>6.0444318744332</v>
      </c>
      <c r="AP90">
        <v>6.0780980718732902</v>
      </c>
      <c r="AQ90">
        <v>6.1118066968463403</v>
      </c>
      <c r="AR90">
        <v>6.1283965928396897</v>
      </c>
      <c r="AS90">
        <v>6.14502652784501</v>
      </c>
      <c r="AT90">
        <v>6.1616965915846</v>
      </c>
      <c r="AU90">
        <v>6.1784068747955398</v>
      </c>
      <c r="AV90">
        <v>6.19515746922493</v>
      </c>
      <c r="AW90">
        <v>6.2119484676249801</v>
      </c>
      <c r="AX90">
        <v>6.22877996374784</v>
      </c>
      <c r="AY90">
        <v>6.2456520523401302</v>
      </c>
      <c r="AZ90">
        <v>6.2625648291372</v>
      </c>
      <c r="BA90">
        <v>6.2795183908571497</v>
      </c>
      <c r="BB90">
        <v>6.2965128351945996</v>
      </c>
      <c r="BC90">
        <v>6.3135482608140601</v>
      </c>
      <c r="BD90">
        <v>6.3306247673431297</v>
      </c>
      <c r="BE90">
        <v>6.3477424553653004</v>
      </c>
      <c r="BF90">
        <v>6.3821093364920802</v>
      </c>
      <c r="BG90">
        <v>6.4165206329995703</v>
      </c>
      <c r="BH90">
        <v>6.4509765766714997</v>
      </c>
      <c r="BI90">
        <v>6.4854774055196103</v>
      </c>
      <c r="BJ90">
        <v>6.5200233636728102</v>
      </c>
      <c r="BK90">
        <v>6.5546147012654004</v>
      </c>
      <c r="BL90">
        <v>6.5892516743243199</v>
      </c>
      <c r="BM90">
        <v>6.6239345446553903</v>
      </c>
      <c r="BN90">
        <v>6.6586635797285298</v>
      </c>
      <c r="BO90">
        <v>6.6934390525619696</v>
      </c>
      <c r="BP90">
        <v>6.7282612416055203</v>
      </c>
      <c r="BQ90">
        <v>6.7631304306226898</v>
      </c>
      <c r="BR90">
        <v>6.79804690857185</v>
      </c>
      <c r="BS90">
        <v>6.8330109694863896</v>
      </c>
      <c r="BT90">
        <v>6.8680229123537</v>
      </c>
      <c r="BU90">
        <v>6.9030830409932502</v>
      </c>
      <c r="BV90">
        <v>6.9381916639335</v>
      </c>
      <c r="BW90">
        <v>6.9733490942877898</v>
      </c>
      <c r="BX90">
        <v>7.0085556496291499</v>
      </c>
      <c r="BY90">
        <v>7.0438116518640204</v>
      </c>
      <c r="BZ90">
        <v>7.0791174271049799</v>
      </c>
      <c r="CA90">
        <v>7.1144733055422202</v>
      </c>
      <c r="CB90">
        <v>7.1498796213141098</v>
      </c>
      <c r="CC90">
        <v>7.1853367123765697</v>
      </c>
      <c r="CD90">
        <v>7.2208449203714</v>
      </c>
      <c r="CE90">
        <v>7.2564045904935401</v>
      </c>
      <c r="CF90">
        <v>7.29201607135714</v>
      </c>
      <c r="CG90">
        <v>7.32767971486071</v>
      </c>
      <c r="CH90">
        <v>7.3633958760510696</v>
      </c>
      <c r="CI90">
        <v>7.3991649129862402</v>
      </c>
      <c r="CJ90">
        <v>7.4349871865972998</v>
      </c>
      <c r="CK90">
        <v>7.4708630605491297</v>
      </c>
      <c r="CL90">
        <v>7.5067929011001899</v>
      </c>
      <c r="CM90">
        <v>7.5427770769611104</v>
      </c>
      <c r="CN90">
        <v>7.5788159591523501</v>
      </c>
      <c r="CO90">
        <v>7.6149099208607902</v>
      </c>
      <c r="CP90">
        <v>7.65105933729531</v>
      </c>
      <c r="CQ90">
        <v>7.6872645855413699</v>
      </c>
      <c r="CR90">
        <v>7.7235260444145899</v>
      </c>
      <c r="CS90">
        <v>7.75984409431336</v>
      </c>
      <c r="CT90">
        <v>7.7962191170705202</v>
      </c>
      <c r="CU90">
        <v>7.8326514958040496</v>
      </c>
      <c r="CV90">
        <v>7.86914161476692</v>
      </c>
      <c r="CW90">
        <v>7.9056898591959497</v>
      </c>
      <c r="CX90">
        <v>7.9422966151598899</v>
      </c>
      <c r="CY90">
        <v>7.9789618024339504</v>
      </c>
      <c r="CZ90">
        <v>8.0156845781547403</v>
      </c>
      <c r="DA90">
        <v>8.0524633810465396</v>
      </c>
      <c r="DB90">
        <v>8.0892956252285604</v>
      </c>
      <c r="DC90">
        <v>8.1261772867917799</v>
      </c>
      <c r="DD90">
        <v>8.1631023550706292</v>
      </c>
      <c r="DE90">
        <v>8.2000621170412593</v>
      </c>
      <c r="DF90">
        <v>8.2370442408029501</v>
      </c>
      <c r="DG90">
        <v>8.2740316232510001</v>
      </c>
      <c r="DH90">
        <v>8.3110009684764208</v>
      </c>
      <c r="DI90">
        <v>8.3479210677474001</v>
      </c>
      <c r="DJ90">
        <v>8.3847507596428592</v>
      </c>
      <c r="DK90">
        <v>8.4214359835837698</v>
      </c>
      <c r="DL90">
        <v>8.4579089954069904</v>
      </c>
      <c r="DM90">
        <v>8.4940837453756703</v>
      </c>
      <c r="DN90">
        <v>8.5298516586201103</v>
      </c>
      <c r="DO90">
        <v>8.5650834682613599</v>
      </c>
      <c r="DP90">
        <v>8.5996112757296004</v>
      </c>
      <c r="DQ90">
        <v>8.6332458778235601</v>
      </c>
      <c r="DR90">
        <v>8.6657630402152499</v>
      </c>
      <c r="DS90">
        <v>8.6969251360028803</v>
      </c>
      <c r="DT90">
        <v>8.7264881430655397</v>
      </c>
    </row>
    <row r="91" spans="1:124" ht="15" customHeight="1" x14ac:dyDescent="0.25">
      <c r="A91">
        <v>89</v>
      </c>
      <c r="B91">
        <v>4.3251343001543203</v>
      </c>
      <c r="C91">
        <v>4.38865073517659</v>
      </c>
      <c r="D91">
        <v>4.3741936295564203</v>
      </c>
      <c r="E91">
        <v>4.3843682133388899</v>
      </c>
      <c r="F91">
        <v>4.3992455514103899</v>
      </c>
      <c r="G91">
        <v>4.4038315080485599</v>
      </c>
      <c r="H91">
        <v>4.4097654714913999</v>
      </c>
      <c r="I91">
        <v>4.3977675675692796</v>
      </c>
      <c r="J91">
        <v>4.4207511466361504</v>
      </c>
      <c r="K91">
        <v>4.4359846050264604</v>
      </c>
      <c r="L91">
        <v>4.5476274055389796</v>
      </c>
      <c r="M91">
        <v>4.61793195949011</v>
      </c>
      <c r="N91">
        <v>4.6212716320706004</v>
      </c>
      <c r="O91">
        <v>4.6605012003356601</v>
      </c>
      <c r="P91">
        <v>4.80643648070859</v>
      </c>
      <c r="Q91">
        <v>4.7771366682787901</v>
      </c>
      <c r="R91">
        <v>4.8544595814809801</v>
      </c>
      <c r="S91">
        <v>4.8874846156608998</v>
      </c>
      <c r="T91">
        <v>4.8770537219289896</v>
      </c>
      <c r="U91">
        <v>4.8980764397333996</v>
      </c>
      <c r="V91">
        <v>4.9531199537274899</v>
      </c>
      <c r="W91">
        <v>4.9917543266858004</v>
      </c>
      <c r="X91">
        <v>5.0255189292348099</v>
      </c>
      <c r="Y91">
        <v>5.0347288051856696</v>
      </c>
      <c r="Z91">
        <v>5.1042641003741602</v>
      </c>
      <c r="AA91">
        <v>5.0975465863815197</v>
      </c>
      <c r="AB91">
        <v>5.0968046558250402</v>
      </c>
      <c r="AC91">
        <v>5.1377608757258804</v>
      </c>
      <c r="AD91">
        <v>5.1615525732215701</v>
      </c>
      <c r="AE91">
        <v>5.1938434239127904</v>
      </c>
      <c r="AF91">
        <v>5.2471227159198497</v>
      </c>
      <c r="AG91">
        <v>5.2847459851062499</v>
      </c>
      <c r="AH91">
        <v>5.3560700768600098</v>
      </c>
      <c r="AI91">
        <v>5.3997372203829697</v>
      </c>
      <c r="AJ91">
        <v>5.4295297934941598</v>
      </c>
      <c r="AK91">
        <v>5.4593795685770301</v>
      </c>
      <c r="AL91">
        <v>5.4892867568970702</v>
      </c>
      <c r="AM91">
        <v>5.5192515741791404</v>
      </c>
      <c r="AN91">
        <v>5.5492742405513003</v>
      </c>
      <c r="AO91">
        <v>5.5793549804878602</v>
      </c>
      <c r="AP91">
        <v>5.6094940227513401</v>
      </c>
      <c r="AQ91">
        <v>5.6396916003335402</v>
      </c>
      <c r="AR91">
        <v>5.6554446706117796</v>
      </c>
      <c r="AS91">
        <v>5.6712377453572298</v>
      </c>
      <c r="AT91">
        <v>5.6870709336866998</v>
      </c>
      <c r="AU91">
        <v>5.7029443455879703</v>
      </c>
      <c r="AV91">
        <v>5.7188580919140604</v>
      </c>
      <c r="AW91">
        <v>5.7348122843773499</v>
      </c>
      <c r="AX91">
        <v>5.7508070355433603</v>
      </c>
      <c r="AY91">
        <v>5.7668424588244003</v>
      </c>
      <c r="AZ91">
        <v>5.7829186684729796</v>
      </c>
      <c r="BA91">
        <v>5.7990357795748704</v>
      </c>
      <c r="BB91">
        <v>5.8151939080420902</v>
      </c>
      <c r="BC91">
        <v>5.8313931706054696</v>
      </c>
      <c r="BD91">
        <v>5.84763368480706</v>
      </c>
      <c r="BE91">
        <v>5.8639155689921703</v>
      </c>
      <c r="BF91">
        <v>5.89482377463316</v>
      </c>
      <c r="BG91">
        <v>5.9257931170322404</v>
      </c>
      <c r="BH91">
        <v>5.95682386320098</v>
      </c>
      <c r="BI91">
        <v>5.9879162838182198</v>
      </c>
      <c r="BJ91">
        <v>6.0190706531592104</v>
      </c>
      <c r="BK91">
        <v>6.0502872490234498</v>
      </c>
      <c r="BL91">
        <v>6.0815663526613797</v>
      </c>
      <c r="BM91">
        <v>6.1129082486997701</v>
      </c>
      <c r="BN91">
        <v>6.14431322506596</v>
      </c>
      <c r="BO91">
        <v>6.1757815729107</v>
      </c>
      <c r="BP91">
        <v>6.2073135865297999</v>
      </c>
      <c r="BQ91">
        <v>6.23890956328448</v>
      </c>
      <c r="BR91">
        <v>6.2705698035203996</v>
      </c>
      <c r="BS91">
        <v>6.3022946104853803</v>
      </c>
      <c r="BT91">
        <v>6.3340842902457499</v>
      </c>
      <c r="BU91">
        <v>6.3659391516014496</v>
      </c>
      <c r="BV91">
        <v>6.3978595059997003</v>
      </c>
      <c r="BW91">
        <v>6.4298456674473297</v>
      </c>
      <c r="BX91">
        <v>6.4618979524217703</v>
      </c>
      <c r="BY91">
        <v>6.4940166797806498</v>
      </c>
      <c r="BZ91">
        <v>6.5262021706700102</v>
      </c>
      <c r="CA91">
        <v>6.55845474843112</v>
      </c>
      <c r="CB91">
        <v>6.5907747385059299</v>
      </c>
      <c r="CC91">
        <v>6.6231624683410999</v>
      </c>
      <c r="CD91">
        <v>6.6556182672906496</v>
      </c>
      <c r="CE91">
        <v>6.6881424665171902</v>
      </c>
      <c r="CF91">
        <v>6.7207353988917697</v>
      </c>
      <c r="CG91">
        <v>6.7533973988923401</v>
      </c>
      <c r="CH91">
        <v>6.78612880250071</v>
      </c>
      <c r="CI91">
        <v>6.8189299470983</v>
      </c>
      <c r="CJ91">
        <v>6.8518011713603597</v>
      </c>
      <c r="CK91">
        <v>6.8847428151487504</v>
      </c>
      <c r="CL91">
        <v>6.9177552194035403</v>
      </c>
      <c r="CM91">
        <v>6.9508387260331101</v>
      </c>
      <c r="CN91">
        <v>6.9839936778028298</v>
      </c>
      <c r="CO91">
        <v>7.0172204182225304</v>
      </c>
      <c r="CP91">
        <v>7.0505192914325301</v>
      </c>
      <c r="CQ91">
        <v>7.0838906420883996</v>
      </c>
      <c r="CR91">
        <v>7.1173348152443703</v>
      </c>
      <c r="CS91">
        <v>7.1508521562354499</v>
      </c>
      <c r="CT91">
        <v>7.1844430105583204</v>
      </c>
      <c r="CU91">
        <v>7.2181077237508697</v>
      </c>
      <c r="CV91">
        <v>7.2518466412706299</v>
      </c>
      <c r="CW91">
        <v>7.2856601083718298</v>
      </c>
      <c r="CX91">
        <v>7.3195484699814299</v>
      </c>
      <c r="CY91">
        <v>7.3535115823918904</v>
      </c>
      <c r="CZ91">
        <v>7.38754850458366</v>
      </c>
      <c r="DA91">
        <v>7.4216575461273999</v>
      </c>
      <c r="DB91">
        <v>7.4558359488936103</v>
      </c>
      <c r="DC91">
        <v>7.4900794574941996</v>
      </c>
      <c r="DD91">
        <v>7.5243817494250198</v>
      </c>
      <c r="DE91">
        <v>7.5587336923177402</v>
      </c>
      <c r="DF91">
        <v>7.5931223932234202</v>
      </c>
      <c r="DG91">
        <v>7.6275300040732699</v>
      </c>
      <c r="DH91">
        <v>7.6619322490616399</v>
      </c>
      <c r="DI91">
        <v>7.69629664431036</v>
      </c>
      <c r="DJ91">
        <v>7.7305803883111599</v>
      </c>
      <c r="DK91">
        <v>7.7647273161279404</v>
      </c>
      <c r="DL91">
        <v>7.7986670977492496</v>
      </c>
      <c r="DM91">
        <v>7.8323104638784997</v>
      </c>
      <c r="DN91">
        <v>7.8655448580854896</v>
      </c>
      <c r="DO91">
        <v>7.8982363579349801</v>
      </c>
      <c r="DP91">
        <v>7.9302111490192297</v>
      </c>
      <c r="DQ91">
        <v>7.9612735505760197</v>
      </c>
      <c r="DR91">
        <v>7.9911917130291403</v>
      </c>
      <c r="DS91">
        <v>8.0197200818192709</v>
      </c>
      <c r="DT91">
        <v>8.0466067148525102</v>
      </c>
    </row>
    <row r="92" spans="1:124" ht="15" customHeight="1" x14ac:dyDescent="0.25">
      <c r="A92">
        <v>90</v>
      </c>
      <c r="B92">
        <v>4.0899705414829599</v>
      </c>
      <c r="C92">
        <v>4.15167309212673</v>
      </c>
      <c r="D92">
        <v>4.1037452629135096</v>
      </c>
      <c r="E92">
        <v>4.1158709233322703</v>
      </c>
      <c r="F92">
        <v>4.1156909366477503</v>
      </c>
      <c r="G92">
        <v>4.1039908249825601</v>
      </c>
      <c r="H92">
        <v>4.1211720587360698</v>
      </c>
      <c r="I92">
        <v>4.1031153670713296</v>
      </c>
      <c r="J92">
        <v>4.1173910485697904</v>
      </c>
      <c r="K92">
        <v>4.1274835784825603</v>
      </c>
      <c r="L92">
        <v>4.2435626347465503</v>
      </c>
      <c r="M92">
        <v>4.3033070380448502</v>
      </c>
      <c r="N92">
        <v>4.3052266783808699</v>
      </c>
      <c r="O92">
        <v>4.3680900533576397</v>
      </c>
      <c r="P92">
        <v>4.49438914615956</v>
      </c>
      <c r="Q92">
        <v>4.4481780174832801</v>
      </c>
      <c r="R92">
        <v>4.4935515899653096</v>
      </c>
      <c r="S92">
        <v>4.5325096834902601</v>
      </c>
      <c r="T92">
        <v>4.5169678137286704</v>
      </c>
      <c r="U92">
        <v>4.5434313426793</v>
      </c>
      <c r="V92">
        <v>4.5961655447639602</v>
      </c>
      <c r="W92">
        <v>4.6136606643828202</v>
      </c>
      <c r="X92">
        <v>4.6412394656064802</v>
      </c>
      <c r="Y92">
        <v>4.6671576825091901</v>
      </c>
      <c r="Z92">
        <v>4.7101990122477098</v>
      </c>
      <c r="AA92">
        <v>4.7104137098807302</v>
      </c>
      <c r="AB92">
        <v>4.7141906925282804</v>
      </c>
      <c r="AC92">
        <v>4.7515382316970403</v>
      </c>
      <c r="AD92">
        <v>4.7660127901222502</v>
      </c>
      <c r="AE92">
        <v>4.7930370753277503</v>
      </c>
      <c r="AF92">
        <v>4.8615472415261403</v>
      </c>
      <c r="AG92">
        <v>4.9188547577641701</v>
      </c>
      <c r="AH92">
        <v>4.9618581648847098</v>
      </c>
      <c r="AI92">
        <v>4.9884974138673197</v>
      </c>
      <c r="AJ92">
        <v>5.0152041999225903</v>
      </c>
      <c r="AK92">
        <v>5.0419787853057096</v>
      </c>
      <c r="AL92">
        <v>5.0688214350443603</v>
      </c>
      <c r="AM92">
        <v>5.0957324169018898</v>
      </c>
      <c r="AN92">
        <v>5.1227120013395</v>
      </c>
      <c r="AO92">
        <v>5.1497604614774701</v>
      </c>
      <c r="AP92">
        <v>5.1768780730556196</v>
      </c>
      <c r="AQ92">
        <v>5.2040651143926002</v>
      </c>
      <c r="AR92">
        <v>5.2189532911208403</v>
      </c>
      <c r="AS92">
        <v>5.2338815119769801</v>
      </c>
      <c r="AT92">
        <v>5.24884990588746</v>
      </c>
      <c r="AU92">
        <v>5.2638586024592904</v>
      </c>
      <c r="AV92">
        <v>5.2789077319744404</v>
      </c>
      <c r="AW92">
        <v>5.2939974253839797</v>
      </c>
      <c r="AX92">
        <v>5.3091278143020402</v>
      </c>
      <c r="AY92">
        <v>5.3242990309995299</v>
      </c>
      <c r="AZ92">
        <v>5.3395112083976901</v>
      </c>
      <c r="BA92">
        <v>5.3547644800613901</v>
      </c>
      <c r="BB92">
        <v>5.3700589801921499</v>
      </c>
      <c r="BC92">
        <v>5.3853948436209604</v>
      </c>
      <c r="BD92">
        <v>5.40077220580085</v>
      </c>
      <c r="BE92">
        <v>5.4161912027991201</v>
      </c>
      <c r="BF92">
        <v>5.4441278831681403</v>
      </c>
      <c r="BG92">
        <v>5.4721370499103301</v>
      </c>
      <c r="BH92">
        <v>5.5002190023221704</v>
      </c>
      <c r="BI92">
        <v>5.52837404187001</v>
      </c>
      <c r="BJ92">
        <v>5.55660247213725</v>
      </c>
      <c r="BK92">
        <v>5.5849045987703096</v>
      </c>
      <c r="BL92">
        <v>5.6132807294232396</v>
      </c>
      <c r="BM92">
        <v>5.6417311737011397</v>
      </c>
      <c r="BN92">
        <v>5.6702562431022097</v>
      </c>
      <c r="BO92">
        <v>5.6988562509584799</v>
      </c>
      <c r="BP92">
        <v>5.7275315123752399</v>
      </c>
      <c r="BQ92">
        <v>5.7562823441690503</v>
      </c>
      <c r="BR92">
        <v>5.7851090648044199</v>
      </c>
      <c r="BS92">
        <v>5.81401199432909</v>
      </c>
      <c r="BT92">
        <v>5.8429914543078896</v>
      </c>
      <c r="BU92">
        <v>5.8720477677552498</v>
      </c>
      <c r="BV92">
        <v>5.9011812590661501</v>
      </c>
      <c r="BW92">
        <v>5.9303922539457803</v>
      </c>
      <c r="BX92">
        <v>5.9596810793376598</v>
      </c>
      <c r="BY92">
        <v>5.9890480633503103</v>
      </c>
      <c r="BZ92">
        <v>6.01849353518248</v>
      </c>
      <c r="CA92">
        <v>6.0480178250469203</v>
      </c>
      <c r="CB92">
        <v>6.07762126409256</v>
      </c>
      <c r="CC92">
        <v>6.1073041843253799</v>
      </c>
      <c r="CD92">
        <v>6.1370669185276201</v>
      </c>
      <c r="CE92">
        <v>6.1669098001755804</v>
      </c>
      <c r="CF92">
        <v>6.1968331633559899</v>
      </c>
      <c r="CG92">
        <v>6.2268373426807004</v>
      </c>
      <c r="CH92">
        <v>6.25692267320004</v>
      </c>
      <c r="CI92">
        <v>6.2870894903146803</v>
      </c>
      <c r="CJ92">
        <v>6.3173381296858402</v>
      </c>
      <c r="CK92">
        <v>6.3476689271442401</v>
      </c>
      <c r="CL92">
        <v>6.3780822185974202</v>
      </c>
      <c r="CM92">
        <v>6.4085783399356302</v>
      </c>
      <c r="CN92">
        <v>6.4391576269362796</v>
      </c>
      <c r="CO92">
        <v>6.4698204151669101</v>
      </c>
      <c r="CP92">
        <v>6.5005670398867297</v>
      </c>
      <c r="CQ92">
        <v>6.5313978359467599</v>
      </c>
      <c r="CR92">
        <v>6.5623131376885198</v>
      </c>
      <c r="CS92">
        <v>6.5933132788413502</v>
      </c>
      <c r="CT92">
        <v>6.6243985924183404</v>
      </c>
      <c r="CU92">
        <v>6.6555694106109398</v>
      </c>
      <c r="CV92">
        <v>6.68682606468212</v>
      </c>
      <c r="CW92">
        <v>6.7181688848584002</v>
      </c>
      <c r="CX92">
        <v>6.7495982002203903</v>
      </c>
      <c r="CY92">
        <v>6.7811138228974102</v>
      </c>
      <c r="CZ92">
        <v>6.8127147232052003</v>
      </c>
      <c r="DA92">
        <v>6.8443990820817904</v>
      </c>
      <c r="DB92">
        <v>6.8761639568051001</v>
      </c>
      <c r="DC92">
        <v>6.9080048300606203</v>
      </c>
      <c r="DD92">
        <v>6.9399150120333202</v>
      </c>
      <c r="DE92">
        <v>6.9718848615349502</v>
      </c>
      <c r="DF92">
        <v>7.0039007896658498</v>
      </c>
      <c r="DG92">
        <v>7.0359440088127503</v>
      </c>
      <c r="DH92">
        <v>7.0679889916007301</v>
      </c>
      <c r="DI92">
        <v>7.1000016094085101</v>
      </c>
      <c r="DJ92">
        <v>7.1319369287478596</v>
      </c>
      <c r="DK92">
        <v>7.1637360321913901</v>
      </c>
      <c r="DL92">
        <v>7.1953251886960103</v>
      </c>
      <c r="DM92">
        <v>7.22661087592508</v>
      </c>
      <c r="DN92">
        <v>7.2574752587305298</v>
      </c>
      <c r="DO92">
        <v>7.2877782161407501</v>
      </c>
      <c r="DP92">
        <v>7.3173380463940596</v>
      </c>
      <c r="DQ92">
        <v>7.34595040153601</v>
      </c>
      <c r="DR92">
        <v>7.3733732006491497</v>
      </c>
      <c r="DS92">
        <v>7.3993501706767804</v>
      </c>
      <c r="DT92">
        <v>7.4236185925931899</v>
      </c>
    </row>
    <row r="93" spans="1:124" ht="15" customHeight="1" x14ac:dyDescent="0.25">
      <c r="A93">
        <v>91</v>
      </c>
      <c r="B93">
        <v>3.8770100896900401</v>
      </c>
      <c r="C93">
        <v>3.9211642552384398</v>
      </c>
      <c r="D93">
        <v>3.8493034383454998</v>
      </c>
      <c r="E93">
        <v>3.8495957897547299</v>
      </c>
      <c r="F93">
        <v>3.8396721657458399</v>
      </c>
      <c r="G93">
        <v>3.8335915526772202</v>
      </c>
      <c r="H93">
        <v>3.8539250229130699</v>
      </c>
      <c r="I93">
        <v>3.8235681433104598</v>
      </c>
      <c r="J93">
        <v>3.8296448578688498</v>
      </c>
      <c r="K93">
        <v>3.8481602647787101</v>
      </c>
      <c r="L93">
        <v>3.9601744980848999</v>
      </c>
      <c r="M93">
        <v>4.0151456089678401</v>
      </c>
      <c r="N93">
        <v>4.0460631132735996</v>
      </c>
      <c r="O93">
        <v>4.0874607067138404</v>
      </c>
      <c r="P93">
        <v>4.1848226843810403</v>
      </c>
      <c r="Q93">
        <v>4.1315052870073501</v>
      </c>
      <c r="R93">
        <v>4.1565068840296897</v>
      </c>
      <c r="S93">
        <v>4.1974250259872896</v>
      </c>
      <c r="T93">
        <v>4.1904934931948299</v>
      </c>
      <c r="U93">
        <v>4.2207966180621197</v>
      </c>
      <c r="V93">
        <v>4.2512402593548604</v>
      </c>
      <c r="W93">
        <v>4.2575186163629404</v>
      </c>
      <c r="X93">
        <v>4.29718564852306</v>
      </c>
      <c r="Y93">
        <v>4.3067704742441002</v>
      </c>
      <c r="Z93">
        <v>4.3464416398660903</v>
      </c>
      <c r="AA93">
        <v>4.3555038873485197</v>
      </c>
      <c r="AB93">
        <v>4.3592193233699499</v>
      </c>
      <c r="AC93">
        <v>4.3880504277540702</v>
      </c>
      <c r="AD93">
        <v>4.3973536507731801</v>
      </c>
      <c r="AE93">
        <v>4.4490475103813898</v>
      </c>
      <c r="AF93">
        <v>4.52438895437521</v>
      </c>
      <c r="AG93">
        <v>4.5633623511078003</v>
      </c>
      <c r="AH93">
        <v>4.5873570354165798</v>
      </c>
      <c r="AI93">
        <v>4.6114255876829198</v>
      </c>
      <c r="AJ93">
        <v>4.6355683110476198</v>
      </c>
      <c r="AK93">
        <v>4.6597855103915702</v>
      </c>
      <c r="AL93">
        <v>4.6840774923095303</v>
      </c>
      <c r="AM93">
        <v>4.7084445650830098</v>
      </c>
      <c r="AN93">
        <v>4.73288703865218</v>
      </c>
      <c r="AO93">
        <v>4.7574052245868801</v>
      </c>
      <c r="AP93">
        <v>4.78199943605666</v>
      </c>
      <c r="AQ93">
        <v>4.8066699877997801</v>
      </c>
      <c r="AR93">
        <v>4.8206466128873098</v>
      </c>
      <c r="AS93">
        <v>4.8346637143814304</v>
      </c>
      <c r="AT93">
        <v>4.8487214375929897</v>
      </c>
      <c r="AU93">
        <v>4.8628199283067204</v>
      </c>
      <c r="AV93">
        <v>4.8769593327768499</v>
      </c>
      <c r="AW93">
        <v>4.8911397977225102</v>
      </c>
      <c r="AX93">
        <v>4.9053614703229096</v>
      </c>
      <c r="AY93">
        <v>4.9196244982123796</v>
      </c>
      <c r="AZ93">
        <v>4.9339290294750002</v>
      </c>
      <c r="BA93">
        <v>4.9482752126391301</v>
      </c>
      <c r="BB93">
        <v>4.9626631966716701</v>
      </c>
      <c r="BC93">
        <v>4.9770931309719701</v>
      </c>
      <c r="BD93">
        <v>4.9915651653655297</v>
      </c>
      <c r="BE93">
        <v>5.0060794500974</v>
      </c>
      <c r="BF93">
        <v>5.0315295982624502</v>
      </c>
      <c r="BG93">
        <v>5.0570594539656204</v>
      </c>
      <c r="BH93">
        <v>5.0826693450971501</v>
      </c>
      <c r="BI93">
        <v>5.1083596007847598</v>
      </c>
      <c r="BJ93">
        <v>5.1341305513500304</v>
      </c>
      <c r="BK93">
        <v>5.1599825282634999</v>
      </c>
      <c r="BL93">
        <v>5.1859158640984697</v>
      </c>
      <c r="BM93">
        <v>5.2119308924834504</v>
      </c>
      <c r="BN93">
        <v>5.2380279480532304</v>
      </c>
      <c r="BO93">
        <v>5.2642073663987299</v>
      </c>
      <c r="BP93">
        <v>5.2904694840152597</v>
      </c>
      <c r="BQ93">
        <v>5.3168146382495598</v>
      </c>
      <c r="BR93">
        <v>5.34324316724532</v>
      </c>
      <c r="BS93">
        <v>5.3697554098873601</v>
      </c>
      <c r="BT93">
        <v>5.3963517057442001</v>
      </c>
      <c r="BU93">
        <v>5.4230323950094501</v>
      </c>
      <c r="BV93">
        <v>5.4497978184414402</v>
      </c>
      <c r="BW93">
        <v>5.4766483173016001</v>
      </c>
      <c r="BX93">
        <v>5.5035842332911704</v>
      </c>
      <c r="BY93">
        <v>5.53060590848657</v>
      </c>
      <c r="BZ93">
        <v>5.5577136852731899</v>
      </c>
      <c r="CA93">
        <v>5.5849079062776097</v>
      </c>
      <c r="CB93">
        <v>5.6121889142984402</v>
      </c>
      <c r="CC93">
        <v>5.6395570522355101</v>
      </c>
      <c r="CD93">
        <v>5.6670126630176201</v>
      </c>
      <c r="CE93">
        <v>5.69455608952868</v>
      </c>
      <c r="CF93">
        <v>5.7221876745324396</v>
      </c>
      <c r="CG93">
        <v>5.7499077605955202</v>
      </c>
      <c r="CH93">
        <v>5.7777166900091101</v>
      </c>
      <c r="CI93">
        <v>5.8056148047089904</v>
      </c>
      <c r="CJ93">
        <v>5.8336024461941101</v>
      </c>
      <c r="CK93">
        <v>5.8616799554435897</v>
      </c>
      <c r="CL93">
        <v>5.8898476728323104</v>
      </c>
      <c r="CM93">
        <v>5.9181059380449401</v>
      </c>
      <c r="CN93">
        <v>5.9464550899884303</v>
      </c>
      <c r="CO93">
        <v>5.9748954667031597</v>
      </c>
      <c r="CP93">
        <v>6.0034274052724799</v>
      </c>
      <c r="CQ93">
        <v>6.03205124173087</v>
      </c>
      <c r="CR93">
        <v>6.0607673109707099</v>
      </c>
      <c r="CS93">
        <v>6.0895759466474999</v>
      </c>
      <c r="CT93">
        <v>6.11847748108383</v>
      </c>
      <c r="CU93">
        <v>6.14747224517183</v>
      </c>
      <c r="CV93">
        <v>6.1765605682743798</v>
      </c>
      <c r="CW93">
        <v>6.2057427781249102</v>
      </c>
      <c r="CX93">
        <v>6.23501920072591</v>
      </c>
      <c r="CY93">
        <v>6.2643896087874502</v>
      </c>
      <c r="CZ93">
        <v>6.2938528756392103</v>
      </c>
      <c r="DA93">
        <v>6.32340703332701</v>
      </c>
      <c r="DB93">
        <v>6.35304891723524</v>
      </c>
      <c r="DC93">
        <v>6.3827736869106397</v>
      </c>
      <c r="DD93">
        <v>6.4125741910182299</v>
      </c>
      <c r="DE93">
        <v>6.44244014055164</v>
      </c>
      <c r="DF93">
        <v>6.4723570518595102</v>
      </c>
      <c r="DG93">
        <v>6.5023049204436498</v>
      </c>
      <c r="DH93">
        <v>6.5322565885742803</v>
      </c>
      <c r="DI93">
        <v>6.5621757752469296</v>
      </c>
      <c r="DJ93">
        <v>6.5920147464222998</v>
      </c>
      <c r="DK93">
        <v>6.6217109581293796</v>
      </c>
      <c r="DL93">
        <v>6.6511861840689104</v>
      </c>
      <c r="DM93">
        <v>6.6803412673763498</v>
      </c>
      <c r="DN93">
        <v>6.7090513658866797</v>
      </c>
      <c r="DO93">
        <v>6.7371681072260197</v>
      </c>
      <c r="DP93">
        <v>6.7644992875680199</v>
      </c>
      <c r="DQ93">
        <v>6.7908289896025797</v>
      </c>
      <c r="DR93">
        <v>6.8159014342757001</v>
      </c>
      <c r="DS93">
        <v>6.8394459269872296</v>
      </c>
      <c r="DT93">
        <v>6.8611851765705998</v>
      </c>
    </row>
    <row r="94" spans="1:124" ht="15" customHeight="1" x14ac:dyDescent="0.25">
      <c r="A94">
        <v>92</v>
      </c>
      <c r="B94">
        <v>3.6734952888273802</v>
      </c>
      <c r="C94">
        <v>3.7275028410672602</v>
      </c>
      <c r="D94">
        <v>3.6065154647370199</v>
      </c>
      <c r="E94">
        <v>3.6021811455359698</v>
      </c>
      <c r="F94">
        <v>3.60166156957286</v>
      </c>
      <c r="G94">
        <v>3.5972415371637201</v>
      </c>
      <c r="H94">
        <v>3.6177149501625201</v>
      </c>
      <c r="I94">
        <v>3.5680890502306601</v>
      </c>
      <c r="J94">
        <v>3.5798756699228602</v>
      </c>
      <c r="K94">
        <v>3.58792845472294</v>
      </c>
      <c r="L94">
        <v>3.7164727890190399</v>
      </c>
      <c r="M94">
        <v>3.7845833003204801</v>
      </c>
      <c r="N94">
        <v>3.7923327864996201</v>
      </c>
      <c r="O94">
        <v>3.7878563248886401</v>
      </c>
      <c r="P94">
        <v>3.9159045359865701</v>
      </c>
      <c r="Q94">
        <v>3.8335194528227201</v>
      </c>
      <c r="R94">
        <v>3.8535451674086798</v>
      </c>
      <c r="S94">
        <v>3.89951991424903</v>
      </c>
      <c r="T94">
        <v>3.8785421969120701</v>
      </c>
      <c r="U94">
        <v>3.9077369824103201</v>
      </c>
      <c r="V94">
        <v>3.9266500699403499</v>
      </c>
      <c r="W94">
        <v>3.9542082316821201</v>
      </c>
      <c r="X94">
        <v>3.95454726219665</v>
      </c>
      <c r="Y94">
        <v>3.97900970631843</v>
      </c>
      <c r="Z94">
        <v>4.0188453994419104</v>
      </c>
      <c r="AA94">
        <v>4.0221210619198402</v>
      </c>
      <c r="AB94">
        <v>4.0235562601388501</v>
      </c>
      <c r="AC94">
        <v>4.0523550574244096</v>
      </c>
      <c r="AD94">
        <v>4.0827916881761599</v>
      </c>
      <c r="AE94">
        <v>4.1599175118275298</v>
      </c>
      <c r="AF94">
        <v>4.2024201446676299</v>
      </c>
      <c r="AG94">
        <v>4.2242250147190301</v>
      </c>
      <c r="AH94">
        <v>4.2461078477963596</v>
      </c>
      <c r="AI94">
        <v>4.2680689691912903</v>
      </c>
      <c r="AJ94">
        <v>4.2901087054110798</v>
      </c>
      <c r="AK94">
        <v>4.3122273841569703</v>
      </c>
      <c r="AL94">
        <v>4.3344253343016499</v>
      </c>
      <c r="AM94">
        <v>4.3567028858657704</v>
      </c>
      <c r="AN94">
        <v>4.3790603699936499</v>
      </c>
      <c r="AO94">
        <v>4.4014981189278402</v>
      </c>
      <c r="AP94">
        <v>4.4240164659828496</v>
      </c>
      <c r="AQ94">
        <v>4.4466157455177102</v>
      </c>
      <c r="AR94">
        <v>4.4596871423500097</v>
      </c>
      <c r="AS94">
        <v>4.4727999419968203</v>
      </c>
      <c r="AT94">
        <v>4.4859542965497603</v>
      </c>
      <c r="AU94">
        <v>4.4991503584555099</v>
      </c>
      <c r="AV94">
        <v>4.51238828051242</v>
      </c>
      <c r="AW94">
        <v>4.5256682158668999</v>
      </c>
      <c r="AX94">
        <v>4.5389903180095397</v>
      </c>
      <c r="AY94">
        <v>4.5523547407709204</v>
      </c>
      <c r="AZ94">
        <v>4.5657616383172703</v>
      </c>
      <c r="BA94">
        <v>4.5792111651457299</v>
      </c>
      <c r="BB94">
        <v>4.5927034760794099</v>
      </c>
      <c r="BC94">
        <v>4.6062387262620597</v>
      </c>
      <c r="BD94">
        <v>4.6198170711525899</v>
      </c>
      <c r="BE94">
        <v>4.6334386665190799</v>
      </c>
      <c r="BF94">
        <v>4.6568421910298801</v>
      </c>
      <c r="BG94">
        <v>4.6803301539045199</v>
      </c>
      <c r="BH94">
        <v>4.70390289875413</v>
      </c>
      <c r="BI94">
        <v>4.7275607699287203</v>
      </c>
      <c r="BJ94">
        <v>4.7513041124766602</v>
      </c>
      <c r="BK94">
        <v>4.7751332721029804</v>
      </c>
      <c r="BL94">
        <v>4.7990485951261999</v>
      </c>
      <c r="BM94">
        <v>4.82305042843391</v>
      </c>
      <c r="BN94">
        <v>4.8471391194369504</v>
      </c>
      <c r="BO94">
        <v>4.8713150160222103</v>
      </c>
      <c r="BP94">
        <v>4.8955784665040403</v>
      </c>
      <c r="BQ94">
        <v>4.9199298195742296</v>
      </c>
      <c r="BR94">
        <v>4.9443694242505503</v>
      </c>
      <c r="BS94">
        <v>4.9688976298238998</v>
      </c>
      <c r="BT94">
        <v>4.9935147858039501</v>
      </c>
      <c r="BU94">
        <v>5.0182212418633503</v>
      </c>
      <c r="BV94">
        <v>5.0430173477804097</v>
      </c>
      <c r="BW94">
        <v>5.0679034533803504</v>
      </c>
      <c r="BX94">
        <v>5.09287990847504</v>
      </c>
      <c r="BY94">
        <v>5.1179470628011998</v>
      </c>
      <c r="BZ94">
        <v>5.1431052659571099</v>
      </c>
      <c r="CA94">
        <v>5.1683548673378299</v>
      </c>
      <c r="CB94">
        <v>5.1936962160688402</v>
      </c>
      <c r="CC94">
        <v>5.2191296609381999</v>
      </c>
      <c r="CD94">
        <v>5.2446555503272103</v>
      </c>
      <c r="CE94">
        <v>5.27027423213943</v>
      </c>
      <c r="CF94">
        <v>5.2959860537282903</v>
      </c>
      <c r="CG94">
        <v>5.3217913618231503</v>
      </c>
      <c r="CH94">
        <v>5.3476905024537897</v>
      </c>
      <c r="CI94">
        <v>5.3736838208733797</v>
      </c>
      <c r="CJ94">
        <v>5.3997716614800799</v>
      </c>
      <c r="CK94">
        <v>5.42595436773692</v>
      </c>
      <c r="CL94">
        <v>5.4522322820903097</v>
      </c>
      <c r="CM94">
        <v>5.4786057458870996</v>
      </c>
      <c r="CN94">
        <v>5.5050750992900799</v>
      </c>
      <c r="CO94">
        <v>5.53164068119204</v>
      </c>
      <c r="CP94">
        <v>5.5583028291283902</v>
      </c>
      <c r="CQ94">
        <v>5.5850618791883999</v>
      </c>
      <c r="CR94">
        <v>5.6119181659249202</v>
      </c>
      <c r="CS94">
        <v>5.6388720222627899</v>
      </c>
      <c r="CT94">
        <v>5.6659237794058601</v>
      </c>
      <c r="CU94">
        <v>5.6930737667426001</v>
      </c>
      <c r="CV94">
        <v>5.7203223117504702</v>
      </c>
      <c r="CW94">
        <v>5.7476697398988899</v>
      </c>
      <c r="CX94">
        <v>5.7751163745509899</v>
      </c>
      <c r="CY94">
        <v>5.8026619387491802</v>
      </c>
      <c r="CZ94">
        <v>5.8303051813060502</v>
      </c>
      <c r="DA94">
        <v>5.8580439421194201</v>
      </c>
      <c r="DB94">
        <v>5.8858747690597299</v>
      </c>
      <c r="DC94">
        <v>5.9137924016258898</v>
      </c>
      <c r="DD94">
        <v>5.9417890869855103</v>
      </c>
      <c r="DE94">
        <v>5.9698536900069303</v>
      </c>
      <c r="DF94">
        <v>5.99797055625623</v>
      </c>
      <c r="DG94">
        <v>6.0261180864376103</v>
      </c>
      <c r="DH94">
        <v>6.0542669831935001</v>
      </c>
      <c r="DI94">
        <v>6.0823781372944099</v>
      </c>
      <c r="DJ94">
        <v>6.1104001306123097</v>
      </c>
      <c r="DK94">
        <v>6.1382656439196799</v>
      </c>
      <c r="DL94">
        <v>6.1658905246235003</v>
      </c>
      <c r="DM94">
        <v>6.1931681809877501</v>
      </c>
      <c r="DN94">
        <v>6.21996451758163</v>
      </c>
      <c r="DO94">
        <v>6.2461202515920702</v>
      </c>
      <c r="DP94">
        <v>6.27142929103782</v>
      </c>
      <c r="DQ94">
        <v>6.2956603987635198</v>
      </c>
      <c r="DR94">
        <v>6.31853963326129</v>
      </c>
      <c r="DS94">
        <v>6.33977713438673</v>
      </c>
      <c r="DT94">
        <v>6.3590761991094196</v>
      </c>
    </row>
    <row r="95" spans="1:124" ht="15" customHeight="1" x14ac:dyDescent="0.25">
      <c r="A95">
        <v>93</v>
      </c>
      <c r="B95">
        <v>3.4956450707225102</v>
      </c>
      <c r="C95">
        <v>3.5647581249623199</v>
      </c>
      <c r="D95">
        <v>3.3845925504117802</v>
      </c>
      <c r="E95">
        <v>3.3926373909901999</v>
      </c>
      <c r="F95">
        <v>3.3849531161405402</v>
      </c>
      <c r="G95">
        <v>3.3743319758550401</v>
      </c>
      <c r="H95">
        <v>3.4041144472381402</v>
      </c>
      <c r="I95">
        <v>3.33277572239238</v>
      </c>
      <c r="J95">
        <v>3.3374896400434699</v>
      </c>
      <c r="K95">
        <v>3.3514422378422202</v>
      </c>
      <c r="L95">
        <v>3.51572859494547</v>
      </c>
      <c r="M95">
        <v>3.5572235166584401</v>
      </c>
      <c r="N95">
        <v>3.5065962783954601</v>
      </c>
      <c r="O95">
        <v>3.5269135206645998</v>
      </c>
      <c r="P95">
        <v>3.6266004341980902</v>
      </c>
      <c r="Q95">
        <v>3.5620785656120701</v>
      </c>
      <c r="R95">
        <v>3.57146994375378</v>
      </c>
      <c r="S95">
        <v>3.6107789263853598</v>
      </c>
      <c r="T95">
        <v>3.57843818018668</v>
      </c>
      <c r="U95">
        <v>3.6079555057382602</v>
      </c>
      <c r="V95">
        <v>3.6551693403533401</v>
      </c>
      <c r="W95">
        <v>3.6556857459196701</v>
      </c>
      <c r="X95">
        <v>3.6388711166027599</v>
      </c>
      <c r="Y95">
        <v>3.6870568864506001</v>
      </c>
      <c r="Z95">
        <v>3.71454294602789</v>
      </c>
      <c r="AA95">
        <v>3.7142735181366699</v>
      </c>
      <c r="AB95">
        <v>3.71477916534573</v>
      </c>
      <c r="AC95">
        <v>3.7777388622653101</v>
      </c>
      <c r="AD95">
        <v>3.82984178488518</v>
      </c>
      <c r="AE95">
        <v>3.8751174072891499</v>
      </c>
      <c r="AF95">
        <v>3.89528911645598</v>
      </c>
      <c r="AG95">
        <v>3.91554088674215</v>
      </c>
      <c r="AH95">
        <v>3.9358730520992999</v>
      </c>
      <c r="AI95">
        <v>3.95628594748031</v>
      </c>
      <c r="AJ95">
        <v>3.9767799088185298</v>
      </c>
      <c r="AK95">
        <v>3.9973552730061699</v>
      </c>
      <c r="AL95">
        <v>4.0180123778716599</v>
      </c>
      <c r="AM95">
        <v>4.0387515621562002</v>
      </c>
      <c r="AN95">
        <v>4.0595731654892404</v>
      </c>
      <c r="AO95">
        <v>4.0804775283630299</v>
      </c>
      <c r="AP95">
        <v>4.1014649921061901</v>
      </c>
      <c r="AQ95">
        <v>4.12253589885613</v>
      </c>
      <c r="AR95">
        <v>4.1349304259043302</v>
      </c>
      <c r="AS95">
        <v>4.1473670338684698</v>
      </c>
      <c r="AT95">
        <v>4.1598458722592104</v>
      </c>
      <c r="AU95">
        <v>4.17236709096104</v>
      </c>
      <c r="AV95">
        <v>4.1849308402279997</v>
      </c>
      <c r="AW95">
        <v>4.1975372706790504</v>
      </c>
      <c r="AX95">
        <v>4.2101865332932897</v>
      </c>
      <c r="AY95">
        <v>4.2228787794048097</v>
      </c>
      <c r="AZ95">
        <v>4.2356141606973399</v>
      </c>
      <c r="BA95">
        <v>4.2483928291985604</v>
      </c>
      <c r="BB95">
        <v>4.2612149372741204</v>
      </c>
      <c r="BC95">
        <v>4.2740806376213403</v>
      </c>
      <c r="BD95">
        <v>4.2869900832626602</v>
      </c>
      <c r="BE95">
        <v>4.2999434275386097</v>
      </c>
      <c r="BF95">
        <v>4.3218322935867297</v>
      </c>
      <c r="BG95">
        <v>4.3438081175723999</v>
      </c>
      <c r="BH95">
        <v>4.3658712496287597</v>
      </c>
      <c r="BI95">
        <v>4.3880220403765904</v>
      </c>
      <c r="BJ95">
        <v>4.4102608408835602</v>
      </c>
      <c r="BK95">
        <v>4.4325880026219702</v>
      </c>
      <c r="BL95">
        <v>4.4550038774251997</v>
      </c>
      <c r="BM95">
        <v>4.4775088174428204</v>
      </c>
      <c r="BN95">
        <v>4.5001031750942699</v>
      </c>
      <c r="BO95">
        <v>4.52278730302121</v>
      </c>
      <c r="BP95">
        <v>4.5455615540384002</v>
      </c>
      <c r="BQ95">
        <v>4.5684262810831999</v>
      </c>
      <c r="BR95">
        <v>4.5913818371636301</v>
      </c>
      <c r="BS95">
        <v>4.6144285753049603</v>
      </c>
      <c r="BT95">
        <v>4.63756684849481</v>
      </c>
      <c r="BU95">
        <v>4.6607970096269202</v>
      </c>
      <c r="BV95">
        <v>4.6841194114432199</v>
      </c>
      <c r="BW95">
        <v>4.7075344064746298</v>
      </c>
      <c r="BX95">
        <v>4.7310423469802299</v>
      </c>
      <c r="BY95">
        <v>4.7546435848849402</v>
      </c>
      <c r="BZ95">
        <v>4.7783384717158102</v>
      </c>
      <c r="CA95">
        <v>4.8021273585366302</v>
      </c>
      <c r="CB95">
        <v>4.8260105958811401</v>
      </c>
      <c r="CC95">
        <v>4.8499885336847397</v>
      </c>
      <c r="CD95">
        <v>4.8740615212145997</v>
      </c>
      <c r="CE95">
        <v>4.8982299069983304</v>
      </c>
      <c r="CF95">
        <v>4.9224940387511404</v>
      </c>
      <c r="CG95">
        <v>4.9468542633014696</v>
      </c>
      <c r="CH95">
        <v>4.9713109265151099</v>
      </c>
      <c r="CI95">
        <v>4.9958643732178798</v>
      </c>
      <c r="CJ95">
        <v>5.02051494711678</v>
      </c>
      <c r="CK95">
        <v>5.0452629907197002</v>
      </c>
      <c r="CL95">
        <v>5.0701088452536096</v>
      </c>
      <c r="CM95">
        <v>5.0950528505814097</v>
      </c>
      <c r="CN95">
        <v>5.1200953451171998</v>
      </c>
      <c r="CO95">
        <v>5.1452366657402298</v>
      </c>
      <c r="CP95">
        <v>5.1704771477074498</v>
      </c>
      <c r="CQ95">
        <v>5.1958171245645799</v>
      </c>
      <c r="CR95">
        <v>5.2212569280559</v>
      </c>
      <c r="CS95">
        <v>5.2467968880326801</v>
      </c>
      <c r="CT95">
        <v>5.2724373323602203</v>
      </c>
      <c r="CU95">
        <v>5.2981785868236901</v>
      </c>
      <c r="CV95">
        <v>5.3240209750326004</v>
      </c>
      <c r="CW95">
        <v>5.3499648183240698</v>
      </c>
      <c r="CX95">
        <v>5.3760104356648704</v>
      </c>
      <c r="CY95">
        <v>5.4021574842237303</v>
      </c>
      <c r="CZ95">
        <v>5.4284045487227601</v>
      </c>
      <c r="DA95">
        <v>5.4547492159454398</v>
      </c>
      <c r="DB95">
        <v>5.4811876548443497</v>
      </c>
      <c r="DC95">
        <v>5.5077140508389997</v>
      </c>
      <c r="DD95">
        <v>5.53431985680752</v>
      </c>
      <c r="DE95">
        <v>5.5609928189873896</v>
      </c>
      <c r="DF95">
        <v>5.5877157332560801</v>
      </c>
      <c r="DG95">
        <v>5.6144648869003104</v>
      </c>
      <c r="DH95">
        <v>5.6412081438725803</v>
      </c>
      <c r="DI95">
        <v>5.6679026384818503</v>
      </c>
      <c r="DJ95">
        <v>5.6944920540847104</v>
      </c>
      <c r="DK95">
        <v>5.7209027168608904</v>
      </c>
      <c r="DL95">
        <v>5.7470425761665096</v>
      </c>
      <c r="DM95">
        <v>5.7727951233782102</v>
      </c>
      <c r="DN95">
        <v>5.7980139126068799</v>
      </c>
      <c r="DO95">
        <v>5.8225250742147203</v>
      </c>
      <c r="DP95">
        <v>5.8461039617089599</v>
      </c>
      <c r="DQ95">
        <v>5.8684988426854101</v>
      </c>
      <c r="DR95">
        <v>5.8894114259267498</v>
      </c>
      <c r="DS95">
        <v>5.9085260635349997</v>
      </c>
      <c r="DT95">
        <v>5.9255198455037901</v>
      </c>
    </row>
    <row r="96" spans="1:124" ht="15" customHeight="1" x14ac:dyDescent="0.25">
      <c r="A96">
        <v>94</v>
      </c>
      <c r="B96">
        <v>3.3355971489955101</v>
      </c>
      <c r="C96">
        <v>3.4144619961520801</v>
      </c>
      <c r="D96">
        <v>3.20010119501059</v>
      </c>
      <c r="E96">
        <v>3.2086107620887399</v>
      </c>
      <c r="F96">
        <v>3.18369316644789</v>
      </c>
      <c r="G96">
        <v>3.16550830770122</v>
      </c>
      <c r="H96">
        <v>3.2221626992897101</v>
      </c>
      <c r="I96">
        <v>3.11121104960338</v>
      </c>
      <c r="J96">
        <v>3.11949606848215</v>
      </c>
      <c r="K96">
        <v>3.1656802683816299</v>
      </c>
      <c r="L96">
        <v>3.31350992853366</v>
      </c>
      <c r="M96">
        <v>3.3163554004376401</v>
      </c>
      <c r="N96">
        <v>3.27095597269687</v>
      </c>
      <c r="O96">
        <v>3.26006524147106</v>
      </c>
      <c r="P96">
        <v>3.3758083251367501</v>
      </c>
      <c r="Q96">
        <v>3.3160917635938199</v>
      </c>
      <c r="R96">
        <v>3.31449573852609</v>
      </c>
      <c r="S96">
        <v>3.34003250125674</v>
      </c>
      <c r="T96">
        <v>3.3074754281139098</v>
      </c>
      <c r="U96">
        <v>3.3559198214094601</v>
      </c>
      <c r="V96">
        <v>3.3787170070972201</v>
      </c>
      <c r="W96">
        <v>3.3907439002041602</v>
      </c>
      <c r="X96">
        <v>3.36616461598223</v>
      </c>
      <c r="Y96">
        <v>3.4185832265496598</v>
      </c>
      <c r="Z96">
        <v>3.4291495857415302</v>
      </c>
      <c r="AA96">
        <v>3.4356521006294001</v>
      </c>
      <c r="AB96">
        <v>3.46263483873126</v>
      </c>
      <c r="AC96">
        <v>3.5428645638209901</v>
      </c>
      <c r="AD96">
        <v>3.5814522497321502</v>
      </c>
      <c r="AE96">
        <v>3.6003816583643902</v>
      </c>
      <c r="AF96">
        <v>3.6193917995097999</v>
      </c>
      <c r="AG96">
        <v>3.6384830128296</v>
      </c>
      <c r="AH96">
        <v>3.65765563882742</v>
      </c>
      <c r="AI96">
        <v>3.6769100188292199</v>
      </c>
      <c r="AJ96">
        <v>3.6962464949621698</v>
      </c>
      <c r="AK96">
        <v>3.7156654101327602</v>
      </c>
      <c r="AL96">
        <v>3.7351671080037798</v>
      </c>
      <c r="AM96">
        <v>3.75475193297039</v>
      </c>
      <c r="AN96">
        <v>3.7744202301351599</v>
      </c>
      <c r="AO96">
        <v>3.7941723452820701</v>
      </c>
      <c r="AP96">
        <v>3.8140086248494498</v>
      </c>
      <c r="AQ96">
        <v>3.8339294159018902</v>
      </c>
      <c r="AR96">
        <v>3.84587121099463</v>
      </c>
      <c r="AS96">
        <v>3.85785490919978</v>
      </c>
      <c r="AT96">
        <v>3.8698806602789801</v>
      </c>
      <c r="AU96">
        <v>3.8819486143517001</v>
      </c>
      <c r="AV96">
        <v>3.89405892189041</v>
      </c>
      <c r="AW96">
        <v>3.9062117337154398</v>
      </c>
      <c r="AX96">
        <v>3.9184072009895501</v>
      </c>
      <c r="AY96">
        <v>3.9306454752122302</v>
      </c>
      <c r="AZ96">
        <v>3.9429267082136699</v>
      </c>
      <c r="BA96">
        <v>3.9552510521484598</v>
      </c>
      <c r="BB96">
        <v>3.9676186594888398</v>
      </c>
      <c r="BC96">
        <v>3.9800296830177699</v>
      </c>
      <c r="BD96">
        <v>3.9924842758215702</v>
      </c>
      <c r="BE96">
        <v>4.0049825912821797</v>
      </c>
      <c r="BF96">
        <v>4.0257214680512998</v>
      </c>
      <c r="BG96">
        <v>4.0465483961891504</v>
      </c>
      <c r="BH96">
        <v>4.0674637293686402</v>
      </c>
      <c r="BI96">
        <v>4.0884678215518102</v>
      </c>
      <c r="BJ96">
        <v>4.1095610269477199</v>
      </c>
      <c r="BK96">
        <v>4.1307436999688898</v>
      </c>
      <c r="BL96">
        <v>4.1520161951864001</v>
      </c>
      <c r="BM96">
        <v>4.17337886728364</v>
      </c>
      <c r="BN96">
        <v>4.1948320710085296</v>
      </c>
      <c r="BO96">
        <v>4.2163761611244599</v>
      </c>
      <c r="BP96">
        <v>4.2380114923596599</v>
      </c>
      <c r="BQ96">
        <v>4.2597384193552799</v>
      </c>
      <c r="BR96">
        <v>4.2815572966117799</v>
      </c>
      <c r="BS96">
        <v>4.3034684784341302</v>
      </c>
      <c r="BT96">
        <v>4.3254723188752697</v>
      </c>
      <c r="BU96">
        <v>4.3475691716783</v>
      </c>
      <c r="BV96">
        <v>4.3697593902170304</v>
      </c>
      <c r="BW96">
        <v>4.3920433274351103</v>
      </c>
      <c r="BX96">
        <v>4.4144213357836204</v>
      </c>
      <c r="BY96">
        <v>4.43689376715718</v>
      </c>
      <c r="BZ96">
        <v>4.4594609728285404</v>
      </c>
      <c r="CA96">
        <v>4.4821233033816803</v>
      </c>
      <c r="CB96">
        <v>4.5048811086434002</v>
      </c>
      <c r="CC96">
        <v>4.5277347376133497</v>
      </c>
      <c r="CD96">
        <v>4.5506845383926597</v>
      </c>
      <c r="CE96">
        <v>4.5737308581110003</v>
      </c>
      <c r="CF96">
        <v>4.59687404285215</v>
      </c>
      <c r="CG96">
        <v>4.62011443757814</v>
      </c>
      <c r="CH96">
        <v>4.64345238605185</v>
      </c>
      <c r="CI96">
        <v>4.66688823075821</v>
      </c>
      <c r="CJ96">
        <v>4.6904223128238796</v>
      </c>
      <c r="CK96">
        <v>4.7140549719355098</v>
      </c>
      <c r="CL96">
        <v>4.73778654625663</v>
      </c>
      <c r="CM96">
        <v>4.7616173723430597</v>
      </c>
      <c r="CN96">
        <v>4.7855477850569104</v>
      </c>
      <c r="CO96">
        <v>4.8095781174793002</v>
      </c>
      <c r="CP96">
        <v>4.8337087008216404</v>
      </c>
      <c r="CQ96">
        <v>4.8579398643355596</v>
      </c>
      <c r="CR96">
        <v>4.8822719352216604</v>
      </c>
      <c r="CS96">
        <v>4.9067052385367402</v>
      </c>
      <c r="CT96">
        <v>4.9312400971000301</v>
      </c>
      <c r="CU96">
        <v>4.9558768313979797</v>
      </c>
      <c r="CV96">
        <v>4.9806157594879403</v>
      </c>
      <c r="CW96">
        <v>5.0054571969006201</v>
      </c>
      <c r="CX96">
        <v>5.0304014565413997</v>
      </c>
      <c r="CY96">
        <v>5.0554481087213201</v>
      </c>
      <c r="CZ96">
        <v>5.0805955222544696</v>
      </c>
      <c r="DA96">
        <v>5.1058409511776999</v>
      </c>
      <c r="DB96">
        <v>5.131180066602</v>
      </c>
      <c r="DC96">
        <v>5.1566063262734501</v>
      </c>
      <c r="DD96">
        <v>5.1821101402785503</v>
      </c>
      <c r="DE96">
        <v>5.2076777866806703</v>
      </c>
      <c r="DF96">
        <v>5.2332900279899901</v>
      </c>
      <c r="DG96">
        <v>5.25892037918877</v>
      </c>
      <c r="DH96">
        <v>5.2845329815225401</v>
      </c>
      <c r="DI96">
        <v>5.3100800443142999</v>
      </c>
      <c r="DJ96">
        <v>5.3354988303282802</v>
      </c>
      <c r="DK96">
        <v>5.36070733860846</v>
      </c>
      <c r="DL96">
        <v>5.38560317227246</v>
      </c>
      <c r="DM96">
        <v>5.4100568350765998</v>
      </c>
      <c r="DN96">
        <v>5.4339057100123798</v>
      </c>
      <c r="DO96">
        <v>5.4569568354874001</v>
      </c>
      <c r="DP96">
        <v>5.4789612799478</v>
      </c>
      <c r="DQ96">
        <v>5.4996404964689001</v>
      </c>
      <c r="DR96">
        <v>5.51866434812358</v>
      </c>
      <c r="DS96">
        <v>5.5356834860442801</v>
      </c>
      <c r="DT96">
        <v>5.5503407793470698</v>
      </c>
    </row>
    <row r="97" spans="1:124" ht="15" customHeight="1" x14ac:dyDescent="0.25">
      <c r="A97">
        <v>95</v>
      </c>
      <c r="B97">
        <v>3.2111748831474198</v>
      </c>
      <c r="C97">
        <v>3.3161219383492102</v>
      </c>
      <c r="D97">
        <v>3.0520649766210499</v>
      </c>
      <c r="E97">
        <v>3.0486427195269101</v>
      </c>
      <c r="F97">
        <v>3.0098802290826598</v>
      </c>
      <c r="G97">
        <v>2.9864309378415199</v>
      </c>
      <c r="H97">
        <v>3.0385355051909402</v>
      </c>
      <c r="I97">
        <v>2.8944402703828098</v>
      </c>
      <c r="J97">
        <v>2.9417982856724301</v>
      </c>
      <c r="K97">
        <v>2.97799895439901</v>
      </c>
      <c r="L97">
        <v>3.09749913923158</v>
      </c>
      <c r="M97">
        <v>3.1201198808049502</v>
      </c>
      <c r="N97">
        <v>3.0321548721538298</v>
      </c>
      <c r="O97">
        <v>3.04888741936001</v>
      </c>
      <c r="P97">
        <v>3.14739995855955</v>
      </c>
      <c r="Q97">
        <v>3.0933519392848301</v>
      </c>
      <c r="R97">
        <v>3.0633545316449902</v>
      </c>
      <c r="S97">
        <v>3.10772925568005</v>
      </c>
      <c r="T97">
        <v>3.0949236641639999</v>
      </c>
      <c r="U97">
        <v>3.0928379392510901</v>
      </c>
      <c r="V97">
        <v>3.1299386843631898</v>
      </c>
      <c r="W97">
        <v>3.15898232204409</v>
      </c>
      <c r="X97">
        <v>3.1209194015774702</v>
      </c>
      <c r="Y97">
        <v>3.17159329594211</v>
      </c>
      <c r="Z97">
        <v>3.1665671008257199</v>
      </c>
      <c r="AA97">
        <v>3.22142949510555</v>
      </c>
      <c r="AB97">
        <v>3.2683708593319598</v>
      </c>
      <c r="AC97">
        <v>3.3134265086844499</v>
      </c>
      <c r="AD97">
        <v>3.3314109398960898</v>
      </c>
      <c r="AE97">
        <v>3.34947625654475</v>
      </c>
      <c r="AF97">
        <v>3.3676227942376902</v>
      </c>
      <c r="AG97">
        <v>3.3858508894158001</v>
      </c>
      <c r="AH97">
        <v>3.4041608793315001</v>
      </c>
      <c r="AI97">
        <v>3.4225531020257098</v>
      </c>
      <c r="AJ97">
        <v>3.44102789630392</v>
      </c>
      <c r="AK97">
        <v>3.4595856017112001</v>
      </c>
      <c r="AL97">
        <v>3.4782265585062899</v>
      </c>
      <c r="AM97">
        <v>3.4969511076345801</v>
      </c>
      <c r="AN97">
        <v>3.5157595907001098</v>
      </c>
      <c r="AO97">
        <v>3.5346523499364699</v>
      </c>
      <c r="AP97">
        <v>3.5536297281766398</v>
      </c>
      <c r="AQ97">
        <v>3.5726920688216999</v>
      </c>
      <c r="AR97">
        <v>3.5842262605600301</v>
      </c>
      <c r="AS97">
        <v>3.5958020812114202</v>
      </c>
      <c r="AT97">
        <v>3.6074196797681002</v>
      </c>
      <c r="AU97">
        <v>3.6190792055750101</v>
      </c>
      <c r="AV97">
        <v>3.63078080832415</v>
      </c>
      <c r="AW97">
        <v>3.6425246380485699</v>
      </c>
      <c r="AX97">
        <v>3.65431084511606</v>
      </c>
      <c r="AY97">
        <v>3.66613958022256</v>
      </c>
      <c r="AZ97">
        <v>3.67801099438516</v>
      </c>
      <c r="BA97">
        <v>3.6899252389347899</v>
      </c>
      <c r="BB97">
        <v>3.7018824655085898</v>
      </c>
      <c r="BC97">
        <v>3.7138828260418402</v>
      </c>
      <c r="BD97">
        <v>3.7259264727595802</v>
      </c>
      <c r="BE97">
        <v>3.73801355816782</v>
      </c>
      <c r="BF97">
        <v>3.7578914259999698</v>
      </c>
      <c r="BG97">
        <v>3.7778577723522799</v>
      </c>
      <c r="BH97">
        <v>3.7979129465555199</v>
      </c>
      <c r="BI97">
        <v>3.8180572981354</v>
      </c>
      <c r="BJ97">
        <v>3.83829117676673</v>
      </c>
      <c r="BK97">
        <v>3.85861493222614</v>
      </c>
      <c r="BL97">
        <v>3.8790289143434502</v>
      </c>
      <c r="BM97">
        <v>3.89953347295158</v>
      </c>
      <c r="BN97">
        <v>3.92012895783507</v>
      </c>
      <c r="BO97">
        <v>3.9408157186772099</v>
      </c>
      <c r="BP97">
        <v>3.9615941050055601</v>
      </c>
      <c r="BQ97">
        <v>3.9824644661362099</v>
      </c>
      <c r="BR97">
        <v>4.0034271511164699</v>
      </c>
      <c r="BS97">
        <v>4.0244825086660798</v>
      </c>
      <c r="BT97">
        <v>4.0456308871169897</v>
      </c>
      <c r="BU97">
        <v>4.0668726343516699</v>
      </c>
      <c r="BV97">
        <v>4.0882080977398401</v>
      </c>
      <c r="BW97">
        <v>4.1096376240738399</v>
      </c>
      <c r="BX97">
        <v>4.13116155950242</v>
      </c>
      <c r="BY97">
        <v>4.1527802494630501</v>
      </c>
      <c r="BZ97">
        <v>4.1744940386128402</v>
      </c>
      <c r="CA97">
        <v>4.1963032707578201</v>
      </c>
      <c r="CB97">
        <v>4.2182082887808496</v>
      </c>
      <c r="CC97">
        <v>4.2402094345680599</v>
      </c>
      <c r="CD97">
        <v>4.2623070489337396</v>
      </c>
      <c r="CE97">
        <v>4.2845014715438401</v>
      </c>
      <c r="CF97">
        <v>4.3067930408380102</v>
      </c>
      <c r="CG97">
        <v>4.3291820939501902</v>
      </c>
      <c r="CH97">
        <v>4.35166896662773</v>
      </c>
      <c r="CI97">
        <v>4.3742539931492299</v>
      </c>
      <c r="CJ97">
        <v>4.3969375062407901</v>
      </c>
      <c r="CK97">
        <v>4.4197198369910504</v>
      </c>
      <c r="CL97">
        <v>4.44260131476479</v>
      </c>
      <c r="CM97">
        <v>4.4655822671151597</v>
      </c>
      <c r="CN97">
        <v>4.4886630196946404</v>
      </c>
      <c r="CO97">
        <v>4.5118438961646898</v>
      </c>
      <c r="CP97">
        <v>4.5351252181040804</v>
      </c>
      <c r="CQ97">
        <v>4.5585073049160103</v>
      </c>
      <c r="CR97">
        <v>4.5819904737339998</v>
      </c>
      <c r="CS97">
        <v>4.6055750393265402</v>
      </c>
      <c r="CT97">
        <v>4.62926131400061</v>
      </c>
      <c r="CU97">
        <v>4.6530496075040597</v>
      </c>
      <c r="CV97">
        <v>4.6769402269268499</v>
      </c>
      <c r="CW97">
        <v>4.7009334766012296</v>
      </c>
      <c r="CX97">
        <v>4.7250296580009001</v>
      </c>
      <c r="CY97">
        <v>4.7492282241103503</v>
      </c>
      <c r="CZ97">
        <v>4.7735272576429999</v>
      </c>
      <c r="DA97">
        <v>4.7979235742941997</v>
      </c>
      <c r="DB97">
        <v>4.8224121920094403</v>
      </c>
      <c r="DC97">
        <v>4.84698561673346</v>
      </c>
      <c r="DD97">
        <v>4.87163289789234</v>
      </c>
      <c r="DE97">
        <v>4.8963384017753597</v>
      </c>
      <c r="DF97">
        <v>4.92108024795085</v>
      </c>
      <c r="DG97">
        <v>4.9458283539339298</v>
      </c>
      <c r="DH97">
        <v>4.9705420376131597</v>
      </c>
      <c r="DI97">
        <v>4.9951671364255503</v>
      </c>
      <c r="DJ97">
        <v>5.0196326176729</v>
      </c>
      <c r="DK97">
        <v>5.0438457328691602</v>
      </c>
      <c r="DL97">
        <v>5.0676907562840601</v>
      </c>
      <c r="DM97">
        <v>5.0910214777357901</v>
      </c>
      <c r="DN97">
        <v>5.1136544861160704</v>
      </c>
      <c r="DO97">
        <v>5.1353723215960096</v>
      </c>
      <c r="DP97">
        <v>5.1558948584221804</v>
      </c>
      <c r="DQ97">
        <v>5.1749091597112198</v>
      </c>
      <c r="DR97">
        <v>5.1920443569862202</v>
      </c>
      <c r="DS97">
        <v>5.2069082040256696</v>
      </c>
      <c r="DT97">
        <v>5.2191002087618301</v>
      </c>
    </row>
    <row r="98" spans="1:124" ht="15" customHeight="1" x14ac:dyDescent="0.25">
      <c r="A98">
        <v>96</v>
      </c>
      <c r="B98">
        <v>3.1388132049788799</v>
      </c>
      <c r="C98">
        <v>3.25541971935015</v>
      </c>
      <c r="D98">
        <v>2.92875153237472</v>
      </c>
      <c r="E98">
        <v>2.90805771348756</v>
      </c>
      <c r="F98">
        <v>2.85850697100439</v>
      </c>
      <c r="G98">
        <v>2.8320224233878299</v>
      </c>
      <c r="H98">
        <v>2.8731075072019698</v>
      </c>
      <c r="I98">
        <v>2.7249887745985002</v>
      </c>
      <c r="J98">
        <v>2.77010646969527</v>
      </c>
      <c r="K98">
        <v>2.7964183366842499</v>
      </c>
      <c r="L98">
        <v>2.92648007660013</v>
      </c>
      <c r="M98">
        <v>2.92605180837606</v>
      </c>
      <c r="N98">
        <v>2.83784661210322</v>
      </c>
      <c r="O98">
        <v>2.8459800229312</v>
      </c>
      <c r="P98">
        <v>2.9402116907601199</v>
      </c>
      <c r="Q98">
        <v>2.8749498370366902</v>
      </c>
      <c r="R98">
        <v>2.8722196145106702</v>
      </c>
      <c r="S98">
        <v>2.9133590077968399</v>
      </c>
      <c r="T98">
        <v>2.8637948693173598</v>
      </c>
      <c r="U98">
        <v>2.8580971110026501</v>
      </c>
      <c r="V98">
        <v>2.91577915971249</v>
      </c>
      <c r="W98">
        <v>2.9463012150179502</v>
      </c>
      <c r="X98">
        <v>2.8960783170296298</v>
      </c>
      <c r="Y98">
        <v>2.9458223989631702</v>
      </c>
      <c r="Z98">
        <v>2.9655049521133301</v>
      </c>
      <c r="AA98">
        <v>3.0414710777964702</v>
      </c>
      <c r="AB98">
        <v>3.0765814750524099</v>
      </c>
      <c r="AC98">
        <v>3.0938802362945799</v>
      </c>
      <c r="AD98">
        <v>3.11125899223171</v>
      </c>
      <c r="AE98">
        <v>3.12871807767592</v>
      </c>
      <c r="AF98">
        <v>3.1462578282145302</v>
      </c>
      <c r="AG98">
        <v>3.1638785801862199</v>
      </c>
      <c r="AH98">
        <v>3.1815806706560901</v>
      </c>
      <c r="AI98">
        <v>3.1993644373897498</v>
      </c>
      <c r="AJ98">
        <v>3.2172302188264799</v>
      </c>
      <c r="AK98">
        <v>3.2351783540512198</v>
      </c>
      <c r="AL98">
        <v>3.2532091827656502</v>
      </c>
      <c r="AM98">
        <v>3.2713230452580402</v>
      </c>
      <c r="AN98">
        <v>3.2895202823721599</v>
      </c>
      <c r="AO98">
        <v>3.3078012354749302</v>
      </c>
      <c r="AP98">
        <v>3.3261662464230102</v>
      </c>
      <c r="AQ98">
        <v>3.34461565752822</v>
      </c>
      <c r="AR98">
        <v>3.3557876490670102</v>
      </c>
      <c r="AS98">
        <v>3.36700080987523</v>
      </c>
      <c r="AT98">
        <v>3.3782552881407102</v>
      </c>
      <c r="AU98">
        <v>3.38955123239898</v>
      </c>
      <c r="AV98">
        <v>3.4008887915266</v>
      </c>
      <c r="AW98">
        <v>3.41226811473391</v>
      </c>
      <c r="AX98">
        <v>3.4236893515575599</v>
      </c>
      <c r="AY98">
        <v>3.43515265185269</v>
      </c>
      <c r="AZ98">
        <v>3.44665816578462</v>
      </c>
      <c r="BA98">
        <v>3.4582060438203599</v>
      </c>
      <c r="BB98">
        <v>3.4697964367195802</v>
      </c>
      <c r="BC98">
        <v>3.4814294955252101</v>
      </c>
      <c r="BD98">
        <v>3.4931053715536802</v>
      </c>
      <c r="BE98">
        <v>3.5048242163847401</v>
      </c>
      <c r="BF98">
        <v>3.5240817595218901</v>
      </c>
      <c r="BG98">
        <v>3.54342720126184</v>
      </c>
      <c r="BH98">
        <v>3.5628608888292801</v>
      </c>
      <c r="BI98">
        <v>3.58238316948934</v>
      </c>
      <c r="BJ98">
        <v>3.6019943904977398</v>
      </c>
      <c r="BK98">
        <v>3.6216948990495701</v>
      </c>
      <c r="BL98">
        <v>3.6414850422265301</v>
      </c>
      <c r="BM98">
        <v>3.66136516694282</v>
      </c>
      <c r="BN98">
        <v>3.6813356198895502</v>
      </c>
      <c r="BO98">
        <v>3.7013967474777001</v>
      </c>
      <c r="BP98">
        <v>3.7215488957796099</v>
      </c>
      <c r="BQ98">
        <v>3.7417924104689901</v>
      </c>
      <c r="BR98">
        <v>3.76212763675949</v>
      </c>
      <c r="BS98">
        <v>3.7825549193417798</v>
      </c>
      <c r="BT98">
        <v>3.8030746023191302</v>
      </c>
      <c r="BU98">
        <v>3.8236870291415301</v>
      </c>
      <c r="BV98">
        <v>3.8443925425383201</v>
      </c>
      <c r="BW98">
        <v>3.8651914844493498</v>
      </c>
      <c r="BX98">
        <v>3.8860841959546999</v>
      </c>
      <c r="BY98">
        <v>3.9070710172028398</v>
      </c>
      <c r="BZ98">
        <v>3.9281522873374302</v>
      </c>
      <c r="CA98">
        <v>3.9493283444225602</v>
      </c>
      <c r="CB98">
        <v>3.9705995253666702</v>
      </c>
      <c r="CC98">
        <v>3.9919661658448802</v>
      </c>
      <c r="CD98">
        <v>4.0134286002200401</v>
      </c>
      <c r="CE98">
        <v>4.0349871614622197</v>
      </c>
      <c r="CF98">
        <v>4.0566421810669597</v>
      </c>
      <c r="CG98">
        <v>4.0783939889719703</v>
      </c>
      <c r="CH98">
        <v>4.1002429134726102</v>
      </c>
      <c r="CI98">
        <v>4.1221892811359302</v>
      </c>
      <c r="CJ98">
        <v>4.1442334167133597</v>
      </c>
      <c r="CK98">
        <v>4.1663756430522101</v>
      </c>
      <c r="CL98">
        <v>4.1886162810057703</v>
      </c>
      <c r="CM98">
        <v>4.2109556493421696</v>
      </c>
      <c r="CN98">
        <v>4.2333940646520896</v>
      </c>
      <c r="CO98">
        <v>4.2559318412550899</v>
      </c>
      <c r="CP98">
        <v>4.2785692911049598</v>
      </c>
      <c r="CQ98">
        <v>4.3013067236937603</v>
      </c>
      <c r="CR98">
        <v>4.3241444459548299</v>
      </c>
      <c r="CS98">
        <v>4.3470827621646002</v>
      </c>
      <c r="CT98">
        <v>4.3701219738435704</v>
      </c>
      <c r="CU98">
        <v>4.39326237965596</v>
      </c>
      <c r="CV98">
        <v>4.4165042753086503</v>
      </c>
      <c r="CW98">
        <v>4.4398479534489903</v>
      </c>
      <c r="CX98">
        <v>4.4632937035618001</v>
      </c>
      <c r="CY98">
        <v>4.4868408271801101</v>
      </c>
      <c r="CZ98">
        <v>4.5104870337915202</v>
      </c>
      <c r="DA98">
        <v>4.5342285665538702</v>
      </c>
      <c r="DB98">
        <v>4.5580595899695497</v>
      </c>
      <c r="DC98">
        <v>4.5819713665019401</v>
      </c>
      <c r="DD98">
        <v>4.6059511687258201</v>
      </c>
      <c r="DE98">
        <v>4.6299808679841599</v>
      </c>
      <c r="DF98">
        <v>4.6540351373396902</v>
      </c>
      <c r="DG98">
        <v>4.6780792070811898</v>
      </c>
      <c r="DH98">
        <v>4.7020661164193198</v>
      </c>
      <c r="DI98">
        <v>4.7259334163948399</v>
      </c>
      <c r="DJ98">
        <v>4.7495992972287704</v>
      </c>
      <c r="DK98">
        <v>4.7729570607049796</v>
      </c>
      <c r="DL98">
        <v>4.7958737034105097</v>
      </c>
      <c r="DM98">
        <v>4.8181813713883397</v>
      </c>
      <c r="DN98">
        <v>4.8396697516120897</v>
      </c>
      <c r="DO98">
        <v>4.8600897389242901</v>
      </c>
      <c r="DP98">
        <v>4.8791209211803999</v>
      </c>
      <c r="DQ98">
        <v>4.8964060256615802</v>
      </c>
      <c r="DR98">
        <v>4.9115217488285401</v>
      </c>
      <c r="DS98">
        <v>4.9240207828808202</v>
      </c>
      <c r="DT98">
        <v>4.9334471599703003</v>
      </c>
    </row>
    <row r="99" spans="1:124" ht="15" customHeight="1" x14ac:dyDescent="0.25">
      <c r="A99">
        <v>97</v>
      </c>
      <c r="B99">
        <v>3.1339872847959902</v>
      </c>
      <c r="C99">
        <v>3.21198888761811</v>
      </c>
      <c r="D99">
        <v>2.8062706361820098</v>
      </c>
      <c r="E99">
        <v>2.78073021136457</v>
      </c>
      <c r="F99">
        <v>2.6999137215254301</v>
      </c>
      <c r="G99">
        <v>2.6870804819943102</v>
      </c>
      <c r="H99">
        <v>2.7563981081822599</v>
      </c>
      <c r="I99">
        <v>2.5491864746995399</v>
      </c>
      <c r="J99">
        <v>2.5923123966990498</v>
      </c>
      <c r="K99">
        <v>2.62292249950689</v>
      </c>
      <c r="L99">
        <v>2.76250277628005</v>
      </c>
      <c r="M99">
        <v>2.7698256736632501</v>
      </c>
      <c r="N99">
        <v>2.6755886577450201</v>
      </c>
      <c r="O99">
        <v>2.6864060039411299</v>
      </c>
      <c r="P99">
        <v>2.7537977333791601</v>
      </c>
      <c r="Q99">
        <v>2.71135141466412</v>
      </c>
      <c r="R99">
        <v>2.7030619464291901</v>
      </c>
      <c r="S99">
        <v>2.72402806662237</v>
      </c>
      <c r="T99">
        <v>2.6508462079979802</v>
      </c>
      <c r="U99">
        <v>2.6653183357897201</v>
      </c>
      <c r="V99">
        <v>2.72960923113994</v>
      </c>
      <c r="W99">
        <v>2.7661228432862499</v>
      </c>
      <c r="X99">
        <v>2.7135743453513501</v>
      </c>
      <c r="Y99">
        <v>2.7881303735594098</v>
      </c>
      <c r="Z99">
        <v>2.8357124158604901</v>
      </c>
      <c r="AA99">
        <v>2.8750956655070299</v>
      </c>
      <c r="AB99">
        <v>2.8917739414850701</v>
      </c>
      <c r="AC99">
        <v>2.9085310701201998</v>
      </c>
      <c r="AD99">
        <v>2.92536738494357</v>
      </c>
      <c r="AE99">
        <v>2.9422832201851499</v>
      </c>
      <c r="AF99">
        <v>2.9592789107478001</v>
      </c>
      <c r="AG99">
        <v>2.9763547921801101</v>
      </c>
      <c r="AH99">
        <v>2.9935112006484101</v>
      </c>
      <c r="AI99">
        <v>3.01074847290759</v>
      </c>
      <c r="AJ99">
        <v>3.02806694627089</v>
      </c>
      <c r="AK99">
        <v>3.0454669585786101</v>
      </c>
      <c r="AL99">
        <v>3.0629488481656701</v>
      </c>
      <c r="AM99">
        <v>3.08051295382807</v>
      </c>
      <c r="AN99">
        <v>3.0981596147881501</v>
      </c>
      <c r="AO99">
        <v>3.11588917065867</v>
      </c>
      <c r="AP99">
        <v>3.1337019614058099</v>
      </c>
      <c r="AQ99">
        <v>3.1515983273107402</v>
      </c>
      <c r="AR99">
        <v>3.1624450336404402</v>
      </c>
      <c r="AS99">
        <v>3.1733322599179798</v>
      </c>
      <c r="AT99">
        <v>3.18426015418998</v>
      </c>
      <c r="AU99">
        <v>3.1952288648310101</v>
      </c>
      <c r="AV99">
        <v>3.2062385405354199</v>
      </c>
      <c r="AW99">
        <v>3.2172893303088301</v>
      </c>
      <c r="AX99">
        <v>3.2283813834592698</v>
      </c>
      <c r="AY99">
        <v>3.2395148495878998</v>
      </c>
      <c r="AZ99">
        <v>3.2506898785793501</v>
      </c>
      <c r="BA99">
        <v>3.2619066205916099</v>
      </c>
      <c r="BB99">
        <v>3.2731652260455402</v>
      </c>
      <c r="BC99">
        <v>3.2844658456139699</v>
      </c>
      <c r="BD99">
        <v>3.29580863021026</v>
      </c>
      <c r="BE99">
        <v>3.3071937309765498</v>
      </c>
      <c r="BF99">
        <v>3.3258877354803702</v>
      </c>
      <c r="BG99">
        <v>3.3446687956016401</v>
      </c>
      <c r="BH99">
        <v>3.3635372551526701</v>
      </c>
      <c r="BI99">
        <v>3.38249345779905</v>
      </c>
      <c r="BJ99">
        <v>3.4015377470053898</v>
      </c>
      <c r="BK99">
        <v>3.4206704659795601</v>
      </c>
      <c r="BL99">
        <v>3.4398919576154801</v>
      </c>
      <c r="BM99">
        <v>3.4592025644344702</v>
      </c>
      <c r="BN99">
        <v>3.4786026285251399</v>
      </c>
      <c r="BO99">
        <v>3.4980924914817599</v>
      </c>
      <c r="BP99">
        <v>3.5176724943412601</v>
      </c>
      <c r="BQ99">
        <v>3.5373429775186298</v>
      </c>
      <c r="BR99">
        <v>3.5571042807409499</v>
      </c>
      <c r="BS99">
        <v>3.5769567429799101</v>
      </c>
      <c r="BT99">
        <v>3.5969007023828601</v>
      </c>
      <c r="BU99">
        <v>3.61693649620238</v>
      </c>
      <c r="BV99">
        <v>3.63706446072446</v>
      </c>
      <c r="BW99">
        <v>3.6572849311950901</v>
      </c>
      <c r="BX99">
        <v>3.6775982417456099</v>
      </c>
      <c r="BY99">
        <v>3.6980047253163901</v>
      </c>
      <c r="BZ99">
        <v>3.7185047135792999</v>
      </c>
      <c r="CA99">
        <v>3.7390985368586098</v>
      </c>
      <c r="CB99">
        <v>3.7597865240506101</v>
      </c>
      <c r="CC99">
        <v>3.78056900254174</v>
      </c>
      <c r="CD99">
        <v>3.8014462981254402</v>
      </c>
      <c r="CE99">
        <v>3.8224187349176302</v>
      </c>
      <c r="CF99">
        <v>3.8434866352708399</v>
      </c>
      <c r="CG99">
        <v>3.8646503196870299</v>
      </c>
      <c r="CH99">
        <v>3.8859101067291899</v>
      </c>
      <c r="CI99">
        <v>3.9072663129315801</v>
      </c>
      <c r="CJ99">
        <v>3.9287192527088299</v>
      </c>
      <c r="CK99">
        <v>3.9502692382637399</v>
      </c>
      <c r="CL99">
        <v>3.9719165794940099</v>
      </c>
      <c r="CM99">
        <v>3.9936615838976799</v>
      </c>
      <c r="CN99">
        <v>4.0155045564776097</v>
      </c>
      <c r="CO99">
        <v>4.0374457996446802</v>
      </c>
      <c r="CP99">
        <v>4.0594856131201604</v>
      </c>
      <c r="CQ99">
        <v>4.0816242938368203</v>
      </c>
      <c r="CR99">
        <v>4.10386213583927</v>
      </c>
      <c r="CS99">
        <v>4.1261994301831697</v>
      </c>
      <c r="CT99">
        <v>4.1486364648336904</v>
      </c>
      <c r="CU99">
        <v>4.1711735245629402</v>
      </c>
      <c r="CV99">
        <v>4.1938108908467404</v>
      </c>
      <c r="CW99">
        <v>4.2165488417604502</v>
      </c>
      <c r="CX99">
        <v>4.23938765187411</v>
      </c>
      <c r="CY99">
        <v>4.2623264256110396</v>
      </c>
      <c r="CZ99">
        <v>4.2853623863258896</v>
      </c>
      <c r="DA99">
        <v>4.3084910324863896</v>
      </c>
      <c r="DB99">
        <v>4.3317054198648899</v>
      </c>
      <c r="DC99">
        <v>4.35499519720873</v>
      </c>
      <c r="DD99">
        <v>4.3783453334772702</v>
      </c>
      <c r="DE99">
        <v>4.4017344684736397</v>
      </c>
      <c r="DF99">
        <v>4.4251328153773599</v>
      </c>
      <c r="DG99">
        <v>4.44849954472829</v>
      </c>
      <c r="DH99">
        <v>4.4717795862633798</v>
      </c>
      <c r="DI99">
        <v>4.4948997989365198</v>
      </c>
      <c r="DJ99">
        <v>4.5177644813458402</v>
      </c>
      <c r="DK99">
        <v>4.5402489745215897</v>
      </c>
      <c r="DL99">
        <v>4.5621980519829899</v>
      </c>
      <c r="DM99">
        <v>4.5834160540198798</v>
      </c>
      <c r="DN99">
        <v>4.60365815169716</v>
      </c>
      <c r="DO99">
        <v>4.6226346851002598</v>
      </c>
      <c r="DP99">
        <v>4.6399736985948801</v>
      </c>
      <c r="DQ99">
        <v>4.6552613213995402</v>
      </c>
      <c r="DR99">
        <v>4.6680073293398303</v>
      </c>
      <c r="DS99">
        <v>4.6776942231190697</v>
      </c>
      <c r="DT99">
        <v>4.68379546572148</v>
      </c>
    </row>
    <row r="100" spans="1:124" ht="15" customHeight="1" x14ac:dyDescent="0.25">
      <c r="A100">
        <v>98</v>
      </c>
      <c r="B100">
        <v>3.1519348875267901</v>
      </c>
      <c r="C100">
        <v>3.1890029317794202</v>
      </c>
      <c r="D100">
        <v>2.7056088040466699</v>
      </c>
      <c r="E100">
        <v>2.6776057994389202</v>
      </c>
      <c r="F100">
        <v>2.5575321225731802</v>
      </c>
      <c r="G100">
        <v>2.60604154349969</v>
      </c>
      <c r="H100">
        <v>2.6487712017623801</v>
      </c>
      <c r="I100">
        <v>2.38255780906962</v>
      </c>
      <c r="J100">
        <v>2.4518881770891601</v>
      </c>
      <c r="K100">
        <v>2.4615665019442901</v>
      </c>
      <c r="L100">
        <v>2.6297746690206401</v>
      </c>
      <c r="M100">
        <v>2.6330821505620299</v>
      </c>
      <c r="N100">
        <v>2.5462409863175002</v>
      </c>
      <c r="O100">
        <v>2.5258863486641698</v>
      </c>
      <c r="P100">
        <v>2.6157134260520301</v>
      </c>
      <c r="Q100">
        <v>2.56684994692962</v>
      </c>
      <c r="R100">
        <v>2.54564872279003</v>
      </c>
      <c r="S100">
        <v>2.5657172687713898</v>
      </c>
      <c r="T100">
        <v>2.4869287054245</v>
      </c>
      <c r="U100">
        <v>2.4740855244330602</v>
      </c>
      <c r="V100">
        <v>2.5580027263126701</v>
      </c>
      <c r="W100">
        <v>2.6063365747504301</v>
      </c>
      <c r="X100">
        <v>2.5791122249721199</v>
      </c>
      <c r="Y100">
        <v>2.66781296835395</v>
      </c>
      <c r="Z100">
        <v>2.70427376743188</v>
      </c>
      <c r="AA100">
        <v>2.7203811639303899</v>
      </c>
      <c r="AB100">
        <v>2.73656614040872</v>
      </c>
      <c r="AC100">
        <v>2.75282902815538</v>
      </c>
      <c r="AD100">
        <v>2.7691701590581301</v>
      </c>
      <c r="AE100">
        <v>2.7855898655756599</v>
      </c>
      <c r="AF100">
        <v>2.8020884807083499</v>
      </c>
      <c r="AG100">
        <v>2.8186663379678301</v>
      </c>
      <c r="AH100">
        <v>2.8353237713455202</v>
      </c>
      <c r="AI100">
        <v>2.85206111527993</v>
      </c>
      <c r="AJ100">
        <v>2.8688787046229498</v>
      </c>
      <c r="AK100">
        <v>2.88577687460484</v>
      </c>
      <c r="AL100">
        <v>2.9027559607981299</v>
      </c>
      <c r="AM100">
        <v>2.9198162990802299</v>
      </c>
      <c r="AN100">
        <v>2.9369582255948798</v>
      </c>
      <c r="AO100">
        <v>2.9541820767123399</v>
      </c>
      <c r="AP100">
        <v>2.9714881889883098</v>
      </c>
      <c r="AQ100">
        <v>2.9888768991215802</v>
      </c>
      <c r="AR100">
        <v>2.9994157591518902</v>
      </c>
      <c r="AS100">
        <v>3.0099944277387101</v>
      </c>
      <c r="AT100">
        <v>3.02061305299745</v>
      </c>
      <c r="AU100">
        <v>3.0312717833291898</v>
      </c>
      <c r="AV100">
        <v>3.0419707674113501</v>
      </c>
      <c r="AW100">
        <v>3.0527101541876598</v>
      </c>
      <c r="AX100">
        <v>3.0634900928579798</v>
      </c>
      <c r="AY100">
        <v>3.0743107328674499</v>
      </c>
      <c r="AZ100">
        <v>3.0851722238953898</v>
      </c>
      <c r="BA100">
        <v>3.0960747158435802</v>
      </c>
      <c r="BB100">
        <v>3.1070183588242499</v>
      </c>
      <c r="BC100">
        <v>3.1180033031474199</v>
      </c>
      <c r="BD100">
        <v>3.1290296993079298</v>
      </c>
      <c r="BE100">
        <v>3.14009769797181</v>
      </c>
      <c r="BF100">
        <v>3.1582722512910899</v>
      </c>
      <c r="BG100">
        <v>3.17653285581711</v>
      </c>
      <c r="BH100">
        <v>3.1948798499397202</v>
      </c>
      <c r="BI100">
        <v>3.2133135716794698</v>
      </c>
      <c r="BJ100">
        <v>3.2318343586284799</v>
      </c>
      <c r="BK100">
        <v>3.25044254788983</v>
      </c>
      <c r="BL100">
        <v>3.2691384760154798</v>
      </c>
      <c r="BM100">
        <v>3.2879224789427202</v>
      </c>
      <c r="BN100">
        <v>3.3067948919291301</v>
      </c>
      <c r="BO100">
        <v>3.3257560494861198</v>
      </c>
      <c r="BP100">
        <v>3.3448062853109701</v>
      </c>
      <c r="BQ100">
        <v>3.3639459322173901</v>
      </c>
      <c r="BR100">
        <v>3.3831753220647101</v>
      </c>
      <c r="BS100">
        <v>3.4024947856854602</v>
      </c>
      <c r="BT100">
        <v>3.4219046528117301</v>
      </c>
      <c r="BU100">
        <v>3.4414052519998899</v>
      </c>
      <c r="BV100">
        <v>3.4609969105539902</v>
      </c>
      <c r="BW100">
        <v>3.48067995444779</v>
      </c>
      <c r="BX100">
        <v>3.5004547082453201</v>
      </c>
      <c r="BY100">
        <v>3.5203214950200699</v>
      </c>
      <c r="BZ100">
        <v>3.54028063627291</v>
      </c>
      <c r="CA100">
        <v>3.56033245184853</v>
      </c>
      <c r="CB100">
        <v>3.58047725985071</v>
      </c>
      <c r="CC100">
        <v>3.6007153765561202</v>
      </c>
      <c r="CD100">
        <v>3.6210471163270399</v>
      </c>
      <c r="CE100">
        <v>3.6414727915226299</v>
      </c>
      <c r="CF100">
        <v>3.66199271240913</v>
      </c>
      <c r="CG100">
        <v>3.6826071870687702</v>
      </c>
      <c r="CH100">
        <v>3.7033165213075399</v>
      </c>
      <c r="CI100">
        <v>3.7241210185618301</v>
      </c>
      <c r="CJ100">
        <v>3.7450209798039</v>
      </c>
      <c r="CK100">
        <v>3.7660167034463599</v>
      </c>
      <c r="CL100">
        <v>3.7871084852455499</v>
      </c>
      <c r="CM100">
        <v>3.8082966182039102</v>
      </c>
      <c r="CN100">
        <v>3.8295813924713902</v>
      </c>
      <c r="CO100">
        <v>3.8509630952459402</v>
      </c>
      <c r="CP100">
        <v>3.8724420106730699</v>
      </c>
      <c r="CQ100">
        <v>3.8940184197445902</v>
      </c>
      <c r="CR100">
        <v>3.91569260019648</v>
      </c>
      <c r="CS100">
        <v>3.9374648264060501</v>
      </c>
      <c r="CT100">
        <v>3.9593353692883499</v>
      </c>
      <c r="CU100">
        <v>3.9813044961918602</v>
      </c>
      <c r="CV100">
        <v>4.0033724707935496</v>
      </c>
      <c r="CW100">
        <v>4.0255395529934104</v>
      </c>
      <c r="CX100">
        <v>4.0478059988083199</v>
      </c>
      <c r="CY100">
        <v>4.0701706562016904</v>
      </c>
      <c r="CZ100">
        <v>4.0926301155397704</v>
      </c>
      <c r="DA100">
        <v>4.11517890702165</v>
      </c>
      <c r="DB100">
        <v>4.1378086465027701</v>
      </c>
      <c r="DC100">
        <v>4.1605068891059496</v>
      </c>
      <c r="DD100">
        <v>4.1832556178452904</v>
      </c>
      <c r="DE100">
        <v>4.2060292874641902</v>
      </c>
      <c r="DF100">
        <v>4.2287923402707204</v>
      </c>
      <c r="DG100">
        <v>4.2514961126341397</v>
      </c>
      <c r="DH100">
        <v>4.2740750596739696</v>
      </c>
      <c r="DI100">
        <v>4.2964422429955</v>
      </c>
      <c r="DJ100">
        <v>4.3184840530877002</v>
      </c>
      <c r="DK100">
        <v>4.3400527048870901</v>
      </c>
      <c r="DL100">
        <v>4.3609643834659897</v>
      </c>
      <c r="DM100">
        <v>4.3809877038955696</v>
      </c>
      <c r="DN100">
        <v>4.3998335541970901</v>
      </c>
      <c r="DO100">
        <v>4.4171602976403301</v>
      </c>
      <c r="DP100">
        <v>4.4325300605461804</v>
      </c>
      <c r="DQ100">
        <v>4.4454567632492896</v>
      </c>
      <c r="DR100">
        <v>4.4553647897420401</v>
      </c>
      <c r="DS100">
        <v>4.4616471306137102</v>
      </c>
      <c r="DT100">
        <v>4.4636874245200504</v>
      </c>
    </row>
    <row r="101" spans="1:124" ht="15" customHeight="1" x14ac:dyDescent="0.25">
      <c r="A101">
        <v>99</v>
      </c>
      <c r="B101">
        <v>3.2032797830796498</v>
      </c>
      <c r="C101">
        <v>3.2272751228729</v>
      </c>
      <c r="D101">
        <v>2.62796028270574</v>
      </c>
      <c r="E101">
        <v>2.5863905245881398</v>
      </c>
      <c r="F101">
        <v>2.4694113330376899</v>
      </c>
      <c r="G101">
        <v>2.5142653750733501</v>
      </c>
      <c r="H101">
        <v>2.53598965291269</v>
      </c>
      <c r="I101">
        <v>2.26305175551864</v>
      </c>
      <c r="J101">
        <v>2.3137073263194701</v>
      </c>
      <c r="K101">
        <v>2.3730308756526499</v>
      </c>
      <c r="L101">
        <v>2.5521887907432901</v>
      </c>
      <c r="M101">
        <v>2.5373524947154098</v>
      </c>
      <c r="N101">
        <v>2.4314065379276601</v>
      </c>
      <c r="O101">
        <v>2.4066868102056902</v>
      </c>
      <c r="P101">
        <v>2.5208290075537798</v>
      </c>
      <c r="Q101">
        <v>2.43050979231342</v>
      </c>
      <c r="R101">
        <v>2.4019503417881798</v>
      </c>
      <c r="S101">
        <v>2.47462229753264</v>
      </c>
      <c r="T101">
        <v>2.34162407537606</v>
      </c>
      <c r="U101">
        <v>2.30200852591482</v>
      </c>
      <c r="V101">
        <v>2.4033615991547901</v>
      </c>
      <c r="W101">
        <v>2.4872489342467801</v>
      </c>
      <c r="X101">
        <v>2.4975259594099</v>
      </c>
      <c r="Y101">
        <v>2.5488404438333401</v>
      </c>
      <c r="Z101">
        <v>2.5644255720297999</v>
      </c>
      <c r="AA101">
        <v>2.5800869821724199</v>
      </c>
      <c r="AB101">
        <v>2.5958250009641302</v>
      </c>
      <c r="AC101">
        <v>2.61163995560206</v>
      </c>
      <c r="AD101">
        <v>2.6275321737464901</v>
      </c>
      <c r="AE101">
        <v>2.6435019834886702</v>
      </c>
      <c r="AF101">
        <v>2.65954971331763</v>
      </c>
      <c r="AG101">
        <v>2.6756756920856302</v>
      </c>
      <c r="AH101">
        <v>2.6918802489726001</v>
      </c>
      <c r="AI101">
        <v>2.7081637134492</v>
      </c>
      <c r="AJ101">
        <v>2.72452641523881</v>
      </c>
      <c r="AK101">
        <v>2.74096868427818</v>
      </c>
      <c r="AL101">
        <v>2.7574908506768701</v>
      </c>
      <c r="AM101">
        <v>2.7740932446753801</v>
      </c>
      <c r="AN101">
        <v>2.7907761966020002</v>
      </c>
      <c r="AO101">
        <v>2.80754003682843</v>
      </c>
      <c r="AP101">
        <v>2.8243850957239598</v>
      </c>
      <c r="AQ101">
        <v>2.8413117036084099</v>
      </c>
      <c r="AR101">
        <v>2.8515646907549801</v>
      </c>
      <c r="AS101">
        <v>2.8618568311776702</v>
      </c>
      <c r="AT101">
        <v>2.8721882719243599</v>
      </c>
      <c r="AU101">
        <v>2.88255916028421</v>
      </c>
      <c r="AV101">
        <v>2.89296964377648</v>
      </c>
      <c r="AW101">
        <v>2.90341987013894</v>
      </c>
      <c r="AX101">
        <v>2.91390998731586</v>
      </c>
      <c r="AY101">
        <v>2.9244401434453899</v>
      </c>
      <c r="AZ101">
        <v>2.9350104868465898</v>
      </c>
      <c r="BA101">
        <v>2.94562116600591</v>
      </c>
      <c r="BB101">
        <v>2.9562723295631201</v>
      </c>
      <c r="BC101">
        <v>2.96696412629682</v>
      </c>
      <c r="BD101">
        <v>2.9776967051093601</v>
      </c>
      <c r="BE101">
        <v>2.9884702150112501</v>
      </c>
      <c r="BF101">
        <v>3.00617106729718</v>
      </c>
      <c r="BG101">
        <v>3.02395686653538</v>
      </c>
      <c r="BH101">
        <v>3.04182794268764</v>
      </c>
      <c r="BI101">
        <v>3.0597846250948502</v>
      </c>
      <c r="BJ101">
        <v>3.0778272424125102</v>
      </c>
      <c r="BK101">
        <v>3.0959561225446501</v>
      </c>
      <c r="BL101">
        <v>3.11417159257637</v>
      </c>
      <c r="BM101">
        <v>3.1324739787048799</v>
      </c>
      <c r="BN101">
        <v>3.1508636061691</v>
      </c>
      <c r="BO101">
        <v>3.1693407991778599</v>
      </c>
      <c r="BP101">
        <v>3.1879058808365701</v>
      </c>
      <c r="BQ101">
        <v>3.2065591730725802</v>
      </c>
      <c r="BR101">
        <v>3.22530099655908</v>
      </c>
      <c r="BS101">
        <v>3.2441316706375698</v>
      </c>
      <c r="BT101">
        <v>3.2630515132390099</v>
      </c>
      <c r="BU101">
        <v>3.2820608408035699</v>
      </c>
      <c r="BV101">
        <v>3.3011599681990602</v>
      </c>
      <c r="BW101">
        <v>3.3203492086380102</v>
      </c>
      <c r="BX101">
        <v>3.3396288735934299</v>
      </c>
      <c r="BY101">
        <v>3.3589992727133802</v>
      </c>
      <c r="BZ101">
        <v>3.37846071373413</v>
      </c>
      <c r="CA101">
        <v>3.3980135023922702</v>
      </c>
      <c r="CB101">
        <v>3.4176579423354099</v>
      </c>
      <c r="CC101">
        <v>3.4373943350318799</v>
      </c>
      <c r="CD101">
        <v>3.4572229796792202</v>
      </c>
      <c r="CE101">
        <v>3.4771441731114701</v>
      </c>
      <c r="CF101">
        <v>3.4971582097055198</v>
      </c>
      <c r="CG101">
        <v>3.5172653812863102</v>
      </c>
      <c r="CH101">
        <v>3.5374659770310402</v>
      </c>
      <c r="CI101">
        <v>3.55776028337241</v>
      </c>
      <c r="CJ101">
        <v>3.5781485839009002</v>
      </c>
      <c r="CK101">
        <v>3.59863115926614</v>
      </c>
      <c r="CL101">
        <v>3.61920828707746</v>
      </c>
      <c r="CM101">
        <v>3.6398802418035801</v>
      </c>
      <c r="CN101">
        <v>3.6606472946714899</v>
      </c>
      <c r="CO101">
        <v>3.6815097135646599</v>
      </c>
      <c r="CP101">
        <v>3.70246776292052</v>
      </c>
      <c r="CQ101">
        <v>3.7235217036272701</v>
      </c>
      <c r="CR101">
        <v>3.7446717929201401</v>
      </c>
      <c r="CS101">
        <v>3.7659182842770198</v>
      </c>
      <c r="CT101">
        <v>3.7872614273136702</v>
      </c>
      <c r="CU101">
        <v>3.8087014676784001</v>
      </c>
      <c r="CV101">
        <v>3.8302386469463698</v>
      </c>
      <c r="CW101">
        <v>3.8518732025135201</v>
      </c>
      <c r="CX101">
        <v>3.8736053674902098</v>
      </c>
      <c r="CY101">
        <v>3.8954336538944099</v>
      </c>
      <c r="CZ101">
        <v>3.91735382326784</v>
      </c>
      <c r="DA101">
        <v>3.93935914175534</v>
      </c>
      <c r="DB101">
        <v>3.9614393504361298</v>
      </c>
      <c r="DC101">
        <v>3.9835792852210199</v>
      </c>
      <c r="DD101">
        <v>4.0057570599405299</v>
      </c>
      <c r="DE101">
        <v>4.0279417183727499</v>
      </c>
      <c r="DF101">
        <v>4.0500902575626201</v>
      </c>
      <c r="DG101">
        <v>4.0721439278865503</v>
      </c>
      <c r="DH101">
        <v>4.0940237269123996</v>
      </c>
      <c r="DI101">
        <v>4.1156250258932099</v>
      </c>
      <c r="DJ101">
        <v>4.1368113008040597</v>
      </c>
      <c r="DK101">
        <v>4.1574052284118403</v>
      </c>
      <c r="DL101">
        <v>4.1771865702478896</v>
      </c>
      <c r="DM101">
        <v>4.1958785093826796</v>
      </c>
      <c r="DN101">
        <v>4.2131357152896003</v>
      </c>
      <c r="DO101">
        <v>4.2285507526585997</v>
      </c>
      <c r="DP101">
        <v>4.2416023243078103</v>
      </c>
      <c r="DQ101">
        <v>4.2517132674759202</v>
      </c>
      <c r="DR101">
        <v>4.2582005317882903</v>
      </c>
      <c r="DS101">
        <v>4.2603450743965103</v>
      </c>
      <c r="DT101">
        <v>4.2603450743965103</v>
      </c>
    </row>
    <row r="102" spans="1:124" ht="15" customHeight="1" x14ac:dyDescent="0.25">
      <c r="A102">
        <v>100</v>
      </c>
      <c r="B102">
        <v>3.2649381012642298</v>
      </c>
      <c r="C102">
        <v>3.27690859051248</v>
      </c>
      <c r="D102">
        <v>2.5890047341587201</v>
      </c>
      <c r="E102">
        <v>2.5573250644155001</v>
      </c>
      <c r="F102">
        <v>2.3673295441419002</v>
      </c>
      <c r="G102">
        <v>2.34132979921461</v>
      </c>
      <c r="H102">
        <v>2.3921694064371199</v>
      </c>
      <c r="I102">
        <v>2.1205322449053199</v>
      </c>
      <c r="J102">
        <v>2.17739293583741</v>
      </c>
      <c r="K102">
        <v>2.30628124971365</v>
      </c>
      <c r="L102">
        <v>2.51604259921249</v>
      </c>
      <c r="M102">
        <v>2.4856074817514102</v>
      </c>
      <c r="N102">
        <v>2.3545536715622299</v>
      </c>
      <c r="O102">
        <v>2.3403894642944398</v>
      </c>
      <c r="P102">
        <v>2.4048711757413299</v>
      </c>
      <c r="Q102">
        <v>2.3294690778045699</v>
      </c>
      <c r="R102">
        <v>2.3118019895961699</v>
      </c>
      <c r="S102">
        <v>2.38703879003321</v>
      </c>
      <c r="T102">
        <v>2.2070701915479201</v>
      </c>
      <c r="U102">
        <v>2.1810298667621599</v>
      </c>
      <c r="V102">
        <v>2.3043142154343301</v>
      </c>
      <c r="W102">
        <v>2.4071905566596499</v>
      </c>
      <c r="X102">
        <v>2.4213348115457798</v>
      </c>
      <c r="Y102">
        <v>2.4364375565515801</v>
      </c>
      <c r="Z102">
        <v>2.4516151814327598</v>
      </c>
      <c r="AA102">
        <v>2.46686800715693</v>
      </c>
      <c r="AB102">
        <v>2.4821963550487798</v>
      </c>
      <c r="AC102">
        <v>2.4976005467563498</v>
      </c>
      <c r="AD102">
        <v>2.5130809042160802</v>
      </c>
      <c r="AE102">
        <v>2.52863774961657</v>
      </c>
      <c r="AF102">
        <v>2.5442714053611102</v>
      </c>
      <c r="AG102">
        <v>2.5599821940289602</v>
      </c>
      <c r="AH102">
        <v>2.5757704383353199</v>
      </c>
      <c r="AI102">
        <v>2.5916364610900202</v>
      </c>
      <c r="AJ102">
        <v>2.6075805851548299</v>
      </c>
      <c r="AK102">
        <v>2.62360313339958</v>
      </c>
      <c r="AL102">
        <v>2.6397044286567799</v>
      </c>
      <c r="AM102">
        <v>2.6558847936750198</v>
      </c>
      <c r="AN102">
        <v>2.6721445510709199</v>
      </c>
      <c r="AO102">
        <v>2.6884840232797602</v>
      </c>
      <c r="AP102">
        <v>2.7049035325047801</v>
      </c>
      <c r="AQ102">
        <v>2.7214034006649799</v>
      </c>
      <c r="AR102">
        <v>2.7313793667364399</v>
      </c>
      <c r="AS102">
        <v>2.7413938291226101</v>
      </c>
      <c r="AT102">
        <v>2.75144693334865</v>
      </c>
      <c r="AU102">
        <v>2.76153882510941</v>
      </c>
      <c r="AV102">
        <v>2.7716696502567402</v>
      </c>
      <c r="AW102">
        <v>2.7818395547861798</v>
      </c>
      <c r="AX102">
        <v>2.79204868482321</v>
      </c>
      <c r="AY102">
        <v>2.8022971866088802</v>
      </c>
      <c r="AZ102">
        <v>2.8125852064849801</v>
      </c>
      <c r="BA102">
        <v>2.8229128908785901</v>
      </c>
      <c r="BB102">
        <v>2.8332803862860998</v>
      </c>
      <c r="BC102">
        <v>2.84368783925667</v>
      </c>
      <c r="BD102">
        <v>2.8541353963751401</v>
      </c>
      <c r="BE102">
        <v>2.8646232042442699</v>
      </c>
      <c r="BF102">
        <v>2.8818850589430398</v>
      </c>
      <c r="BG102">
        <v>2.8992305959071101</v>
      </c>
      <c r="BH102">
        <v>2.91666013407698</v>
      </c>
      <c r="BI102">
        <v>2.9341739914756499</v>
      </c>
      <c r="BJ102">
        <v>2.9517724851382301</v>
      </c>
      <c r="BK102">
        <v>2.96945593104016</v>
      </c>
      <c r="BL102">
        <v>2.98722464402403</v>
      </c>
      <c r="BM102">
        <v>3.0050789377249401</v>
      </c>
      <c r="BN102">
        <v>3.0230191244945201</v>
      </c>
      <c r="BO102">
        <v>3.0410455153234301</v>
      </c>
      <c r="BP102">
        <v>3.0591584197627002</v>
      </c>
      <c r="BQ102">
        <v>3.0773581458435602</v>
      </c>
      <c r="BR102">
        <v>3.0956449999959701</v>
      </c>
      <c r="BS102">
        <v>3.11401928696587</v>
      </c>
      <c r="BT102">
        <v>3.1324813097311899</v>
      </c>
      <c r="BU102">
        <v>3.15103136941647</v>
      </c>
      <c r="BV102">
        <v>3.1696697652063999</v>
      </c>
      <c r="BW102">
        <v>3.1883967942580398</v>
      </c>
      <c r="BX102">
        <v>3.2072127516119</v>
      </c>
      <c r="BY102">
        <v>3.2261179301019198</v>
      </c>
      <c r="BZ102">
        <v>3.24511262026425</v>
      </c>
      <c r="CA102">
        <v>3.2641971102450098</v>
      </c>
      <c r="CB102">
        <v>3.2833716857069999</v>
      </c>
      <c r="CC102">
        <v>3.30263662973534</v>
      </c>
      <c r="CD102">
        <v>3.32199222274224</v>
      </c>
      <c r="CE102">
        <v>3.3414387423706899</v>
      </c>
      <c r="CF102">
        <v>3.36097646339742</v>
      </c>
      <c r="CG102">
        <v>3.3806056576348502</v>
      </c>
      <c r="CH102">
        <v>3.4003265938323102</v>
      </c>
      <c r="CI102">
        <v>3.42013953757648</v>
      </c>
      <c r="CJ102">
        <v>3.4400447511910701</v>
      </c>
      <c r="CK102">
        <v>3.4600424936358398</v>
      </c>
      <c r="CL102">
        <v>3.4801330204049501</v>
      </c>
      <c r="CM102">
        <v>3.50031658342481</v>
      </c>
      <c r="CN102">
        <v>3.5205934309511999</v>
      </c>
      <c r="CO102">
        <v>3.54096380746613</v>
      </c>
      <c r="CP102">
        <v>3.56142795357407</v>
      </c>
      <c r="CQ102">
        <v>3.5819861058978399</v>
      </c>
      <c r="CR102">
        <v>3.60263849697421</v>
      </c>
      <c r="CS102">
        <v>3.6233853551490798</v>
      </c>
      <c r="CT102">
        <v>3.6442269044725601</v>
      </c>
      <c r="CU102">
        <v>3.6651633645937798</v>
      </c>
      <c r="CV102">
        <v>3.6861949506555498</v>
      </c>
      <c r="CW102">
        <v>3.7073218731889801</v>
      </c>
      <c r="CX102">
        <v>3.7285443380080299</v>
      </c>
      <c r="CY102">
        <v>3.74986041485514</v>
      </c>
      <c r="CZ102">
        <v>3.7712647714721301</v>
      </c>
      <c r="DA102">
        <v>3.7927490081177</v>
      </c>
      <c r="DB102">
        <v>3.8143003980696699</v>
      </c>
      <c r="DC102">
        <v>3.8359002017543502</v>
      </c>
      <c r="DD102">
        <v>3.8575214505741098</v>
      </c>
      <c r="DE102">
        <v>3.8791260876367599</v>
      </c>
      <c r="DF102">
        <v>3.90066134937577</v>
      </c>
      <c r="DG102">
        <v>3.92205527693464</v>
      </c>
      <c r="DH102">
        <v>3.9432112615580701</v>
      </c>
      <c r="DI102">
        <v>3.9640015560697002</v>
      </c>
      <c r="DJ102">
        <v>3.98425972602872</v>
      </c>
      <c r="DK102">
        <v>4.0037699458548799</v>
      </c>
      <c r="DL102">
        <v>4.0222645497261196</v>
      </c>
      <c r="DM102">
        <v>4.0394076506039003</v>
      </c>
      <c r="DN102">
        <v>4.0547809462868996</v>
      </c>
      <c r="DO102">
        <v>4.06789169818434</v>
      </c>
      <c r="DP102">
        <v>4.0781107323360901</v>
      </c>
      <c r="DQ102">
        <v>4.0847434407454299</v>
      </c>
      <c r="DR102">
        <v>4.0869682086936603</v>
      </c>
      <c r="DS102">
        <v>4.0869682086936603</v>
      </c>
      <c r="DT102">
        <v>4.0869682086936603</v>
      </c>
    </row>
    <row r="103" spans="1:124" ht="15" customHeight="1" x14ac:dyDescent="0.25">
      <c r="A103">
        <v>101</v>
      </c>
      <c r="B103">
        <v>3.3709381063527299</v>
      </c>
      <c r="C103">
        <v>3.3712229617484102</v>
      </c>
      <c r="D103">
        <v>2.65930253024194</v>
      </c>
      <c r="E103">
        <v>2.5907705467122999</v>
      </c>
      <c r="F103">
        <v>2.2668138425195199</v>
      </c>
      <c r="G103">
        <v>2.2160621201384201</v>
      </c>
      <c r="H103">
        <v>2.1998959447248798</v>
      </c>
      <c r="I103">
        <v>2.04272843431729</v>
      </c>
      <c r="J103">
        <v>2.0950467106195498</v>
      </c>
      <c r="K103">
        <v>2.26813188449248</v>
      </c>
      <c r="L103">
        <v>2.47352189547783</v>
      </c>
      <c r="M103">
        <v>2.4590432673834499</v>
      </c>
      <c r="N103">
        <v>2.3666774514570701</v>
      </c>
      <c r="O103">
        <v>2.2651639229353902</v>
      </c>
      <c r="P103">
        <v>2.3324961840075198</v>
      </c>
      <c r="Q103">
        <v>2.3131768349673099</v>
      </c>
      <c r="R103">
        <v>2.2283467567220199</v>
      </c>
      <c r="S103">
        <v>2.2956822159991601</v>
      </c>
      <c r="T103">
        <v>2.0862353121563699</v>
      </c>
      <c r="U103">
        <v>2.1162620822232001</v>
      </c>
      <c r="V103">
        <v>2.2596335839753898</v>
      </c>
      <c r="W103">
        <v>2.29954836489987</v>
      </c>
      <c r="X103">
        <v>2.3142083182100301</v>
      </c>
      <c r="Y103">
        <v>2.3289418054523798</v>
      </c>
      <c r="Z103">
        <v>2.3437491375222899</v>
      </c>
      <c r="AA103">
        <v>2.3586306255679599</v>
      </c>
      <c r="AB103">
        <v>2.3735865809522201</v>
      </c>
      <c r="AC103">
        <v>2.3886173152130601</v>
      </c>
      <c r="AD103">
        <v>2.4037231400228101</v>
      </c>
      <c r="AE103">
        <v>2.4189043671460202</v>
      </c>
      <c r="AF103">
        <v>2.4341613083959799</v>
      </c>
      <c r="AG103">
        <v>2.44949427558993</v>
      </c>
      <c r="AH103">
        <v>2.4649035805028801</v>
      </c>
      <c r="AI103">
        <v>2.4803895348200902</v>
      </c>
      <c r="AJ103">
        <v>2.4959524500881698</v>
      </c>
      <c r="AK103">
        <v>2.5115926376647399</v>
      </c>
      <c r="AL103">
        <v>2.5273104086668399</v>
      </c>
      <c r="AM103">
        <v>2.54310607391781</v>
      </c>
      <c r="AN103">
        <v>2.5589799438928602</v>
      </c>
      <c r="AO103">
        <v>2.5749323286631798</v>
      </c>
      <c r="AP103">
        <v>2.5909635378387499</v>
      </c>
      <c r="AQ103">
        <v>2.60707388050966</v>
      </c>
      <c r="AR103">
        <v>2.6167930709163398</v>
      </c>
      <c r="AS103">
        <v>2.6265502422588098</v>
      </c>
      <c r="AT103">
        <v>2.6363455354337799</v>
      </c>
      <c r="AU103">
        <v>2.6461790914680301</v>
      </c>
      <c r="AV103">
        <v>2.6560510515029598</v>
      </c>
      <c r="AW103">
        <v>2.6659615567786501</v>
      </c>
      <c r="AX103">
        <v>2.67591074861723</v>
      </c>
      <c r="AY103">
        <v>2.68589876840583</v>
      </c>
      <c r="AZ103">
        <v>2.6959257575787898</v>
      </c>
      <c r="BA103">
        <v>2.70599185759936</v>
      </c>
      <c r="BB103">
        <v>2.7160972099408198</v>
      </c>
      <c r="BC103">
        <v>2.72624195606689</v>
      </c>
      <c r="BD103">
        <v>2.7364262374116901</v>
      </c>
      <c r="BE103">
        <v>2.7466501953589502</v>
      </c>
      <c r="BF103">
        <v>2.76351137016499</v>
      </c>
      <c r="BG103">
        <v>2.7804548723012301</v>
      </c>
      <c r="BH103">
        <v>2.7974810054570698</v>
      </c>
      <c r="BI103">
        <v>2.8145900720874399</v>
      </c>
      <c r="BJ103">
        <v>2.83178237333586</v>
      </c>
      <c r="BK103">
        <v>2.84905820895615</v>
      </c>
      <c r="BL103">
        <v>2.86641787723274</v>
      </c>
      <c r="BM103">
        <v>2.8838616748997001</v>
      </c>
      <c r="BN103">
        <v>2.9013898970585599</v>
      </c>
      <c r="BO103">
        <v>2.9190028370947001</v>
      </c>
      <c r="BP103">
        <v>2.9367007865926502</v>
      </c>
      <c r="BQ103">
        <v>2.95448403525012</v>
      </c>
      <c r="BR103">
        <v>2.9723528707908198</v>
      </c>
      <c r="BS103">
        <v>2.9903075788761901</v>
      </c>
      <c r="BT103">
        <v>3.0083484430159602</v>
      </c>
      <c r="BU103">
        <v>3.0264757444776098</v>
      </c>
      <c r="BV103">
        <v>3.0446897621948601</v>
      </c>
      <c r="BW103">
        <v>3.0629907726750498</v>
      </c>
      <c r="BX103">
        <v>3.0813790499055398</v>
      </c>
      <c r="BY103">
        <v>3.0998548652592701</v>
      </c>
      <c r="BZ103">
        <v>3.1184184873992802</v>
      </c>
      <c r="CA103">
        <v>3.13707018218247</v>
      </c>
      <c r="CB103">
        <v>3.1558102125624701</v>
      </c>
      <c r="CC103">
        <v>3.1746388384917501</v>
      </c>
      <c r="CD103">
        <v>3.1935563168230598</v>
      </c>
      <c r="CE103">
        <v>3.2125629012100201</v>
      </c>
      <c r="CF103">
        <v>3.2316588420072501</v>
      </c>
      <c r="CG103">
        <v>3.25084438616978</v>
      </c>
      <c r="CH103">
        <v>3.2701197771519301</v>
      </c>
      <c r="CI103">
        <v>3.2894852548057001</v>
      </c>
      <c r="CJ103">
        <v>3.3089410552787402</v>
      </c>
      <c r="CK103">
        <v>3.3284874109118299</v>
      </c>
      <c r="CL103">
        <v>3.3481245501360899</v>
      </c>
      <c r="CM103">
        <v>3.3678526973698601</v>
      </c>
      <c r="CN103">
        <v>3.38767207291531</v>
      </c>
      <c r="CO103">
        <v>3.4075828928548502</v>
      </c>
      <c r="CP103">
        <v>3.4275853689474798</v>
      </c>
      <c r="CQ103">
        <v>3.4476797085249302</v>
      </c>
      <c r="CR103">
        <v>3.4678661143878098</v>
      </c>
      <c r="CS103">
        <v>3.4881447847018601</v>
      </c>
      <c r="CT103">
        <v>3.5085159128941101</v>
      </c>
      <c r="CU103">
        <v>3.5289796875493402</v>
      </c>
      <c r="CV103">
        <v>3.5495362923065801</v>
      </c>
      <c r="CW103">
        <v>3.57018590575596</v>
      </c>
      <c r="CX103">
        <v>3.5909287013357698</v>
      </c>
      <c r="CY103">
        <v>3.6117621637480601</v>
      </c>
      <c r="CZ103">
        <v>3.6326795137592902</v>
      </c>
      <c r="DA103">
        <v>3.6536701557753601</v>
      </c>
      <c r="DB103">
        <v>3.67471812084912</v>
      </c>
      <c r="DC103">
        <v>3.69579998626324</v>
      </c>
      <c r="DD103">
        <v>3.71688214582682</v>
      </c>
      <c r="DE103">
        <v>3.7379172951303401</v>
      </c>
      <c r="DF103">
        <v>3.7588399932982099</v>
      </c>
      <c r="DG103">
        <v>3.7795611702344099</v>
      </c>
      <c r="DH103">
        <v>3.799961468832</v>
      </c>
      <c r="DI103">
        <v>3.81988334742665</v>
      </c>
      <c r="DJ103">
        <v>3.8391219202296401</v>
      </c>
      <c r="DK103">
        <v>3.85741197099903</v>
      </c>
      <c r="DL103">
        <v>3.8744251886480101</v>
      </c>
      <c r="DM103">
        <v>3.8897503198301799</v>
      </c>
      <c r="DN103">
        <v>3.9028761436185402</v>
      </c>
      <c r="DO103">
        <v>3.9132016942524701</v>
      </c>
      <c r="DP103">
        <v>3.91996090881843</v>
      </c>
      <c r="DQ103">
        <v>3.9223107443554102</v>
      </c>
      <c r="DR103">
        <v>3.9223107443554102</v>
      </c>
      <c r="DS103">
        <v>3.9223107443554102</v>
      </c>
      <c r="DT103">
        <v>3.9223107443554102</v>
      </c>
    </row>
    <row r="104" spans="1:124" ht="15" customHeight="1" x14ac:dyDescent="0.25">
      <c r="A104">
        <v>102</v>
      </c>
      <c r="B104">
        <v>3.46591748733622</v>
      </c>
      <c r="C104">
        <v>3.4444710090355302</v>
      </c>
      <c r="D104">
        <v>2.7612507057489202</v>
      </c>
      <c r="E104">
        <v>2.6278080339579102</v>
      </c>
      <c r="F104">
        <v>2.2320362000381899</v>
      </c>
      <c r="G104">
        <v>2.1630909673968701</v>
      </c>
      <c r="H104">
        <v>2.0868651722833298</v>
      </c>
      <c r="I104">
        <v>2.0799158435759799</v>
      </c>
      <c r="J104">
        <v>2.0973546181009501</v>
      </c>
      <c r="K104">
        <v>2.2701252455023</v>
      </c>
      <c r="L104">
        <v>2.4907935130163699</v>
      </c>
      <c r="M104">
        <v>2.5327756084251001</v>
      </c>
      <c r="N104">
        <v>2.3753338759012901</v>
      </c>
      <c r="O104">
        <v>2.2822434172527202</v>
      </c>
      <c r="P104">
        <v>2.3498905621542399</v>
      </c>
      <c r="Q104">
        <v>2.34042468758483</v>
      </c>
      <c r="R104">
        <v>2.10041798986799</v>
      </c>
      <c r="S104">
        <v>2.1953382261327801</v>
      </c>
      <c r="T104">
        <v>2.0302745279482499</v>
      </c>
      <c r="U104">
        <v>2.1096258798653502</v>
      </c>
      <c r="V104">
        <v>2.1941005296188898</v>
      </c>
      <c r="W104">
        <v>2.2083689336546799</v>
      </c>
      <c r="X104">
        <v>2.2227092849883401</v>
      </c>
      <c r="Y104">
        <v>2.2371218831325002</v>
      </c>
      <c r="Z104">
        <v>2.2516070277525899</v>
      </c>
      <c r="AA104">
        <v>2.2661650186220399</v>
      </c>
      <c r="AB104">
        <v>2.28079615557612</v>
      </c>
      <c r="AC104">
        <v>2.2955007384644102</v>
      </c>
      <c r="AD104">
        <v>2.3102790671020399</v>
      </c>
      <c r="AE104">
        <v>2.3251314412193702</v>
      </c>
      <c r="AF104">
        <v>2.3400581604105501</v>
      </c>
      <c r="AG104">
        <v>2.3550595240805499</v>
      </c>
      <c r="AH104">
        <v>2.3701358313908298</v>
      </c>
      <c r="AI104">
        <v>2.3852873812037498</v>
      </c>
      <c r="AJ104">
        <v>2.40051447202551</v>
      </c>
      <c r="AK104">
        <v>2.4158174019477401</v>
      </c>
      <c r="AL104">
        <v>2.4311964685877201</v>
      </c>
      <c r="AM104">
        <v>2.4466519690272501</v>
      </c>
      <c r="AN104">
        <v>2.4621841997501499</v>
      </c>
      <c r="AO104">
        <v>2.4777934565783899</v>
      </c>
      <c r="AP104">
        <v>2.4934800346068702</v>
      </c>
      <c r="AQ104">
        <v>2.5092442281368701</v>
      </c>
      <c r="AR104">
        <v>2.51874427712875</v>
      </c>
      <c r="AS104">
        <v>2.5282816110879001</v>
      </c>
      <c r="AT104">
        <v>2.5378563660740898</v>
      </c>
      <c r="AU104">
        <v>2.5474686782366098</v>
      </c>
      <c r="AV104">
        <v>2.55711868379495</v>
      </c>
      <c r="AW104">
        <v>2.5668065190189902</v>
      </c>
      <c r="AX104">
        <v>2.57653232020844</v>
      </c>
      <c r="AY104">
        <v>2.5862962236718401</v>
      </c>
      <c r="AZ104">
        <v>2.5960983657049002</v>
      </c>
      <c r="BA104">
        <v>2.6059388825681702</v>
      </c>
      <c r="BB104">
        <v>2.6158179104642199</v>
      </c>
      <c r="BC104">
        <v>2.62573558551412</v>
      </c>
      <c r="BD104">
        <v>2.63569204373335</v>
      </c>
      <c r="BE104">
        <v>2.6456874210071</v>
      </c>
      <c r="BF104">
        <v>2.6621880906812199</v>
      </c>
      <c r="BG104">
        <v>2.6787694257238499</v>
      </c>
      <c r="BH104">
        <v>2.6954317122217102</v>
      </c>
      <c r="BI104">
        <v>2.7121752346538899</v>
      </c>
      <c r="BJ104">
        <v>2.7290002758077501</v>
      </c>
      <c r="BK104">
        <v>2.7459071166936999</v>
      </c>
      <c r="BL104">
        <v>2.7628960364588102</v>
      </c>
      <c r="BM104">
        <v>2.7799673122992998</v>
      </c>
      <c r="BN104">
        <v>2.79712121937188</v>
      </c>
      <c r="BO104">
        <v>2.8143580307041098</v>
      </c>
      <c r="BP104">
        <v>2.8316780171036302</v>
      </c>
      <c r="BQ104">
        <v>2.8490814470664998</v>
      </c>
      <c r="BR104">
        <v>2.8665685866844601</v>
      </c>
      <c r="BS104">
        <v>2.8841396995514499</v>
      </c>
      <c r="BT104">
        <v>2.9017950466690099</v>
      </c>
      <c r="BU104">
        <v>2.9195348863510699</v>
      </c>
      <c r="BV104">
        <v>2.9373594741278102</v>
      </c>
      <c r="BW104">
        <v>2.95526906264883</v>
      </c>
      <c r="BX104">
        <v>2.97326390158551</v>
      </c>
      <c r="BY104">
        <v>2.9913442375328798</v>
      </c>
      <c r="BZ104">
        <v>3.0095103139107202</v>
      </c>
      <c r="CA104">
        <v>3.0277623708641102</v>
      </c>
      <c r="CB104">
        <v>3.0461006451635799</v>
      </c>
      <c r="CC104">
        <v>3.06452537010458</v>
      </c>
      <c r="CD104">
        <v>3.08303677540674</v>
      </c>
      <c r="CE104">
        <v>3.1016350871125802</v>
      </c>
      <c r="CF104">
        <v>3.1203205274860202</v>
      </c>
      <c r="CG104">
        <v>3.1390933149105398</v>
      </c>
      <c r="CH104">
        <v>3.1579536637871599</v>
      </c>
      <c r="CI104">
        <v>3.17690178443224</v>
      </c>
      <c r="CJ104">
        <v>3.1959378829751599</v>
      </c>
      <c r="CK104">
        <v>3.2150621612559802</v>
      </c>
      <c r="CL104">
        <v>3.2342748167230102</v>
      </c>
      <c r="CM104">
        <v>3.25357604233053</v>
      </c>
      <c r="CN104">
        <v>3.2729660264365399</v>
      </c>
      <c r="CO104">
        <v>3.2924449527006998</v>
      </c>
      <c r="CP104">
        <v>3.3120129999824801</v>
      </c>
      <c r="CQ104">
        <v>3.3316703422395499</v>
      </c>
      <c r="CR104">
        <v>3.3514171484265698</v>
      </c>
      <c r="CS104">
        <v>3.3712535823942602</v>
      </c>
      <c r="CT104">
        <v>3.3911798027890101</v>
      </c>
      <c r="CU104">
        <v>3.4111959629528701</v>
      </c>
      <c r="CV104">
        <v>3.43130221082418</v>
      </c>
      <c r="CW104">
        <v>3.4514986888387398</v>
      </c>
      <c r="CX104">
        <v>3.4717855338317101</v>
      </c>
      <c r="CY104">
        <v>3.49215944789775</v>
      </c>
      <c r="CZ104">
        <v>3.5126117121026099</v>
      </c>
      <c r="DA104">
        <v>3.5331287951333299</v>
      </c>
      <c r="DB104">
        <v>3.55369040401022</v>
      </c>
      <c r="DC104">
        <v>3.5742668846186598</v>
      </c>
      <c r="DD104">
        <v>3.59481581809646</v>
      </c>
      <c r="DE104">
        <v>3.6152776481592999</v>
      </c>
      <c r="DF104">
        <v>3.63557017274031</v>
      </c>
      <c r="DG104">
        <v>3.6555817445074399</v>
      </c>
      <c r="DH104">
        <v>3.6751630523467602</v>
      </c>
      <c r="DI104">
        <v>3.6941174024713201</v>
      </c>
      <c r="DJ104">
        <v>3.7121894848324999</v>
      </c>
      <c r="DK104">
        <v>3.7290494396266398</v>
      </c>
      <c r="DL104">
        <v>3.7442897726330702</v>
      </c>
      <c r="DM104">
        <v>3.75740102547064</v>
      </c>
      <c r="DN104">
        <v>3.7677511425004302</v>
      </c>
      <c r="DO104">
        <v>3.7745988012130698</v>
      </c>
      <c r="DP104">
        <v>3.7770006187626501</v>
      </c>
      <c r="DQ104">
        <v>3.7770006187626501</v>
      </c>
      <c r="DR104">
        <v>3.7770006187626501</v>
      </c>
      <c r="DS104">
        <v>3.7770006187626501</v>
      </c>
      <c r="DT104">
        <v>3.7770006187626501</v>
      </c>
    </row>
    <row r="105" spans="1:124" ht="15" customHeight="1" x14ac:dyDescent="0.25">
      <c r="A105">
        <v>103</v>
      </c>
      <c r="B105">
        <v>3.5432154854534499</v>
      </c>
      <c r="C105">
        <v>3.4819211643151902</v>
      </c>
      <c r="D105">
        <v>2.8949289079381999</v>
      </c>
      <c r="E105">
        <v>2.73378791872925</v>
      </c>
      <c r="F105">
        <v>2.3214225856820199</v>
      </c>
      <c r="G105">
        <v>2.1936943738549299</v>
      </c>
      <c r="H105">
        <v>2.0838740068191699</v>
      </c>
      <c r="I105">
        <v>2.2091016962842001</v>
      </c>
      <c r="J105">
        <v>2.1298880469345498</v>
      </c>
      <c r="K105">
        <v>2.3601219684077201</v>
      </c>
      <c r="L105">
        <v>2.6358975063054899</v>
      </c>
      <c r="M105">
        <v>2.6124647167660502</v>
      </c>
      <c r="N105">
        <v>2.5005823572646699</v>
      </c>
      <c r="O105">
        <v>2.4362074298865402</v>
      </c>
      <c r="P105">
        <v>2.4292323519144001</v>
      </c>
      <c r="Q105">
        <v>2.4034058719544</v>
      </c>
      <c r="R105">
        <v>2.0693484033619498</v>
      </c>
      <c r="S105">
        <v>2.1338056006083801</v>
      </c>
      <c r="T105">
        <v>2.06975402803611</v>
      </c>
      <c r="U105">
        <v>2.1288961483488098</v>
      </c>
      <c r="V105">
        <v>2.14279185551811</v>
      </c>
      <c r="W105">
        <v>2.1567575175160498</v>
      </c>
      <c r="X105">
        <v>2.17079342711531</v>
      </c>
      <c r="Y105">
        <v>2.1848998769897801</v>
      </c>
      <c r="Z105">
        <v>2.1990771596641099</v>
      </c>
      <c r="AA105">
        <v>2.2133255674616801</v>
      </c>
      <c r="AB105">
        <v>2.2276453924514001</v>
      </c>
      <c r="AC105">
        <v>2.2420369263929101</v>
      </c>
      <c r="AD105">
        <v>2.2565004606805701</v>
      </c>
      <c r="AE105">
        <v>2.2710362862859301</v>
      </c>
      <c r="AF105">
        <v>2.2856446936989299</v>
      </c>
      <c r="AG105">
        <v>2.3003259728676499</v>
      </c>
      <c r="AH105">
        <v>2.31508041313668</v>
      </c>
      <c r="AI105">
        <v>2.3299083031841898</v>
      </c>
      <c r="AJ105">
        <v>2.3448099309576</v>
      </c>
      <c r="AK105">
        <v>2.3597855836078798</v>
      </c>
      <c r="AL105">
        <v>2.3748355474225802</v>
      </c>
      <c r="AM105">
        <v>2.3899601077574801</v>
      </c>
      <c r="AN105">
        <v>2.4051595489669402</v>
      </c>
      <c r="AO105">
        <v>2.4204341543329799</v>
      </c>
      <c r="AP105">
        <v>2.4357842059930901</v>
      </c>
      <c r="AQ105">
        <v>2.4512099848667201</v>
      </c>
      <c r="AR105">
        <v>2.4604975417558101</v>
      </c>
      <c r="AS105">
        <v>2.4698213972365299</v>
      </c>
      <c r="AT105">
        <v>2.4791816857761</v>
      </c>
      <c r="AU105">
        <v>2.4885785417865498</v>
      </c>
      <c r="AV105">
        <v>2.4980120996020698</v>
      </c>
      <c r="AW105">
        <v>2.5074824934558002</v>
      </c>
      <c r="AX105">
        <v>2.51698985745593</v>
      </c>
      <c r="AY105">
        <v>2.52653432556124</v>
      </c>
      <c r="AZ105">
        <v>2.53611603155603</v>
      </c>
      <c r="BA105">
        <v>2.5457351090243199</v>
      </c>
      <c r="BB105">
        <v>2.5553916913235901</v>
      </c>
      <c r="BC105">
        <v>2.56508591155777</v>
      </c>
      <c r="BD105">
        <v>2.5748179025497202</v>
      </c>
      <c r="BE105">
        <v>2.5845877968130302</v>
      </c>
      <c r="BF105">
        <v>2.60073127502557</v>
      </c>
      <c r="BG105">
        <v>2.6169534163338</v>
      </c>
      <c r="BH105">
        <v>2.6332544886154898</v>
      </c>
      <c r="BI105">
        <v>2.6496347576311399</v>
      </c>
      <c r="BJ105">
        <v>2.6660944869342398</v>
      </c>
      <c r="BK105">
        <v>2.6826339377806301</v>
      </c>
      <c r="BL105">
        <v>2.6992533690367702</v>
      </c>
      <c r="BM105">
        <v>2.71595303708731</v>
      </c>
      <c r="BN105">
        <v>2.7327331957416798</v>
      </c>
      <c r="BO105">
        <v>2.7495940961399499</v>
      </c>
      <c r="BP105">
        <v>2.7665359866579098</v>
      </c>
      <c r="BQ105">
        <v>2.7835591128114299</v>
      </c>
      <c r="BR105">
        <v>2.80066371716019</v>
      </c>
      <c r="BS105">
        <v>2.8178500392107</v>
      </c>
      <c r="BT105">
        <v>2.8351183153188901</v>
      </c>
      <c r="BU105">
        <v>2.85246877859199</v>
      </c>
      <c r="BV105">
        <v>2.86990165879015</v>
      </c>
      <c r="BW105">
        <v>2.8874171822274399</v>
      </c>
      <c r="BX105">
        <v>2.9050155716725801</v>
      </c>
      <c r="BY105">
        <v>2.9226970462493198</v>
      </c>
      <c r="BZ105">
        <v>2.9404618213366001</v>
      </c>
      <c r="CA105">
        <v>2.9583101084683499</v>
      </c>
      <c r="CB105">
        <v>2.9762421152333198</v>
      </c>
      <c r="CC105">
        <v>2.9942580451746101</v>
      </c>
      <c r="CD105">
        <v>3.0123580976893298</v>
      </c>
      <c r="CE105">
        <v>3.0305424679280302</v>
      </c>
      <c r="CF105">
        <v>3.0488113466944502</v>
      </c>
      <c r="CG105">
        <v>3.0671649203451201</v>
      </c>
      <c r="CH105">
        <v>3.08560337068932</v>
      </c>
      <c r="CI105">
        <v>3.1041268748891402</v>
      </c>
      <c r="CJ105">
        <v>3.1227356053598401</v>
      </c>
      <c r="CK105">
        <v>3.14142972967058</v>
      </c>
      <c r="CL105">
        <v>3.1602094104455101</v>
      </c>
      <c r="CM105">
        <v>3.1790748052652398</v>
      </c>
      <c r="CN105">
        <v>3.1980260665689402</v>
      </c>
      <c r="CO105">
        <v>3.2170633415568499</v>
      </c>
      <c r="CP105">
        <v>3.2361867720934798</v>
      </c>
      <c r="CQ105">
        <v>3.25539649461144</v>
      </c>
      <c r="CR105">
        <v>3.2746926400160499</v>
      </c>
      <c r="CS105">
        <v>3.2940753335905701</v>
      </c>
      <c r="CT105">
        <v>3.3135446949024301</v>
      </c>
      <c r="CU105">
        <v>3.3331008377102198</v>
      </c>
      <c r="CV105">
        <v>3.3527438698716598</v>
      </c>
      <c r="CW105">
        <v>3.3724738932525802</v>
      </c>
      <c r="CX105">
        <v>3.3922910036367901</v>
      </c>
      <c r="CY105">
        <v>3.4121908379376902</v>
      </c>
      <c r="CZ105">
        <v>3.4321620282304202</v>
      </c>
      <c r="DA105">
        <v>3.4521870394018799</v>
      </c>
      <c r="DB105">
        <v>3.4722396879268</v>
      </c>
      <c r="DC105">
        <v>3.4922818391753201</v>
      </c>
      <c r="DD105">
        <v>3.51225909174974</v>
      </c>
      <c r="DE105">
        <v>3.5320952452653902</v>
      </c>
      <c r="DF105">
        <v>3.5516853480308299</v>
      </c>
      <c r="DG105">
        <v>3.5708871377975302</v>
      </c>
      <c r="DH105">
        <v>3.5895107263561501</v>
      </c>
      <c r="DI105">
        <v>3.6073064404547601</v>
      </c>
      <c r="DJ105">
        <v>3.6239508187621001</v>
      </c>
      <c r="DK105">
        <v>3.6390267705951702</v>
      </c>
      <c r="DL105">
        <v>3.65202004406515</v>
      </c>
      <c r="DM105">
        <v>3.6622889996902899</v>
      </c>
      <c r="DN105">
        <v>3.6690392714880602</v>
      </c>
      <c r="DO105">
        <v>3.6713411934962998</v>
      </c>
      <c r="DP105">
        <v>3.6713411934962998</v>
      </c>
      <c r="DQ105">
        <v>3.6713411934962998</v>
      </c>
      <c r="DR105">
        <v>3.6713411934962998</v>
      </c>
      <c r="DS105">
        <v>3.6713411934962998</v>
      </c>
      <c r="DT105">
        <v>3.6713411934962998</v>
      </c>
    </row>
    <row r="106" spans="1:124" ht="15" customHeight="1" x14ac:dyDescent="0.25">
      <c r="A106">
        <v>104</v>
      </c>
      <c r="B106">
        <v>3.5242517082140501</v>
      </c>
      <c r="C106">
        <v>3.4114612307732899</v>
      </c>
      <c r="D106">
        <v>3.0229618532232201</v>
      </c>
      <c r="E106">
        <v>2.8548644025439498</v>
      </c>
      <c r="F106">
        <v>2.5611594904199699</v>
      </c>
      <c r="G106">
        <v>2.3406818443733699</v>
      </c>
      <c r="H106">
        <v>2.2435802585709301</v>
      </c>
      <c r="I106">
        <v>2.3698132532147702</v>
      </c>
      <c r="J106">
        <v>2.3141959928315599</v>
      </c>
      <c r="K106">
        <v>2.56724568400994</v>
      </c>
      <c r="L106">
        <v>2.7496204916374798</v>
      </c>
      <c r="M106">
        <v>2.6994995856839199</v>
      </c>
      <c r="N106">
        <v>2.7009477607193602</v>
      </c>
      <c r="O106">
        <v>2.6071318172578102</v>
      </c>
      <c r="P106">
        <v>2.51517672015581</v>
      </c>
      <c r="Q106">
        <v>2.4601483031597402</v>
      </c>
      <c r="R106">
        <v>2.1691960621403599</v>
      </c>
      <c r="S106">
        <v>2.0460415307445099</v>
      </c>
      <c r="T106">
        <v>2.0446283212907801</v>
      </c>
      <c r="U106">
        <v>2.05814253043342</v>
      </c>
      <c r="V106">
        <v>2.0717250518567698</v>
      </c>
      <c r="W106">
        <v>2.0853761660958798</v>
      </c>
      <c r="X106">
        <v>2.0990961533575598</v>
      </c>
      <c r="Y106">
        <v>2.1128852934619702</v>
      </c>
      <c r="Z106">
        <v>2.1267438657828399</v>
      </c>
      <c r="AA106">
        <v>2.1406721491864298</v>
      </c>
      <c r="AB106">
        <v>2.15467042196904</v>
      </c>
      <c r="AC106">
        <v>2.1687389617932298</v>
      </c>
      <c r="AD106">
        <v>2.1828780456227599</v>
      </c>
      <c r="AE106">
        <v>2.1970879496560598</v>
      </c>
      <c r="AF106">
        <v>2.2113689492585902</v>
      </c>
      <c r="AG106">
        <v>2.2257213188937599</v>
      </c>
      <c r="AH106">
        <v>2.2401453320526499</v>
      </c>
      <c r="AI106">
        <v>2.25464126118244</v>
      </c>
      <c r="AJ106">
        <v>2.2692093776136102</v>
      </c>
      <c r="AK106">
        <v>2.2838499514859398</v>
      </c>
      <c r="AL106">
        <v>2.2985632516732601</v>
      </c>
      <c r="AM106">
        <v>2.3133495457070898</v>
      </c>
      <c r="AN106">
        <v>2.3282090996990599</v>
      </c>
      <c r="AO106">
        <v>2.3431421782622501</v>
      </c>
      <c r="AP106">
        <v>2.3581490444314399</v>
      </c>
      <c r="AQ106">
        <v>2.3732299595822002</v>
      </c>
      <c r="AR106">
        <v>2.3822952128738901</v>
      </c>
      <c r="AS106">
        <v>2.3913960296077699</v>
      </c>
      <c r="AT106">
        <v>2.4005325395095598</v>
      </c>
      <c r="AU106">
        <v>2.4097048721026901</v>
      </c>
      <c r="AV106">
        <v>2.4189131566816902</v>
      </c>
      <c r="AW106">
        <v>2.4281575222849598</v>
      </c>
      <c r="AX106">
        <v>2.4374380976669698</v>
      </c>
      <c r="AY106">
        <v>2.4467550112698002</v>
      </c>
      <c r="AZ106">
        <v>2.4561083911941499</v>
      </c>
      <c r="BA106">
        <v>2.4654983651696698</v>
      </c>
      <c r="BB106">
        <v>2.4749250605247299</v>
      </c>
      <c r="BC106">
        <v>2.48438860415567</v>
      </c>
      <c r="BD106">
        <v>2.4938891224953301</v>
      </c>
      <c r="BE106">
        <v>2.5034267414811899</v>
      </c>
      <c r="BF106">
        <v>2.5192098374002798</v>
      </c>
      <c r="BG106">
        <v>2.53506973610902</v>
      </c>
      <c r="BH106">
        <v>2.5510066809299201</v>
      </c>
      <c r="BI106">
        <v>2.56702091253841</v>
      </c>
      <c r="BJ106">
        <v>2.5831126688682202</v>
      </c>
      <c r="BK106">
        <v>2.5992821850160799</v>
      </c>
      <c r="BL106">
        <v>2.6155296931459402</v>
      </c>
      <c r="BM106">
        <v>2.6318554223924702</v>
      </c>
      <c r="BN106">
        <v>2.6482595987642399</v>
      </c>
      <c r="BO106">
        <v>2.6647424450463499</v>
      </c>
      <c r="BP106">
        <v>2.6813041807026998</v>
      </c>
      <c r="BQ106">
        <v>2.69794502177791</v>
      </c>
      <c r="BR106">
        <v>2.7146651807989599</v>
      </c>
      <c r="BS106">
        <v>2.7314648666765402</v>
      </c>
      <c r="BT106">
        <v>2.74834428460633</v>
      </c>
      <c r="BU106">
        <v>2.7653036359699898</v>
      </c>
      <c r="BV106">
        <v>2.7823431182362199</v>
      </c>
      <c r="BW106">
        <v>2.79946292486169</v>
      </c>
      <c r="BX106">
        <v>2.8166632451920601</v>
      </c>
      <c r="BY106">
        <v>2.8339442643630699</v>
      </c>
      <c r="BZ106">
        <v>2.85130616320175</v>
      </c>
      <c r="CA106">
        <v>2.8687491181278602</v>
      </c>
      <c r="CB106">
        <v>2.8862733010556001</v>
      </c>
      <c r="CC106">
        <v>2.9038788792955099</v>
      </c>
      <c r="CD106">
        <v>2.9215660154569298</v>
      </c>
      <c r="CE106">
        <v>2.9393348673506798</v>
      </c>
      <c r="CF106">
        <v>2.9571855878923601</v>
      </c>
      <c r="CG106">
        <v>2.9751183250060902</v>
      </c>
      <c r="CH106">
        <v>2.9931332215288902</v>
      </c>
      <c r="CI106">
        <v>3.0112304151156701</v>
      </c>
      <c r="CJ106">
        <v>3.02941003814494</v>
      </c>
      <c r="CK106">
        <v>3.04767221762524</v>
      </c>
      <c r="CL106">
        <v>3.0660170751023701</v>
      </c>
      <c r="CM106">
        <v>3.0844447265675501</v>
      </c>
      <c r="CN106">
        <v>3.1029552823663602</v>
      </c>
      <c r="CO106">
        <v>3.1215488471087798</v>
      </c>
      <c r="CP106">
        <v>3.1402255195801301</v>
      </c>
      <c r="CQ106">
        <v>3.1589853926531499</v>
      </c>
      <c r="CR106">
        <v>3.1778285532011701</v>
      </c>
      <c r="CS106">
        <v>3.19675508201242</v>
      </c>
      <c r="CT106">
        <v>3.2157650537056099</v>
      </c>
      <c r="CU106">
        <v>3.2348585366467102</v>
      </c>
      <c r="CV106">
        <v>3.2540355928670901</v>
      </c>
      <c r="CW106">
        <v>3.2732962779830199</v>
      </c>
      <c r="CX106">
        <v>3.2926406411164799</v>
      </c>
      <c r="CY106">
        <v>3.3120629276551701</v>
      </c>
      <c r="CZ106">
        <v>3.3315483105178401</v>
      </c>
      <c r="DA106">
        <v>3.3510740446709999</v>
      </c>
      <c r="DB106">
        <v>3.3706063047186499</v>
      </c>
      <c r="DC106">
        <v>3.3900959839393998</v>
      </c>
      <c r="DD106">
        <v>3.4094732167251398</v>
      </c>
      <c r="DE106">
        <v>3.4286403733939901</v>
      </c>
      <c r="DF106">
        <v>3.4474632792328599</v>
      </c>
      <c r="DG106">
        <v>3.4657604340396402</v>
      </c>
      <c r="DH106">
        <v>3.48329005952204</v>
      </c>
      <c r="DI106">
        <v>3.4997348834115898</v>
      </c>
      <c r="DJ106">
        <v>3.5146846825033</v>
      </c>
      <c r="DK106">
        <v>3.5276115552765201</v>
      </c>
      <c r="DL106">
        <v>3.53786598548737</v>
      </c>
      <c r="DM106">
        <v>3.5446392345431299</v>
      </c>
      <c r="DN106">
        <v>3.54693221023037</v>
      </c>
      <c r="DO106">
        <v>3.54693221023037</v>
      </c>
      <c r="DP106">
        <v>3.54693221023037</v>
      </c>
      <c r="DQ106">
        <v>3.54693221023037</v>
      </c>
      <c r="DR106">
        <v>3.54693221023037</v>
      </c>
      <c r="DS106">
        <v>3.54693221023037</v>
      </c>
      <c r="DT106">
        <v>3.54693221023037</v>
      </c>
    </row>
    <row r="107" spans="1:124" ht="15" customHeight="1" x14ac:dyDescent="0.25">
      <c r="A107">
        <v>105</v>
      </c>
      <c r="B107">
        <v>3.40928278155776</v>
      </c>
      <c r="C107">
        <v>3.20104546673875</v>
      </c>
      <c r="D107">
        <v>2.9742002289623999</v>
      </c>
      <c r="E107">
        <v>2.7625680369989301</v>
      </c>
      <c r="F107">
        <v>2.5565615978967098</v>
      </c>
      <c r="G107">
        <v>2.4170135664602399</v>
      </c>
      <c r="H107">
        <v>2.3673527189688999</v>
      </c>
      <c r="I107">
        <v>2.44274876844218</v>
      </c>
      <c r="J107">
        <v>2.6074487349218498</v>
      </c>
      <c r="K107">
        <v>2.7466328061388898</v>
      </c>
      <c r="L107">
        <v>2.7766690302881201</v>
      </c>
      <c r="M107">
        <v>2.7928840618132198</v>
      </c>
      <c r="N107">
        <v>2.7358063389830098</v>
      </c>
      <c r="O107">
        <v>2.6069773838052299</v>
      </c>
      <c r="P107">
        <v>2.5092766572351999</v>
      </c>
      <c r="Q107">
        <v>2.3490740982235998</v>
      </c>
      <c r="R107">
        <v>2.0902848282730599</v>
      </c>
      <c r="S107">
        <v>1.9801756959860599</v>
      </c>
      <c r="T107">
        <v>1.9933219366506001</v>
      </c>
      <c r="U107">
        <v>2.00653463671568</v>
      </c>
      <c r="V107">
        <v>2.01981406564654</v>
      </c>
      <c r="W107">
        <v>2.0331604921955702</v>
      </c>
      <c r="X107">
        <v>2.04657418433704</v>
      </c>
      <c r="Y107">
        <v>2.0600554092007202</v>
      </c>
      <c r="Z107">
        <v>2.07360443300395</v>
      </c>
      <c r="AA107">
        <v>2.0872215209826499</v>
      </c>
      <c r="AB107">
        <v>2.1009069373209299</v>
      </c>
      <c r="AC107">
        <v>2.11466094507947</v>
      </c>
      <c r="AD107">
        <v>2.12848380612275</v>
      </c>
      <c r="AE107">
        <v>2.1423757810449802</v>
      </c>
      <c r="AF107">
        <v>2.1563371290949598</v>
      </c>
      <c r="AG107">
        <v>2.1703681080997099</v>
      </c>
      <c r="AH107">
        <v>2.18446897438701</v>
      </c>
      <c r="AI107">
        <v>2.1986399827068799</v>
      </c>
      <c r="AJ107">
        <v>2.2128813861519401</v>
      </c>
      <c r="AK107">
        <v>2.2271934360768002</v>
      </c>
      <c r="AL107">
        <v>2.2415763820164201</v>
      </c>
      <c r="AM107">
        <v>2.25603047160351</v>
      </c>
      <c r="AN107">
        <v>2.2705559504850399</v>
      </c>
      <c r="AO107">
        <v>2.2851530622378</v>
      </c>
      <c r="AP107">
        <v>2.2998220482831799</v>
      </c>
      <c r="AQ107">
        <v>2.31456314780108</v>
      </c>
      <c r="AR107">
        <v>2.3234131952406898</v>
      </c>
      <c r="AS107">
        <v>2.3322980412323702</v>
      </c>
      <c r="AT107">
        <v>2.34121780928829</v>
      </c>
      <c r="AU107">
        <v>2.3501726225291399</v>
      </c>
      <c r="AV107">
        <v>2.3591626036534001</v>
      </c>
      <c r="AW107">
        <v>2.3681878749059102</v>
      </c>
      <c r="AX107">
        <v>2.3772485580459302</v>
      </c>
      <c r="AY107">
        <v>2.3863447743147201</v>
      </c>
      <c r="AZ107">
        <v>2.3954766444023998</v>
      </c>
      <c r="BA107">
        <v>2.4046442884144699</v>
      </c>
      <c r="BB107">
        <v>2.4138478258376499</v>
      </c>
      <c r="BC107">
        <v>2.4230873755053102</v>
      </c>
      <c r="BD107">
        <v>2.4323630555623201</v>
      </c>
      <c r="BE107">
        <v>2.4416749834294902</v>
      </c>
      <c r="BF107">
        <v>2.4571012080717201</v>
      </c>
      <c r="BG107">
        <v>2.47260208148845</v>
      </c>
      <c r="BH107">
        <v>2.48817781846533</v>
      </c>
      <c r="BI107">
        <v>2.5038286304905299</v>
      </c>
      <c r="BJ107">
        <v>2.5195547256584998</v>
      </c>
      <c r="BK107">
        <v>2.5353563085734101</v>
      </c>
      <c r="BL107">
        <v>2.5512335802525201</v>
      </c>
      <c r="BM107">
        <v>2.5671867380293598</v>
      </c>
      <c r="BN107">
        <v>2.5832159754567998</v>
      </c>
      <c r="BO107">
        <v>2.5993214822101698</v>
      </c>
      <c r="BP107">
        <v>2.6155034439904101</v>
      </c>
      <c r="BQ107">
        <v>2.6317620424272401</v>
      </c>
      <c r="BR107">
        <v>2.6480974549825702</v>
      </c>
      <c r="BS107">
        <v>2.66450985485405</v>
      </c>
      <c r="BT107">
        <v>2.6809994108789099</v>
      </c>
      <c r="BU107">
        <v>2.6975662874381201</v>
      </c>
      <c r="BV107">
        <v>2.71421064436089</v>
      </c>
      <c r="BW107">
        <v>2.7309326368296101</v>
      </c>
      <c r="BX107">
        <v>2.7477324152853502</v>
      </c>
      <c r="BY107">
        <v>2.7646101253337698</v>
      </c>
      <c r="BZ107">
        <v>2.7815659076516899</v>
      </c>
      <c r="CA107">
        <v>2.79859989789436</v>
      </c>
      <c r="CB107">
        <v>2.8157122266033601</v>
      </c>
      <c r="CC107">
        <v>2.8329030191152702</v>
      </c>
      <c r="CD107">
        <v>2.8501723954711902</v>
      </c>
      <c r="CE107">
        <v>2.8675204703270998</v>
      </c>
      <c r="CF107">
        <v>2.8849473528651601</v>
      </c>
      <c r="CG107">
        <v>2.90245314670595</v>
      </c>
      <c r="CH107">
        <v>2.9200379498217801</v>
      </c>
      <c r="CI107">
        <v>2.9377018544509799</v>
      </c>
      <c r="CJ107">
        <v>2.9554449470135098</v>
      </c>
      <c r="CK107">
        <v>2.9732673080274701</v>
      </c>
      <c r="CL107">
        <v>2.99116901202708</v>
      </c>
      <c r="CM107">
        <v>3.0091501274818002</v>
      </c>
      <c r="CN107">
        <v>3.0272107167167999</v>
      </c>
      <c r="CO107">
        <v>3.0453508358347898</v>
      </c>
      <c r="CP107">
        <v>3.0635705346392599</v>
      </c>
      <c r="CQ107">
        <v>3.08186985655917</v>
      </c>
      <c r="CR107">
        <v>3.1002488385751898</v>
      </c>
      <c r="CS107">
        <v>3.1187075111473299</v>
      </c>
      <c r="CT107">
        <v>3.13724589814437</v>
      </c>
      <c r="CU107">
        <v>3.1558640167746499</v>
      </c>
      <c r="CV107">
        <v>3.1745618775188</v>
      </c>
      <c r="CW107">
        <v>3.1933394840639</v>
      </c>
      <c r="CX107">
        <v>3.2121968332395601</v>
      </c>
      <c r="CY107">
        <v>3.2311262571566099</v>
      </c>
      <c r="CZ107">
        <v>3.25010817186477</v>
      </c>
      <c r="DA107">
        <v>3.26911269324507</v>
      </c>
      <c r="DB107">
        <v>3.2880955564512302</v>
      </c>
      <c r="DC107">
        <v>3.3069927073503602</v>
      </c>
      <c r="DD107">
        <v>3.3257132672962202</v>
      </c>
      <c r="DE107">
        <v>3.34413055911712</v>
      </c>
      <c r="DF107">
        <v>3.36207088973307</v>
      </c>
      <c r="DG107">
        <v>3.3792998204361302</v>
      </c>
      <c r="DH107">
        <v>3.3955057258664501</v>
      </c>
      <c r="DI107">
        <v>3.4102805514544001</v>
      </c>
      <c r="DJ107">
        <v>3.4230978278437401</v>
      </c>
      <c r="DK107">
        <v>3.4332815184413001</v>
      </c>
      <c r="DL107">
        <v>3.4400017685733002</v>
      </c>
      <c r="DM107">
        <v>3.4422275771356898</v>
      </c>
      <c r="DN107">
        <v>3.4422275771356898</v>
      </c>
      <c r="DO107">
        <v>3.4422275771356898</v>
      </c>
      <c r="DP107">
        <v>3.4422275771356898</v>
      </c>
      <c r="DQ107">
        <v>3.4422275771356898</v>
      </c>
      <c r="DR107">
        <v>3.4422275771356898</v>
      </c>
      <c r="DS107">
        <v>3.4422275771356898</v>
      </c>
      <c r="DT107">
        <v>3.4422275771356898</v>
      </c>
    </row>
    <row r="108" spans="1:124" ht="15" customHeight="1" x14ac:dyDescent="0.25">
      <c r="A108">
        <v>106</v>
      </c>
      <c r="B108">
        <v>3.1877762055183099</v>
      </c>
      <c r="C108">
        <v>2.9888679840921699</v>
      </c>
      <c r="D108">
        <v>2.7770848699853099</v>
      </c>
      <c r="E108">
        <v>2.5729185697848602</v>
      </c>
      <c r="F108">
        <v>2.4304834316720898</v>
      </c>
      <c r="G108">
        <v>2.3736868389307699</v>
      </c>
      <c r="H108">
        <v>2.4416316805354201</v>
      </c>
      <c r="I108">
        <v>2.6067072104193301</v>
      </c>
      <c r="J108">
        <v>2.7453417019284401</v>
      </c>
      <c r="K108">
        <v>2.7689834211950402</v>
      </c>
      <c r="L108">
        <v>2.77732010946578</v>
      </c>
      <c r="M108">
        <v>2.71222998192912</v>
      </c>
      <c r="N108">
        <v>2.5835752761252402</v>
      </c>
      <c r="O108">
        <v>2.4772366668229302</v>
      </c>
      <c r="P108">
        <v>2.3026649194226598</v>
      </c>
      <c r="Q108">
        <v>2.02443450578183</v>
      </c>
      <c r="R108">
        <v>1.89747571576162</v>
      </c>
      <c r="S108">
        <v>1.9102583838667699</v>
      </c>
      <c r="T108">
        <v>1.9231059168093301</v>
      </c>
      <c r="U108">
        <v>1.9360185663604701</v>
      </c>
      <c r="V108">
        <v>1.94899658321275</v>
      </c>
      <c r="W108">
        <v>1.9620402169064</v>
      </c>
      <c r="X108">
        <v>1.9751497157542901</v>
      </c>
      <c r="Y108">
        <v>1.9883253267658201</v>
      </c>
      <c r="Z108">
        <v>2.0015672955698101</v>
      </c>
      <c r="AA108">
        <v>2.0148758663361601</v>
      </c>
      <c r="AB108">
        <v>2.0282512816965301</v>
      </c>
      <c r="AC108">
        <v>2.0416937826640398</v>
      </c>
      <c r="AD108">
        <v>2.05520360855198</v>
      </c>
      <c r="AE108">
        <v>2.0687809968915101</v>
      </c>
      <c r="AF108">
        <v>2.08242618334853</v>
      </c>
      <c r="AG108">
        <v>2.0961394016396802</v>
      </c>
      <c r="AH108">
        <v>2.1099208834474701</v>
      </c>
      <c r="AI108">
        <v>2.1237708583346202</v>
      </c>
      <c r="AJ108">
        <v>2.13768955365774</v>
      </c>
      <c r="AK108">
        <v>2.15167719448015</v>
      </c>
      <c r="AL108">
        <v>2.1657340034841899</v>
      </c>
      <c r="AM108">
        <v>2.1798602008828198</v>
      </c>
      <c r="AN108">
        <v>2.1940560043306698</v>
      </c>
      <c r="AO108">
        <v>2.2083216288345899</v>
      </c>
      <c r="AP108">
        <v>2.22265728666365</v>
      </c>
      <c r="AQ108">
        <v>2.2370631872587801</v>
      </c>
      <c r="AR108">
        <v>2.2457046520694499</v>
      </c>
      <c r="AS108">
        <v>2.2543801303411999</v>
      </c>
      <c r="AT108">
        <v>2.26308973728892</v>
      </c>
      <c r="AU108">
        <v>2.2718335874983802</v>
      </c>
      <c r="AV108">
        <v>2.2806117948913101</v>
      </c>
      <c r="AW108">
        <v>2.2894244726899999</v>
      </c>
      <c r="AX108">
        <v>2.2982717333814602</v>
      </c>
      <c r="AY108">
        <v>2.3071536886810899</v>
      </c>
      <c r="AZ108">
        <v>2.3160704494959701</v>
      </c>
      <c r="BA108">
        <v>2.3250221258876702</v>
      </c>
      <c r="BB108">
        <v>2.3340088270346802</v>
      </c>
      <c r="BC108">
        <v>2.34303066119447</v>
      </c>
      <c r="BD108">
        <v>2.35208773566512</v>
      </c>
      <c r="BE108">
        <v>2.3611801567467001</v>
      </c>
      <c r="BF108">
        <v>2.37625388195181</v>
      </c>
      <c r="BG108">
        <v>2.39140009851931</v>
      </c>
      <c r="BH108">
        <v>2.40661898468881</v>
      </c>
      <c r="BI108">
        <v>2.42191071476394</v>
      </c>
      <c r="BJ108">
        <v>2.43727545901681</v>
      </c>
      <c r="BK108">
        <v>2.4527133835927102</v>
      </c>
      <c r="BL108">
        <v>2.46822465041513</v>
      </c>
      <c r="BM108">
        <v>2.4838094170911398</v>
      </c>
      <c r="BN108">
        <v>2.4994678368172298</v>
      </c>
      <c r="BO108">
        <v>2.51520005828556</v>
      </c>
      <c r="BP108">
        <v>2.5310062255908101</v>
      </c>
      <c r="BQ108">
        <v>2.5468864781375902</v>
      </c>
      <c r="BR108">
        <v>2.5628409505484799</v>
      </c>
      <c r="BS108">
        <v>2.5788697725728502</v>
      </c>
      <c r="BT108">
        <v>2.59497306899629</v>
      </c>
      <c r="BU108">
        <v>2.61115095955103</v>
      </c>
      <c r="BV108">
        <v>2.6274035588270799</v>
      </c>
      <c r="BW108">
        <v>2.6437309761843699</v>
      </c>
      <c r="BX108">
        <v>2.66013331566581</v>
      </c>
      <c r="BY108">
        <v>2.6766106759113999</v>
      </c>
      <c r="BZ108">
        <v>2.6931631500734299</v>
      </c>
      <c r="CA108">
        <v>2.7097908257327701</v>
      </c>
      <c r="CB108">
        <v>2.72649378481632</v>
      </c>
      <c r="CC108">
        <v>2.7432721035157401</v>
      </c>
      <c r="CD108">
        <v>2.7601258522073802</v>
      </c>
      <c r="CE108">
        <v>2.7770550953736102</v>
      </c>
      <c r="CF108">
        <v>2.7940598915254302</v>
      </c>
      <c r="CG108">
        <v>2.8111402931265101</v>
      </c>
      <c r="CH108">
        <v>2.8282963465187199</v>
      </c>
      <c r="CI108">
        <v>2.8455280918491299</v>
      </c>
      <c r="CJ108">
        <v>2.86283556299853</v>
      </c>
      <c r="CK108">
        <v>2.8802187875115202</v>
      </c>
      <c r="CL108">
        <v>2.8976777865282899</v>
      </c>
      <c r="CM108">
        <v>2.9152125747179398</v>
      </c>
      <c r="CN108">
        <v>2.9328231602135899</v>
      </c>
      <c r="CO108">
        <v>2.95050954454919</v>
      </c>
      <c r="CP108">
        <v>2.9682717225980499</v>
      </c>
      <c r="CQ108">
        <v>2.9861096825132201</v>
      </c>
      <c r="CR108">
        <v>3.00402340566967</v>
      </c>
      <c r="CS108">
        <v>3.0220128666083501</v>
      </c>
      <c r="CT108">
        <v>3.0400780329821102</v>
      </c>
      <c r="CU108">
        <v>3.0582188655035898</v>
      </c>
      <c r="CV108">
        <v>3.0764353178949699</v>
      </c>
      <c r="CW108">
        <v>3.0947273368397901</v>
      </c>
      <c r="CX108">
        <v>3.1130948619366601</v>
      </c>
      <c r="CY108">
        <v>3.13152771286454</v>
      </c>
      <c r="CZ108">
        <v>3.1500000536613699</v>
      </c>
      <c r="DA108">
        <v>3.1684726374446601</v>
      </c>
      <c r="DB108">
        <v>3.18688753082799</v>
      </c>
      <c r="DC108">
        <v>3.2051611350913198</v>
      </c>
      <c r="DD108">
        <v>3.2231751279998999</v>
      </c>
      <c r="DE108">
        <v>3.2407649368720102</v>
      </c>
      <c r="DF108">
        <v>3.2577053680391002</v>
      </c>
      <c r="DG108">
        <v>3.27369306916464</v>
      </c>
      <c r="DH108">
        <v>3.2883255967126401</v>
      </c>
      <c r="DI108">
        <v>3.3010770062248098</v>
      </c>
      <c r="DJ108">
        <v>3.3112700788692799</v>
      </c>
      <c r="DK108">
        <v>3.3180370266114698</v>
      </c>
      <c r="DL108">
        <v>3.3203147892981502</v>
      </c>
      <c r="DM108">
        <v>3.3203147892981502</v>
      </c>
      <c r="DN108">
        <v>3.3203147892981502</v>
      </c>
      <c r="DO108">
        <v>3.3203147892981502</v>
      </c>
      <c r="DP108">
        <v>3.3203147892981502</v>
      </c>
      <c r="DQ108">
        <v>3.3203147892981502</v>
      </c>
      <c r="DR108">
        <v>3.3203147892981502</v>
      </c>
      <c r="DS108">
        <v>3.3203147892981502</v>
      </c>
      <c r="DT108">
        <v>3.3203147892981502</v>
      </c>
    </row>
    <row r="109" spans="1:124" ht="15" customHeight="1" x14ac:dyDescent="0.25">
      <c r="A109">
        <v>107</v>
      </c>
      <c r="B109">
        <v>2.9433038419270598</v>
      </c>
      <c r="C109">
        <v>2.7326988482711698</v>
      </c>
      <c r="D109">
        <v>2.5538507821965299</v>
      </c>
      <c r="E109">
        <v>2.4142217790856999</v>
      </c>
      <c r="F109">
        <v>2.37575730309849</v>
      </c>
      <c r="G109">
        <v>2.4393494069676702</v>
      </c>
      <c r="H109">
        <v>2.6051262874461099</v>
      </c>
      <c r="I109">
        <v>2.7385495990928201</v>
      </c>
      <c r="J109">
        <v>2.7598085116810802</v>
      </c>
      <c r="K109">
        <v>2.7645822525588302</v>
      </c>
      <c r="L109">
        <v>2.6980656391418201</v>
      </c>
      <c r="M109">
        <v>2.5646954138177098</v>
      </c>
      <c r="N109">
        <v>2.4487371214065399</v>
      </c>
      <c r="O109">
        <v>2.2626621551769102</v>
      </c>
      <c r="P109">
        <v>1.96494978329648</v>
      </c>
      <c r="Q109">
        <v>1.82735347724307</v>
      </c>
      <c r="R109">
        <v>1.8397990611174999</v>
      </c>
      <c r="S109">
        <v>1.8523076211088501</v>
      </c>
      <c r="T109">
        <v>1.86487938977142</v>
      </c>
      <c r="U109">
        <v>1.87751459807595</v>
      </c>
      <c r="V109">
        <v>1.8902134753278701</v>
      </c>
      <c r="W109">
        <v>1.90297624908467</v>
      </c>
      <c r="X109">
        <v>1.91580314507241</v>
      </c>
      <c r="Y109">
        <v>1.92869438710138</v>
      </c>
      <c r="Z109">
        <v>1.9416501969811</v>
      </c>
      <c r="AA109">
        <v>1.9546707944345001</v>
      </c>
      <c r="AB109">
        <v>1.96775639701147</v>
      </c>
      <c r="AC109">
        <v>1.9809072200017099</v>
      </c>
      <c r="AD109">
        <v>1.9941234763470499</v>
      </c>
      <c r="AE109">
        <v>2.00740537655322</v>
      </c>
      <c r="AF109">
        <v>2.02075312860106</v>
      </c>
      <c r="AG109">
        <v>2.0341669378573402</v>
      </c>
      <c r="AH109">
        <v>2.04764700698512</v>
      </c>
      <c r="AI109">
        <v>2.0611935358538198</v>
      </c>
      <c r="AJ109">
        <v>2.0748067214489101</v>
      </c>
      <c r="AK109">
        <v>2.0884867577814101</v>
      </c>
      <c r="AL109">
        <v>2.1022338357971302</v>
      </c>
      <c r="AM109">
        <v>2.1160481432857901</v>
      </c>
      <c r="AN109">
        <v>2.12992986479003</v>
      </c>
      <c r="AO109">
        <v>2.1438791815143499</v>
      </c>
      <c r="AP109">
        <v>2.1578962712340801</v>
      </c>
      <c r="AQ109">
        <v>2.1719813082043902</v>
      </c>
      <c r="AR109">
        <v>2.1804228307881099</v>
      </c>
      <c r="AS109">
        <v>2.1888975026354101</v>
      </c>
      <c r="AT109">
        <v>2.1974054279284698</v>
      </c>
      <c r="AU109">
        <v>2.20594670992815</v>
      </c>
      <c r="AV109">
        <v>2.2145214509355502</v>
      </c>
      <c r="AW109">
        <v>2.22312975225333</v>
      </c>
      <c r="AX109">
        <v>2.2317717141467299</v>
      </c>
      <c r="AY109">
        <v>2.2404474358041901</v>
      </c>
      <c r="AZ109">
        <v>2.2491570152978699</v>
      </c>
      <c r="BA109">
        <v>2.2579005495437698</v>
      </c>
      <c r="BB109">
        <v>2.2666781342617401</v>
      </c>
      <c r="BC109">
        <v>2.2754898639352299</v>
      </c>
      <c r="BD109">
        <v>2.2843358317708802</v>
      </c>
      <c r="BE109">
        <v>2.2932161296579801</v>
      </c>
      <c r="BF109">
        <v>2.3079487944747501</v>
      </c>
      <c r="BG109">
        <v>2.32275130318867</v>
      </c>
      <c r="BH109">
        <v>2.3376237909583599</v>
      </c>
      <c r="BI109">
        <v>2.3525663883069998</v>
      </c>
      <c r="BJ109">
        <v>2.3675792210325701</v>
      </c>
      <c r="BK109">
        <v>2.3826624101190501</v>
      </c>
      <c r="BL109">
        <v>2.3978160716483798</v>
      </c>
      <c r="BM109">
        <v>2.4130403167133698</v>
      </c>
      <c r="BN109">
        <v>2.4283352513316001</v>
      </c>
      <c r="BO109">
        <v>2.44370097636026</v>
      </c>
      <c r="BP109">
        <v>2.4591375874121799</v>
      </c>
      <c r="BQ109">
        <v>2.4746451747728799</v>
      </c>
      <c r="BR109">
        <v>2.4902238233188299</v>
      </c>
      <c r="BS109">
        <v>2.5058736124369099</v>
      </c>
      <c r="BT109">
        <v>2.5215946159451801</v>
      </c>
      <c r="BU109">
        <v>2.53738690201495</v>
      </c>
      <c r="BV109">
        <v>2.5532505330941602</v>
      </c>
      <c r="BW109">
        <v>2.56918556583225</v>
      </c>
      <c r="BX109">
        <v>2.5851920510063802</v>
      </c>
      <c r="BY109">
        <v>2.60127003344927</v>
      </c>
      <c r="BZ109">
        <v>2.61741955197845</v>
      </c>
      <c r="CA109">
        <v>2.6336406393271599</v>
      </c>
      <c r="CB109">
        <v>2.6499333220768801</v>
      </c>
      <c r="CC109">
        <v>2.66629762059139</v>
      </c>
      <c r="CD109">
        <v>2.6827335489527</v>
      </c>
      <c r="CE109">
        <v>2.69924111489855</v>
      </c>
      <c r="CF109">
        <v>2.7158203197617699</v>
      </c>
      <c r="CG109">
        <v>2.7324711584113701</v>
      </c>
      <c r="CH109">
        <v>2.7491936191955002</v>
      </c>
      <c r="CI109">
        <v>2.7659876838862498</v>
      </c>
      <c r="CJ109">
        <v>2.7828533276263201</v>
      </c>
      <c r="CK109">
        <v>2.79979051887759</v>
      </c>
      <c r="CL109">
        <v>2.8167992193717</v>
      </c>
      <c r="CM109">
        <v>2.83387938406252</v>
      </c>
      <c r="CN109">
        <v>2.8510309610806202</v>
      </c>
      <c r="CO109">
        <v>2.8682538916898199</v>
      </c>
      <c r="CP109">
        <v>2.8855481102456402</v>
      </c>
      <c r="CQ109">
        <v>2.9029135441559202</v>
      </c>
      <c r="CR109">
        <v>2.9203501138434702</v>
      </c>
      <c r="CS109">
        <v>2.9378577327107802</v>
      </c>
      <c r="CT109">
        <v>2.9554363071068499</v>
      </c>
      <c r="CU109">
        <v>2.97308573629615</v>
      </c>
      <c r="CV109">
        <v>2.9908059124296802</v>
      </c>
      <c r="CW109">
        <v>3.0085967205182</v>
      </c>
      <c r="CX109">
        <v>3.0264580384075601</v>
      </c>
      <c r="CY109">
        <v>3.0443761983471802</v>
      </c>
      <c r="CZ109">
        <v>3.0623166898641401</v>
      </c>
      <c r="DA109">
        <v>3.08022732279129</v>
      </c>
      <c r="DB109">
        <v>3.0980313259627401</v>
      </c>
      <c r="DC109">
        <v>3.1156182373836701</v>
      </c>
      <c r="DD109">
        <v>3.1328321080455299</v>
      </c>
      <c r="DE109">
        <v>3.14945652980022</v>
      </c>
      <c r="DF109">
        <v>3.1651960232545102</v>
      </c>
      <c r="DG109">
        <v>3.1796533958300102</v>
      </c>
      <c r="DH109">
        <v>3.1923028124487902</v>
      </c>
      <c r="DI109">
        <v>3.2024585175084099</v>
      </c>
      <c r="DJ109">
        <v>3.20923940703178</v>
      </c>
      <c r="DK109">
        <v>3.2115189588511002</v>
      </c>
      <c r="DL109">
        <v>3.2115189588511002</v>
      </c>
      <c r="DM109">
        <v>3.2115189588511002</v>
      </c>
      <c r="DN109">
        <v>3.2115189588511002</v>
      </c>
      <c r="DO109">
        <v>3.2115189588511002</v>
      </c>
      <c r="DP109">
        <v>3.2115189588511002</v>
      </c>
      <c r="DQ109">
        <v>3.2115189588511002</v>
      </c>
      <c r="DR109">
        <v>3.2115189588511002</v>
      </c>
      <c r="DS109">
        <v>3.2115189588511002</v>
      </c>
      <c r="DT109">
        <v>3.2115189588511002</v>
      </c>
    </row>
    <row r="110" spans="1:124" ht="15" customHeight="1" x14ac:dyDescent="0.25">
      <c r="A110">
        <v>108</v>
      </c>
      <c r="B110">
        <v>2.74423736897044</v>
      </c>
      <c r="C110">
        <v>2.58258065754208</v>
      </c>
      <c r="D110">
        <v>2.4405730822174898</v>
      </c>
      <c r="E110">
        <v>2.3900257507873</v>
      </c>
      <c r="F110">
        <v>2.4363998494511501</v>
      </c>
      <c r="G110">
        <v>2.6015652295687799</v>
      </c>
      <c r="H110">
        <v>2.7294055571743399</v>
      </c>
      <c r="I110">
        <v>2.7486055561998999</v>
      </c>
      <c r="J110">
        <v>2.7577557781747202</v>
      </c>
      <c r="K110">
        <v>2.6918024627202399</v>
      </c>
      <c r="L110">
        <v>2.5543421689370098</v>
      </c>
      <c r="M110">
        <v>2.4289203036553499</v>
      </c>
      <c r="N110">
        <v>2.2295213078492901</v>
      </c>
      <c r="O110">
        <v>1.9157463220511901</v>
      </c>
      <c r="P110">
        <v>1.7684492585073099</v>
      </c>
      <c r="Q110">
        <v>1.7805542692599099</v>
      </c>
      <c r="R110">
        <v>1.7927202396389299</v>
      </c>
      <c r="S110">
        <v>1.80494737936577</v>
      </c>
      <c r="T110">
        <v>1.8172358958921</v>
      </c>
      <c r="U110">
        <v>1.8295859943136901</v>
      </c>
      <c r="V110">
        <v>1.84199787728366</v>
      </c>
      <c r="W110">
        <v>1.8544717449252901</v>
      </c>
      <c r="X110">
        <v>1.8670077947443799</v>
      </c>
      <c r="Y110">
        <v>1.8796062215413101</v>
      </c>
      <c r="Z110">
        <v>1.89226721732264</v>
      </c>
      <c r="AA110">
        <v>1.90499097121267</v>
      </c>
      <c r="AB110">
        <v>1.9177776693645301</v>
      </c>
      <c r="AC110">
        <v>1.93062749487133</v>
      </c>
      <c r="AD110">
        <v>1.9435406276770699</v>
      </c>
      <c r="AE110">
        <v>1.95651724448756</v>
      </c>
      <c r="AF110">
        <v>1.9695575186813199</v>
      </c>
      <c r="AG110">
        <v>1.98266162022059</v>
      </c>
      <c r="AH110">
        <v>1.9958297155623499</v>
      </c>
      <c r="AI110">
        <v>2.00906196756962</v>
      </c>
      <c r="AJ110">
        <v>2.0223585354229301</v>
      </c>
      <c r="AK110">
        <v>2.0357195745320502</v>
      </c>
      <c r="AL110">
        <v>2.04914523644812</v>
      </c>
      <c r="AM110">
        <v>2.0626356687761001</v>
      </c>
      <c r="AN110">
        <v>2.0761910150877001</v>
      </c>
      <c r="AO110">
        <v>2.0898114148347799</v>
      </c>
      <c r="AP110">
        <v>2.10349700326335</v>
      </c>
      <c r="AQ110">
        <v>2.11724791132812</v>
      </c>
      <c r="AR110">
        <v>2.12548972823451</v>
      </c>
      <c r="AS110">
        <v>2.1337637240739702</v>
      </c>
      <c r="AT110">
        <v>2.1420699883097898</v>
      </c>
      <c r="AU110">
        <v>2.1504086091368801</v>
      </c>
      <c r="AV110">
        <v>2.1587796734413698</v>
      </c>
      <c r="AW110">
        <v>2.1671832667601101</v>
      </c>
      <c r="AX110">
        <v>2.1756194732400802</v>
      </c>
      <c r="AY110">
        <v>2.18408837559776</v>
      </c>
      <c r="AZ110">
        <v>2.1925900550785</v>
      </c>
      <c r="BA110">
        <v>2.2011245914158102</v>
      </c>
      <c r="BB110">
        <v>2.2096920627908201</v>
      </c>
      <c r="BC110">
        <v>2.2182925457916101</v>
      </c>
      <c r="BD110">
        <v>2.2269261153727702</v>
      </c>
      <c r="BE110">
        <v>2.2355928448149198</v>
      </c>
      <c r="BF110">
        <v>2.2499682523986402</v>
      </c>
      <c r="BG110">
        <v>2.2644104350802801</v>
      </c>
      <c r="BH110">
        <v>2.27891947604222</v>
      </c>
      <c r="BI110">
        <v>2.2934954531229099</v>
      </c>
      <c r="BJ110">
        <v>2.3081384387400599</v>
      </c>
      <c r="BK110">
        <v>2.3228484998152998</v>
      </c>
      <c r="BL110">
        <v>2.3376256977001599</v>
      </c>
      <c r="BM110">
        <v>2.3524700881035798</v>
      </c>
      <c r="BN110">
        <v>2.36738172102074</v>
      </c>
      <c r="BO110">
        <v>2.3823606406635802</v>
      </c>
      <c r="BP110">
        <v>2.3974068853928601</v>
      </c>
      <c r="BQ110">
        <v>2.4125204876516899</v>
      </c>
      <c r="BR110">
        <v>2.4277014739009002</v>
      </c>
      <c r="BS110">
        <v>2.4429498645559602</v>
      </c>
      <c r="BT110">
        <v>2.4582656739256601</v>
      </c>
      <c r="BU110">
        <v>2.4736489101525301</v>
      </c>
      <c r="BV110">
        <v>2.48909957515508</v>
      </c>
      <c r="BW110">
        <v>2.5046176645718199</v>
      </c>
      <c r="BX110">
        <v>2.5202031677071699</v>
      </c>
      <c r="BY110">
        <v>2.5358560674791502</v>
      </c>
      <c r="BZ110">
        <v>2.55157634036915</v>
      </c>
      <c r="CA110">
        <v>2.5673639563734101</v>
      </c>
      <c r="CB110">
        <v>2.5832188789566799</v>
      </c>
      <c r="CC110">
        <v>2.5991410650076601</v>
      </c>
      <c r="CD110">
        <v>2.61513046479662</v>
      </c>
      <c r="CE110">
        <v>2.6311870219348501</v>
      </c>
      <c r="CF110">
        <v>2.6473106733363601</v>
      </c>
      <c r="CG110">
        <v>2.6635013491814501</v>
      </c>
      <c r="CH110">
        <v>2.67975897288246</v>
      </c>
      <c r="CI110">
        <v>2.6960834610515998</v>
      </c>
      <c r="CJ110">
        <v>2.7124747234708702</v>
      </c>
      <c r="CK110">
        <v>2.72893266306404</v>
      </c>
      <c r="CL110">
        <v>2.7454571758708299</v>
      </c>
      <c r="CM110">
        <v>2.76204815102323</v>
      </c>
      <c r="CN110">
        <v>2.7787054707238599</v>
      </c>
      <c r="CO110">
        <v>2.7954290102265902</v>
      </c>
      <c r="CP110">
        <v>2.8122186378192602</v>
      </c>
      <c r="CQ110">
        <v>2.8290742148085402</v>
      </c>
      <c r="CR110">
        <v>2.8459955955069498</v>
      </c>
      <c r="CS110">
        <v>2.8629826272221099</v>
      </c>
      <c r="CT110">
        <v>2.8800351502480499</v>
      </c>
      <c r="CU110">
        <v>2.89715299785873</v>
      </c>
      <c r="CV110">
        <v>2.9143359963036701</v>
      </c>
      <c r="CW110">
        <v>2.9315839648058302</v>
      </c>
      <c r="CX110">
        <v>2.9488967155614798</v>
      </c>
      <c r="CY110">
        <v>2.9662557142434598</v>
      </c>
      <c r="CZ110">
        <v>2.98361435698971</v>
      </c>
      <c r="DA110">
        <v>3.0009024778171001</v>
      </c>
      <c r="DB110">
        <v>3.01801722580299</v>
      </c>
      <c r="DC110">
        <v>3.0348110502276699</v>
      </c>
      <c r="DD110">
        <v>3.05107618176539</v>
      </c>
      <c r="DE110">
        <v>3.0665249899778</v>
      </c>
      <c r="DF110">
        <v>3.0807656399769301</v>
      </c>
      <c r="DG110">
        <v>3.0932725786206201</v>
      </c>
      <c r="DH110">
        <v>3.1033515646645302</v>
      </c>
      <c r="DI110">
        <v>3.11009922435393</v>
      </c>
      <c r="DJ110">
        <v>3.11235746273631</v>
      </c>
      <c r="DK110">
        <v>3.11235746273631</v>
      </c>
      <c r="DL110">
        <v>3.11235746273631</v>
      </c>
      <c r="DM110">
        <v>3.11235746273631</v>
      </c>
      <c r="DN110">
        <v>3.11235746273631</v>
      </c>
      <c r="DO110">
        <v>3.11235746273631</v>
      </c>
      <c r="DP110">
        <v>3.1123574627363002</v>
      </c>
      <c r="DQ110">
        <v>3.11235746273631</v>
      </c>
      <c r="DR110">
        <v>3.1123574627363002</v>
      </c>
      <c r="DS110">
        <v>3.11235746273631</v>
      </c>
      <c r="DT110">
        <v>3.11235746273631</v>
      </c>
    </row>
    <row r="111" spans="1:124" ht="15" customHeight="1" x14ac:dyDescent="0.25">
      <c r="A111">
        <v>109</v>
      </c>
      <c r="B111">
        <v>2.5760742843457902</v>
      </c>
      <c r="C111">
        <v>2.4288646368560101</v>
      </c>
      <c r="D111">
        <v>2.3834102098908199</v>
      </c>
      <c r="E111">
        <v>2.4315581037157901</v>
      </c>
      <c r="F111">
        <v>2.5969560947059902</v>
      </c>
      <c r="G111">
        <v>2.7240924198455598</v>
      </c>
      <c r="H111">
        <v>2.7418316126249498</v>
      </c>
      <c r="I111">
        <v>2.7484162460950401</v>
      </c>
      <c r="J111">
        <v>2.67165295562847</v>
      </c>
      <c r="K111">
        <v>2.53583681069667</v>
      </c>
      <c r="L111">
        <v>2.4018920201624598</v>
      </c>
      <c r="M111">
        <v>2.1902224187527102</v>
      </c>
      <c r="N111">
        <v>1.8596686938243201</v>
      </c>
      <c r="O111">
        <v>1.6963812123124999</v>
      </c>
      <c r="P111">
        <v>1.7081453287471899</v>
      </c>
      <c r="Q111">
        <v>1.71996851074333</v>
      </c>
      <c r="R111">
        <v>1.7318509340528401</v>
      </c>
      <c r="S111">
        <v>1.7437927714661901</v>
      </c>
      <c r="T111">
        <v>1.7557941927232801</v>
      </c>
      <c r="U111">
        <v>1.7678553644244299</v>
      </c>
      <c r="V111">
        <v>1.77997644994135</v>
      </c>
      <c r="W111">
        <v>1.79215760932831</v>
      </c>
      <c r="X111">
        <v>1.8043989992334999</v>
      </c>
      <c r="Y111">
        <v>1.8167007728105999</v>
      </c>
      <c r="Z111">
        <v>1.8290630796306599</v>
      </c>
      <c r="AA111">
        <v>1.8414860655943599</v>
      </c>
      <c r="AB111">
        <v>1.85396987284472</v>
      </c>
      <c r="AC111">
        <v>1.8665146396801899</v>
      </c>
      <c r="AD111">
        <v>1.87912050046834</v>
      </c>
      <c r="AE111">
        <v>1.89178758556013</v>
      </c>
      <c r="AF111">
        <v>1.90451602120483</v>
      </c>
      <c r="AG111">
        <v>1.9173059294655601</v>
      </c>
      <c r="AH111">
        <v>1.9301574281356499</v>
      </c>
      <c r="AI111">
        <v>1.9430706306558401</v>
      </c>
      <c r="AJ111">
        <v>1.9560456460322</v>
      </c>
      <c r="AK111">
        <v>1.9690825787551001</v>
      </c>
      <c r="AL111">
        <v>1.9821815287190301</v>
      </c>
      <c r="AM111">
        <v>1.9953425911435001</v>
      </c>
      <c r="AN111">
        <v>2.0085658564949802</v>
      </c>
      <c r="AO111">
        <v>2.0218514104099099</v>
      </c>
      <c r="AP111">
        <v>2.0351993336189298</v>
      </c>
      <c r="AQ111">
        <v>2.04860970187225</v>
      </c>
      <c r="AR111">
        <v>2.05665267175059</v>
      </c>
      <c r="AS111">
        <v>2.0647266989875499</v>
      </c>
      <c r="AT111">
        <v>2.07283185346899</v>
      </c>
      <c r="AU111">
        <v>2.08096820342123</v>
      </c>
      <c r="AV111">
        <v>2.0891358153712498</v>
      </c>
      <c r="AW111">
        <v>2.09733475410698</v>
      </c>
      <c r="AX111">
        <v>2.1055650826379</v>
      </c>
      <c r="AY111">
        <v>2.1138268621558498</v>
      </c>
      <c r="AZ111">
        <v>2.1221201519960999</v>
      </c>
      <c r="BA111">
        <v>2.1304450095987701</v>
      </c>
      <c r="BB111">
        <v>2.13880149047049</v>
      </c>
      <c r="BC111">
        <v>2.1471896481465098</v>
      </c>
      <c r="BD111">
        <v>2.1556095341530499</v>
      </c>
      <c r="BE111">
        <v>2.1640611979701498</v>
      </c>
      <c r="BF111">
        <v>2.1780697170900201</v>
      </c>
      <c r="BG111">
        <v>2.19214157714678</v>
      </c>
      <c r="BH111">
        <v>2.2062767979330098</v>
      </c>
      <c r="BI111">
        <v>2.22047539334373</v>
      </c>
      <c r="BJ111">
        <v>2.2347373713183298</v>
      </c>
      <c r="BK111">
        <v>2.2490627337843598</v>
      </c>
      <c r="BL111">
        <v>2.2634514766032301</v>
      </c>
      <c r="BM111">
        <v>2.2779035895177802</v>
      </c>
      <c r="BN111">
        <v>2.2924190561017599</v>
      </c>
      <c r="BO111">
        <v>2.3069978537112501</v>
      </c>
      <c r="BP111">
        <v>2.3216399534380701</v>
      </c>
      <c r="BQ111">
        <v>2.3363453200652402</v>
      </c>
      <c r="BR111">
        <v>2.3511139120243598</v>
      </c>
      <c r="BS111">
        <v>2.3659456813550599</v>
      </c>
      <c r="BT111">
        <v>2.3808405736665801</v>
      </c>
      <c r="BU111">
        <v>2.3957985281013001</v>
      </c>
      <c r="BV111">
        <v>2.4108194773004801</v>
      </c>
      <c r="BW111">
        <v>2.4259033473719902</v>
      </c>
      <c r="BX111">
        <v>2.4410500578602599</v>
      </c>
      <c r="BY111">
        <v>2.4562595217182701</v>
      </c>
      <c r="BZ111">
        <v>2.4715316452817202</v>
      </c>
      <c r="CA111">
        <v>2.48686632824535</v>
      </c>
      <c r="CB111">
        <v>2.5022634636413801</v>
      </c>
      <c r="CC111">
        <v>2.5177229378201198</v>
      </c>
      <c r="CD111">
        <v>2.5332446304327401</v>
      </c>
      <c r="CE111">
        <v>2.5488284144161901</v>
      </c>
      <c r="CF111">
        <v>2.5644741559803101</v>
      </c>
      <c r="CG111">
        <v>2.5801817145970598</v>
      </c>
      <c r="CH111">
        <v>2.5959509429919501</v>
      </c>
      <c r="CI111">
        <v>2.6117816871375901</v>
      </c>
      <c r="CJ111">
        <v>2.6276737862494199</v>
      </c>
      <c r="CK111">
        <v>2.64362707278356</v>
      </c>
      <c r="CL111">
        <v>2.6596413724368499</v>
      </c>
      <c r="CM111">
        <v>2.6757165041489301</v>
      </c>
      <c r="CN111">
        <v>2.6918522801065499</v>
      </c>
      <c r="CO111">
        <v>2.7080485057499</v>
      </c>
      <c r="CP111">
        <v>2.7243049797810999</v>
      </c>
      <c r="CQ111">
        <v>2.7406214941747402</v>
      </c>
      <c r="CR111">
        <v>2.7569978341904999</v>
      </c>
      <c r="CS111">
        <v>2.77343377838785</v>
      </c>
      <c r="CT111">
        <v>2.7899290986427498</v>
      </c>
      <c r="CU111">
        <v>2.80648356016644</v>
      </c>
      <c r="CV111">
        <v>2.8230969215261101</v>
      </c>
      <c r="CW111">
        <v>2.8397689346677399</v>
      </c>
      <c r="CX111">
        <v>2.8564993449407199</v>
      </c>
      <c r="CY111">
        <v>2.8732629795462499</v>
      </c>
      <c r="CZ111">
        <v>2.88999674331163</v>
      </c>
      <c r="DA111">
        <v>2.9066060286898798</v>
      </c>
      <c r="DB111">
        <v>2.9229526038895099</v>
      </c>
      <c r="DC111">
        <v>2.93883869478393</v>
      </c>
      <c r="DD111">
        <v>2.9539864731558301</v>
      </c>
      <c r="DE111">
        <v>2.9680121635298802</v>
      </c>
      <c r="DF111">
        <v>2.9803940491076699</v>
      </c>
      <c r="DG111">
        <v>2.99043381260039</v>
      </c>
      <c r="DH111">
        <v>2.9972109044219999</v>
      </c>
      <c r="DI111">
        <v>2.9995299957153199</v>
      </c>
      <c r="DJ111">
        <v>2.9995299957153199</v>
      </c>
      <c r="DK111">
        <v>2.9995299957153199</v>
      </c>
      <c r="DL111">
        <v>2.9995299957153199</v>
      </c>
      <c r="DM111">
        <v>2.9995299957153199</v>
      </c>
      <c r="DN111">
        <v>2.9995299957153199</v>
      </c>
      <c r="DO111">
        <v>2.9995299957153199</v>
      </c>
      <c r="DP111">
        <v>2.9995299957153199</v>
      </c>
      <c r="DQ111">
        <v>2.9995299957153199</v>
      </c>
      <c r="DR111">
        <v>2.9995299957153199</v>
      </c>
      <c r="DS111">
        <v>2.9995299957153199</v>
      </c>
      <c r="DT111">
        <v>2.9995299957153199</v>
      </c>
    </row>
    <row r="112" spans="1:124" ht="15" customHeight="1" x14ac:dyDescent="0.25">
      <c r="A112">
        <v>110</v>
      </c>
      <c r="B112">
        <v>2.40789683911885</v>
      </c>
      <c r="C112">
        <v>2.3666803693834799</v>
      </c>
      <c r="D112">
        <v>2.4213845013184998</v>
      </c>
      <c r="E112">
        <v>2.5893928524516001</v>
      </c>
      <c r="F112">
        <v>2.7172000830579499</v>
      </c>
      <c r="G112">
        <v>2.7343201834982498</v>
      </c>
      <c r="H112">
        <v>2.7388798720704002</v>
      </c>
      <c r="I112">
        <v>2.6588050320641798</v>
      </c>
      <c r="J112">
        <v>2.5179816664044101</v>
      </c>
      <c r="K112">
        <v>2.3760276437687899</v>
      </c>
      <c r="L112">
        <v>2.1527564579042702</v>
      </c>
      <c r="M112">
        <v>1.80629005542981</v>
      </c>
      <c r="N112">
        <v>1.6341926885029401</v>
      </c>
      <c r="O112">
        <v>1.6456327600799101</v>
      </c>
      <c r="P112">
        <v>1.6571295527981</v>
      </c>
      <c r="Q112">
        <v>1.6686831996065199</v>
      </c>
      <c r="R112">
        <v>1.68029382968126</v>
      </c>
      <c r="S112">
        <v>1.69196156833995</v>
      </c>
      <c r="T112">
        <v>1.7036865369568299</v>
      </c>
      <c r="U112">
        <v>1.7154688528786399</v>
      </c>
      <c r="V112">
        <v>1.7273086293412701</v>
      </c>
      <c r="W112">
        <v>1.7392059753873601</v>
      </c>
      <c r="X112">
        <v>1.7511609957846901</v>
      </c>
      <c r="Y112">
        <v>1.76317379094562</v>
      </c>
      <c r="Z112">
        <v>1.77524445684759</v>
      </c>
      <c r="AA112">
        <v>1.7873730849546301</v>
      </c>
      <c r="AB112">
        <v>1.7995597621399899</v>
      </c>
      <c r="AC112">
        <v>1.8118045706100201</v>
      </c>
      <c r="AD112">
        <v>1.8241075878292301</v>
      </c>
      <c r="AE112">
        <v>1.8364688864465899</v>
      </c>
      <c r="AF112">
        <v>1.8488885342232599</v>
      </c>
      <c r="AG112">
        <v>1.86136659396156</v>
      </c>
      <c r="AH112">
        <v>1.87390312343545</v>
      </c>
      <c r="AI112">
        <v>1.88649817532238</v>
      </c>
      <c r="AJ112">
        <v>1.89915179713671</v>
      </c>
      <c r="AK112">
        <v>1.91186403116463</v>
      </c>
      <c r="AL112">
        <v>1.9246349144006101</v>
      </c>
      <c r="AM112">
        <v>1.9374644784855699</v>
      </c>
      <c r="AN112">
        <v>1.95035274964659</v>
      </c>
      <c r="AO112">
        <v>1.9632997486383501</v>
      </c>
      <c r="AP112">
        <v>1.97630549068628</v>
      </c>
      <c r="AQ112">
        <v>1.9893699854314499</v>
      </c>
      <c r="AR112">
        <v>1.9972131280972101</v>
      </c>
      <c r="AS112">
        <v>2.0050859356864499</v>
      </c>
      <c r="AT112">
        <v>2.01298845244543</v>
      </c>
      <c r="AU112">
        <v>2.0209207205537298</v>
      </c>
      <c r="AV112">
        <v>2.02888278008892</v>
      </c>
      <c r="AW112">
        <v>2.0368746689917199</v>
      </c>
      <c r="AX112">
        <v>2.0448964230316999</v>
      </c>
      <c r="AY112">
        <v>2.0529480757736298</v>
      </c>
      <c r="AZ112">
        <v>2.0610296585442498</v>
      </c>
      <c r="BA112">
        <v>2.0691412003998799</v>
      </c>
      <c r="BB112">
        <v>2.0772827280944801</v>
      </c>
      <c r="BC112">
        <v>2.0854542660484401</v>
      </c>
      <c r="BD112">
        <v>2.0936558363180202</v>
      </c>
      <c r="BE112">
        <v>2.1018874585655101</v>
      </c>
      <c r="BF112">
        <v>2.1155168464187799</v>
      </c>
      <c r="BG112">
        <v>2.12920520114838</v>
      </c>
      <c r="BH112">
        <v>2.14295246923772</v>
      </c>
      <c r="BI112">
        <v>2.1567585909108402</v>
      </c>
      <c r="BJ112">
        <v>2.17062350010085</v>
      </c>
      <c r="BK112">
        <v>2.18454712442067</v>
      </c>
      <c r="BL112">
        <v>2.1985293851357999</v>
      </c>
      <c r="BM112">
        <v>2.2125701971393101</v>
      </c>
      <c r="BN112">
        <v>2.2266694689289901</v>
      </c>
      <c r="BO112">
        <v>2.2408271025867399</v>
      </c>
      <c r="BP112">
        <v>2.2550429937600098</v>
      </c>
      <c r="BQ112">
        <v>2.2693170316455502</v>
      </c>
      <c r="BR112">
        <v>2.2836490989752898</v>
      </c>
      <c r="BS112">
        <v>2.2980390720043902</v>
      </c>
      <c r="BT112">
        <v>2.3124868205014999</v>
      </c>
      <c r="BU112">
        <v>2.3269922077411498</v>
      </c>
      <c r="BV112">
        <v>2.34155509049838</v>
      </c>
      <c r="BW112">
        <v>2.35617531904547</v>
      </c>
      <c r="BX112">
        <v>2.3708527371508299</v>
      </c>
      <c r="BY112">
        <v>2.3855871820801</v>
      </c>
      <c r="BZ112">
        <v>2.4003784845992699</v>
      </c>
      <c r="CA112">
        <v>2.4152264689800602</v>
      </c>
      <c r="CB112">
        <v>2.4301309530072999</v>
      </c>
      <c r="CC112">
        <v>2.44509174798845</v>
      </c>
      <c r="CD112">
        <v>2.4601086587651899</v>
      </c>
      <c r="CE112">
        <v>2.4751814837271202</v>
      </c>
      <c r="CF112">
        <v>2.4903100148274202</v>
      </c>
      <c r="CG112">
        <v>2.5054940376006201</v>
      </c>
      <c r="CH112">
        <v>2.5207333311823099</v>
      </c>
      <c r="CI112">
        <v>2.53602766833093</v>
      </c>
      <c r="CJ112">
        <v>2.5513768154513898</v>
      </c>
      <c r="CK112">
        <v>2.5667805326208</v>
      </c>
      <c r="CL112">
        <v>2.5822385736159501</v>
      </c>
      <c r="CM112">
        <v>2.5977506859428501</v>
      </c>
      <c r="CN112">
        <v>2.6133166108679999</v>
      </c>
      <c r="CO112">
        <v>2.6289360834515998</v>
      </c>
      <c r="CP112">
        <v>2.6446088325825601</v>
      </c>
      <c r="CQ112">
        <v>2.6603345810152499</v>
      </c>
      <c r="CR112">
        <v>2.6761130454080999</v>
      </c>
      <c r="CS112">
        <v>2.6919439363638502</v>
      </c>
      <c r="CT112">
        <v>2.7078269584716099</v>
      </c>
      <c r="CU112">
        <v>2.7237618103504402</v>
      </c>
      <c r="CV112">
        <v>2.7397481846947702</v>
      </c>
      <c r="CW112">
        <v>2.7557857683212701</v>
      </c>
      <c r="CX112">
        <v>2.7718742422174301</v>
      </c>
      <c r="CY112">
        <v>2.7879789747632899</v>
      </c>
      <c r="CZ112">
        <v>2.8040134139584501</v>
      </c>
      <c r="DA112">
        <v>2.8198483338421498</v>
      </c>
      <c r="DB112">
        <v>2.8352955628452201</v>
      </c>
      <c r="DC112">
        <v>2.8500866476552198</v>
      </c>
      <c r="DD112">
        <v>2.8638454308013102</v>
      </c>
      <c r="DE112">
        <v>2.8760535339433599</v>
      </c>
      <c r="DF112">
        <v>2.88600784673352</v>
      </c>
      <c r="DG112">
        <v>2.8927693468129299</v>
      </c>
      <c r="DH112">
        <v>2.8951029376123101</v>
      </c>
      <c r="DI112">
        <v>2.8951029376123101</v>
      </c>
      <c r="DJ112">
        <v>2.8951029376123101</v>
      </c>
      <c r="DK112">
        <v>2.8951029376123101</v>
      </c>
      <c r="DL112">
        <v>2.8951029376123101</v>
      </c>
      <c r="DM112">
        <v>2.8951029376123101</v>
      </c>
      <c r="DN112">
        <v>2.8951029376123101</v>
      </c>
      <c r="DO112">
        <v>2.8951029376123101</v>
      </c>
      <c r="DP112">
        <v>2.8951029376123101</v>
      </c>
      <c r="DQ112">
        <v>2.8951029376123101</v>
      </c>
      <c r="DR112">
        <v>2.8951029376123101</v>
      </c>
      <c r="DS112">
        <v>2.8951029376123101</v>
      </c>
      <c r="DT112">
        <v>2.8951029376123101</v>
      </c>
    </row>
    <row r="113" spans="1:124" ht="15" customHeight="1" x14ac:dyDescent="0.25">
      <c r="A113">
        <v>111</v>
      </c>
      <c r="B113">
        <v>2.3367277766370198</v>
      </c>
      <c r="C113">
        <v>2.3956822742219201</v>
      </c>
      <c r="D113">
        <v>2.5735429138216399</v>
      </c>
      <c r="E113">
        <v>2.7058963713991901</v>
      </c>
      <c r="F113">
        <v>2.7245444567237</v>
      </c>
      <c r="G113">
        <v>2.7282541578435699</v>
      </c>
      <c r="H113">
        <v>2.64563246491057</v>
      </c>
      <c r="I113">
        <v>2.5003861879423299</v>
      </c>
      <c r="J113">
        <v>2.3510165643323799</v>
      </c>
      <c r="K113">
        <v>2.1168482855383002</v>
      </c>
      <c r="L113">
        <v>1.75534283464934</v>
      </c>
      <c r="M113">
        <v>1.57488219661749</v>
      </c>
      <c r="N113">
        <v>1.5859984651597201</v>
      </c>
      <c r="O113">
        <v>1.5971686249839201</v>
      </c>
      <c r="P113">
        <v>1.60839275346751</v>
      </c>
      <c r="Q113">
        <v>1.6196709233795199</v>
      </c>
      <c r="R113">
        <v>1.6310032028074499</v>
      </c>
      <c r="S113">
        <v>1.64238965508566</v>
      </c>
      <c r="T113">
        <v>1.6538303387251601</v>
      </c>
      <c r="U113">
        <v>1.66532530734505</v>
      </c>
      <c r="V113">
        <v>1.6768746096053599</v>
      </c>
      <c r="W113">
        <v>1.68847828914173</v>
      </c>
      <c r="X113">
        <v>1.70013638450154</v>
      </c>
      <c r="Y113">
        <v>1.7118489290819101</v>
      </c>
      <c r="Z113">
        <v>1.7236159510692901</v>
      </c>
      <c r="AA113">
        <v>1.7354374733808999</v>
      </c>
      <c r="AB113">
        <v>1.74731351360799</v>
      </c>
      <c r="AC113">
        <v>1.7592440839608501</v>
      </c>
      <c r="AD113">
        <v>1.7712291912157401</v>
      </c>
      <c r="AE113">
        <v>1.7832688366637099</v>
      </c>
      <c r="AF113">
        <v>1.7953630160613201</v>
      </c>
      <c r="AG113">
        <v>1.8075117195833299</v>
      </c>
      <c r="AH113">
        <v>1.81971493177729</v>
      </c>
      <c r="AI113">
        <v>1.8319726315202201</v>
      </c>
      <c r="AJ113">
        <v>1.8442847919772201</v>
      </c>
      <c r="AK113">
        <v>1.8566513805621201</v>
      </c>
      <c r="AL113">
        <v>1.8690723589001801</v>
      </c>
      <c r="AM113">
        <v>1.8815476827928901</v>
      </c>
      <c r="AN113">
        <v>1.8940773021847199</v>
      </c>
      <c r="AO113">
        <v>1.90666116113214</v>
      </c>
      <c r="AP113">
        <v>1.91929919777453</v>
      </c>
      <c r="AQ113">
        <v>1.93199134430734</v>
      </c>
      <c r="AR113">
        <v>1.9396245117848401</v>
      </c>
      <c r="AS113">
        <v>1.9472855587140501</v>
      </c>
      <c r="AT113">
        <v>1.95497449652974</v>
      </c>
      <c r="AU113">
        <v>1.96269133423451</v>
      </c>
      <c r="AV113">
        <v>1.9704360783730599</v>
      </c>
      <c r="AW113">
        <v>1.9782087330073801</v>
      </c>
      <c r="AX113">
        <v>1.9860092996927501</v>
      </c>
      <c r="AY113">
        <v>1.9938377774545299</v>
      </c>
      <c r="AZ113">
        <v>2.0016941627659501</v>
      </c>
      <c r="BA113">
        <v>2.0095784495266802</v>
      </c>
      <c r="BB113">
        <v>2.0174906290423098</v>
      </c>
      <c r="BC113">
        <v>2.0254306900047401</v>
      </c>
      <c r="BD113">
        <v>2.0333986184734401</v>
      </c>
      <c r="BE113">
        <v>2.0413943978576801</v>
      </c>
      <c r="BF113">
        <v>2.05460932057421</v>
      </c>
      <c r="BG113">
        <v>2.06787775792455</v>
      </c>
      <c r="BH113">
        <v>2.0811995744747298</v>
      </c>
      <c r="BI113">
        <v>2.09457462852337</v>
      </c>
      <c r="BJ113">
        <v>2.1080027721027701</v>
      </c>
      <c r="BK113">
        <v>2.1214838509821701</v>
      </c>
      <c r="BL113">
        <v>2.13501770467315</v>
      </c>
      <c r="BM113">
        <v>2.1486041664372402</v>
      </c>
      <c r="BN113">
        <v>2.1622430632955698</v>
      </c>
      <c r="BO113">
        <v>2.17593421604069</v>
      </c>
      <c r="BP113">
        <v>2.1896774392504499</v>
      </c>
      <c r="BQ113">
        <v>2.20347254130398</v>
      </c>
      <c r="BR113">
        <v>2.2173193243996399</v>
      </c>
      <c r="BS113">
        <v>2.2312175845750901</v>
      </c>
      <c r="BT113">
        <v>2.2451671117292902</v>
      </c>
      <c r="BU113">
        <v>2.25916768964652</v>
      </c>
      <c r="BV113">
        <v>2.2732190960223502</v>
      </c>
      <c r="BW113">
        <v>2.2873211024914402</v>
      </c>
      <c r="BX113">
        <v>2.3014734746574401</v>
      </c>
      <c r="BY113">
        <v>2.3156759721245499</v>
      </c>
      <c r="BZ113">
        <v>2.3299283485310198</v>
      </c>
      <c r="CA113">
        <v>2.34423035158451</v>
      </c>
      <c r="CB113">
        <v>2.3585817230991002</v>
      </c>
      <c r="CC113">
        <v>2.3729821990342002</v>
      </c>
      <c r="CD113">
        <v>2.3874315095350802</v>
      </c>
      <c r="CE113">
        <v>2.4019293789751099</v>
      </c>
      <c r="CF113">
        <v>2.4164755259997102</v>
      </c>
      <c r="CG113">
        <v>2.4310696635718401</v>
      </c>
      <c r="CH113">
        <v>2.44571149901916</v>
      </c>
      <c r="CI113">
        <v>2.4604007340826999</v>
      </c>
      <c r="CJ113">
        <v>2.4751370649670701</v>
      </c>
      <c r="CK113">
        <v>2.4899201823921402</v>
      </c>
      <c r="CL113">
        <v>2.5047497716462499</v>
      </c>
      <c r="CM113">
        <v>2.5196255126407001</v>
      </c>
      <c r="CN113">
        <v>2.5345470799657499</v>
      </c>
      <c r="CO113">
        <v>2.5495141429479302</v>
      </c>
      <c r="CP113">
        <v>2.5645263657086299</v>
      </c>
      <c r="CQ113">
        <v>2.5795834072239998</v>
      </c>
      <c r="CR113">
        <v>2.5946849213860701</v>
      </c>
      <c r="CS113">
        <v>2.6098305570650999</v>
      </c>
      <c r="CT113">
        <v>2.62501995817308</v>
      </c>
      <c r="CU113">
        <v>2.64025276372832</v>
      </c>
      <c r="CV113">
        <v>2.6555286079212101</v>
      </c>
      <c r="CW113">
        <v>2.670847120181</v>
      </c>
      <c r="CX113">
        <v>2.6862079252435498</v>
      </c>
      <c r="CY113">
        <v>2.7015629061530202</v>
      </c>
      <c r="CZ113">
        <v>2.7167921321072299</v>
      </c>
      <c r="DA113">
        <v>2.7317173202638201</v>
      </c>
      <c r="DB113">
        <v>2.7460797662244301</v>
      </c>
      <c r="DC113">
        <v>2.7595114741404401</v>
      </c>
      <c r="DD113">
        <v>2.7714981513142898</v>
      </c>
      <c r="DE113">
        <v>2.7813327705906401</v>
      </c>
      <c r="DF113">
        <v>2.7880585724820102</v>
      </c>
      <c r="DG113">
        <v>2.7904007083926698</v>
      </c>
      <c r="DH113">
        <v>2.7904007083926698</v>
      </c>
      <c r="DI113">
        <v>2.7904007083926698</v>
      </c>
      <c r="DJ113">
        <v>2.7904007083926698</v>
      </c>
      <c r="DK113">
        <v>2.7904007083926698</v>
      </c>
      <c r="DL113">
        <v>2.7904007083926698</v>
      </c>
      <c r="DM113">
        <v>2.7904007083926698</v>
      </c>
      <c r="DN113">
        <v>2.7904007083926698</v>
      </c>
      <c r="DO113">
        <v>2.7904007083926698</v>
      </c>
      <c r="DP113">
        <v>2.7904007083926698</v>
      </c>
      <c r="DQ113">
        <v>2.7904007083926698</v>
      </c>
      <c r="DR113">
        <v>2.7904007083926698</v>
      </c>
      <c r="DS113">
        <v>2.7904007083926698</v>
      </c>
      <c r="DT113">
        <v>2.7904007083926698</v>
      </c>
    </row>
    <row r="114" spans="1:124" ht="15" customHeight="1" x14ac:dyDescent="0.25">
      <c r="A114">
        <v>112</v>
      </c>
      <c r="B114">
        <v>2.3496690850233</v>
      </c>
      <c r="C114">
        <v>2.53364974005664</v>
      </c>
      <c r="D114">
        <v>2.6823019199694702</v>
      </c>
      <c r="E114">
        <v>2.7085243393276501</v>
      </c>
      <c r="F114">
        <v>2.71437219214349</v>
      </c>
      <c r="G114">
        <v>2.6308783040602601</v>
      </c>
      <c r="H114">
        <v>2.4822516977924098</v>
      </c>
      <c r="I114">
        <v>2.32628714224969</v>
      </c>
      <c r="J114">
        <v>2.0820481686034298</v>
      </c>
      <c r="K114">
        <v>1.70644056288761</v>
      </c>
      <c r="L114">
        <v>1.51807859943155</v>
      </c>
      <c r="M114">
        <v>1.52886128513366</v>
      </c>
      <c r="N114">
        <v>1.5396942729304</v>
      </c>
      <c r="O114">
        <v>1.55057756912869</v>
      </c>
      <c r="P114">
        <v>1.5615111746989301</v>
      </c>
      <c r="Q114">
        <v>1.57249508522657</v>
      </c>
      <c r="R114">
        <v>1.58352929086584</v>
      </c>
      <c r="S114">
        <v>1.5946137762954999</v>
      </c>
      <c r="T114">
        <v>1.6057485206768101</v>
      </c>
      <c r="U114">
        <v>1.61693349761367</v>
      </c>
      <c r="V114">
        <v>1.6281686751148701</v>
      </c>
      <c r="W114">
        <v>1.6394540155586299</v>
      </c>
      <c r="X114">
        <v>1.65078947565925</v>
      </c>
      <c r="Y114">
        <v>1.6621750064360299</v>
      </c>
      <c r="Z114">
        <v>1.6736105531843899</v>
      </c>
      <c r="AA114">
        <v>1.68509605544922</v>
      </c>
      <c r="AB114">
        <v>1.69663144700045</v>
      </c>
      <c r="AC114">
        <v>1.7082166558109</v>
      </c>
      <c r="AD114">
        <v>1.7198516040362699</v>
      </c>
      <c r="AE114">
        <v>1.7315362079974399</v>
      </c>
      <c r="AF114">
        <v>1.7432703781650101</v>
      </c>
      <c r="AG114">
        <v>1.75505401914599</v>
      </c>
      <c r="AH114">
        <v>1.7668870296727499</v>
      </c>
      <c r="AI114">
        <v>1.7787693025942399</v>
      </c>
      <c r="AJ114">
        <v>1.7907007248692699</v>
      </c>
      <c r="AK114">
        <v>1.80268117756219</v>
      </c>
      <c r="AL114">
        <v>1.8147105358405</v>
      </c>
      <c r="AM114">
        <v>1.82678866897485</v>
      </c>
      <c r="AN114">
        <v>1.8389154403411101</v>
      </c>
      <c r="AO114">
        <v>1.85109070742449</v>
      </c>
      <c r="AP114">
        <v>1.86331432182599</v>
      </c>
      <c r="AQ114">
        <v>1.8755861292706999</v>
      </c>
      <c r="AR114">
        <v>1.8829876534671901</v>
      </c>
      <c r="AS114">
        <v>1.89041469592908</v>
      </c>
      <c r="AT114">
        <v>1.89786722772129</v>
      </c>
      <c r="AU114">
        <v>1.9053452172488301</v>
      </c>
      <c r="AV114">
        <v>1.91284863024646</v>
      </c>
      <c r="AW114">
        <v>1.9203774297693701</v>
      </c>
      <c r="AX114">
        <v>1.9279315761848601</v>
      </c>
      <c r="AY114">
        <v>1.93551102716499</v>
      </c>
      <c r="AZ114">
        <v>1.9431157376802499</v>
      </c>
      <c r="BA114">
        <v>1.9507456599942199</v>
      </c>
      <c r="BB114">
        <v>1.9584007436592701</v>
      </c>
      <c r="BC114">
        <v>1.9660809355130999</v>
      </c>
      <c r="BD114">
        <v>1.97378617967645</v>
      </c>
      <c r="BE114">
        <v>1.98151641755165</v>
      </c>
      <c r="BF114">
        <v>1.9942567509438001</v>
      </c>
      <c r="BG114">
        <v>2.0070437657120399</v>
      </c>
      <c r="BH114">
        <v>2.0198772403851999</v>
      </c>
      <c r="BI114">
        <v>2.0327569477323602</v>
      </c>
      <c r="BJ114">
        <v>2.0456826547986902</v>
      </c>
      <c r="BK114">
        <v>2.05865412294325</v>
      </c>
      <c r="BL114">
        <v>2.0716711078784402</v>
      </c>
      <c r="BM114">
        <v>2.0847333597111999</v>
      </c>
      <c r="BN114">
        <v>2.09784062298601</v>
      </c>
      <c r="BO114">
        <v>2.1109926367293999</v>
      </c>
      <c r="BP114">
        <v>2.1241891344962101</v>
      </c>
      <c r="BQ114">
        <v>2.1374298444173601</v>
      </c>
      <c r="BR114">
        <v>2.15071448924922</v>
      </c>
      <c r="BS114">
        <v>2.16404278642448</v>
      </c>
      <c r="BT114">
        <v>2.1774144481044702</v>
      </c>
      <c r="BU114">
        <v>2.1908291812329899</v>
      </c>
      <c r="BV114">
        <v>2.20428668759142</v>
      </c>
      <c r="BW114">
        <v>2.2177866638553101</v>
      </c>
      <c r="BX114">
        <v>2.2313288016522099</v>
      </c>
      <c r="BY114">
        <v>2.2449127876208599</v>
      </c>
      <c r="BZ114">
        <v>2.2585383034715099</v>
      </c>
      <c r="CA114">
        <v>2.2722050260475699</v>
      </c>
      <c r="CB114">
        <v>2.2859126273883299</v>
      </c>
      <c r="CC114">
        <v>2.2996607747928701</v>
      </c>
      <c r="CD114">
        <v>2.313449130885</v>
      </c>
      <c r="CE114">
        <v>2.3272773536792801</v>
      </c>
      <c r="CF114">
        <v>2.3411450966480598</v>
      </c>
      <c r="CG114">
        <v>2.3550520087894502</v>
      </c>
      <c r="CH114">
        <v>2.3689977346962898</v>
      </c>
      <c r="CI114">
        <v>2.3829819146258902</v>
      </c>
      <c r="CJ114">
        <v>2.3970041845707599</v>
      </c>
      <c r="CK114">
        <v>2.4110641763300502</v>
      </c>
      <c r="CL114">
        <v>2.4251615175818402</v>
      </c>
      <c r="CM114">
        <v>2.4392958319561</v>
      </c>
      <c r="CN114">
        <v>2.4534667391084199</v>
      </c>
      <c r="CO114">
        <v>2.4676738547943602</v>
      </c>
      <c r="CP114">
        <v>2.4819167909444202</v>
      </c>
      <c r="CQ114">
        <v>2.49619515573962</v>
      </c>
      <c r="CR114">
        <v>2.5105085536876302</v>
      </c>
      <c r="CS114">
        <v>2.5248565856994101</v>
      </c>
      <c r="CT114">
        <v>2.53923884916634</v>
      </c>
      <c r="CU114">
        <v>2.55365493803777</v>
      </c>
      <c r="CV114">
        <v>2.5681044428990201</v>
      </c>
      <c r="CW114">
        <v>2.5825869510497101</v>
      </c>
      <c r="CX114">
        <v>2.5971020465824499</v>
      </c>
      <c r="CY114">
        <v>2.6115821833639301</v>
      </c>
      <c r="CZ114">
        <v>2.62585945267017</v>
      </c>
      <c r="DA114">
        <v>2.63968536919778</v>
      </c>
      <c r="DB114">
        <v>2.6527006477988802</v>
      </c>
      <c r="DC114">
        <v>2.6643957649094601</v>
      </c>
      <c r="DD114">
        <v>2.6740605484503601</v>
      </c>
      <c r="DE114">
        <v>2.6807211203018002</v>
      </c>
      <c r="DF114">
        <v>2.6830627774715898</v>
      </c>
      <c r="DG114">
        <v>2.6830627774715898</v>
      </c>
      <c r="DH114">
        <v>2.6830627774715898</v>
      </c>
      <c r="DI114">
        <v>2.6830627774715898</v>
      </c>
      <c r="DJ114">
        <v>2.6830627774715898</v>
      </c>
      <c r="DK114">
        <v>2.6830627774715898</v>
      </c>
      <c r="DL114">
        <v>2.6830627774715898</v>
      </c>
      <c r="DM114">
        <v>2.6830627774715898</v>
      </c>
      <c r="DN114">
        <v>2.6830627774715898</v>
      </c>
      <c r="DO114">
        <v>2.6830627774715898</v>
      </c>
      <c r="DP114">
        <v>2.6830627774715898</v>
      </c>
      <c r="DQ114">
        <v>2.6830627774715898</v>
      </c>
      <c r="DR114">
        <v>2.6830627774715898</v>
      </c>
      <c r="DS114">
        <v>2.6830627774715898</v>
      </c>
      <c r="DT114">
        <v>2.6830627774715898</v>
      </c>
    </row>
    <row r="115" spans="1:124" ht="15" customHeight="1" x14ac:dyDescent="0.25">
      <c r="A115">
        <v>113</v>
      </c>
      <c r="B115">
        <v>2.4622506491597602</v>
      </c>
      <c r="C115">
        <v>2.62325157712</v>
      </c>
      <c r="D115">
        <v>2.6752781991725301</v>
      </c>
      <c r="E115">
        <v>2.6916437541161602</v>
      </c>
      <c r="F115">
        <v>2.6115231294866899</v>
      </c>
      <c r="G115">
        <v>2.4618056207350101</v>
      </c>
      <c r="H115">
        <v>2.3006758880855398</v>
      </c>
      <c r="I115">
        <v>2.04752689352665</v>
      </c>
      <c r="J115">
        <v>1.65894637566424</v>
      </c>
      <c r="K115">
        <v>1.46320443760243</v>
      </c>
      <c r="L115">
        <v>1.47362651134302</v>
      </c>
      <c r="M115">
        <v>1.4840941340938101</v>
      </c>
      <c r="N115">
        <v>1.49460722426516</v>
      </c>
      <c r="O115">
        <v>1.5051656945473899</v>
      </c>
      <c r="P115">
        <v>1.51576945190062</v>
      </c>
      <c r="Q115">
        <v>1.5264183975471901</v>
      </c>
      <c r="R115">
        <v>1.5371124269663501</v>
      </c>
      <c r="S115">
        <v>1.5478514298914201</v>
      </c>
      <c r="T115">
        <v>1.55863529030917</v>
      </c>
      <c r="U115">
        <v>1.5694638864616699</v>
      </c>
      <c r="V115">
        <v>1.58033709085037</v>
      </c>
      <c r="W115">
        <v>1.59125477024248</v>
      </c>
      <c r="X115">
        <v>1.6022167856795799</v>
      </c>
      <c r="Y115">
        <v>1.6132229924885499</v>
      </c>
      <c r="Z115">
        <v>1.62427324029463</v>
      </c>
      <c r="AA115">
        <v>1.63536737303667</v>
      </c>
      <c r="AB115">
        <v>1.6465052289845701</v>
      </c>
      <c r="AC115">
        <v>1.6576866407588</v>
      </c>
      <c r="AD115">
        <v>1.66891143535201</v>
      </c>
      <c r="AE115">
        <v>1.6801794341527201</v>
      </c>
      <c r="AF115">
        <v>1.6914904529710399</v>
      </c>
      <c r="AG115">
        <v>1.70284430206631</v>
      </c>
      <c r="AH115">
        <v>1.7142407861767599</v>
      </c>
      <c r="AI115">
        <v>1.7256797045510901</v>
      </c>
      <c r="AJ115">
        <v>1.7371608509818799</v>
      </c>
      <c r="AK115">
        <v>1.7486840138408699</v>
      </c>
      <c r="AL115">
        <v>1.76024897611607</v>
      </c>
      <c r="AM115">
        <v>1.7718555154506199</v>
      </c>
      <c r="AN115">
        <v>1.78350340418333</v>
      </c>
      <c r="AO115">
        <v>1.7951924093910001</v>
      </c>
      <c r="AP115">
        <v>1.8069222929323401</v>
      </c>
      <c r="AQ115">
        <v>1.8186928114935099</v>
      </c>
      <c r="AR115">
        <v>1.82582259739693</v>
      </c>
      <c r="AS115">
        <v>1.8329747268956</v>
      </c>
      <c r="AT115">
        <v>1.8401491245364601</v>
      </c>
      <c r="AU115">
        <v>1.8473457122525401</v>
      </c>
      <c r="AV115">
        <v>1.85456440937222</v>
      </c>
      <c r="AW115">
        <v>1.8618051326292899</v>
      </c>
      <c r="AX115">
        <v>1.86906779617408</v>
      </c>
      <c r="AY115">
        <v>1.87635231158534</v>
      </c>
      <c r="AZ115">
        <v>1.8836585878830701</v>
      </c>
      <c r="BA115">
        <v>1.8909865315421901</v>
      </c>
      <c r="BB115">
        <v>1.89833604650701</v>
      </c>
      <c r="BC115">
        <v>1.90570703420662</v>
      </c>
      <c r="BD115">
        <v>1.9130993935709799</v>
      </c>
      <c r="BE115">
        <v>1.92051302104789</v>
      </c>
      <c r="BF115">
        <v>1.9326818433920301</v>
      </c>
      <c r="BG115">
        <v>1.9448888314008801</v>
      </c>
      <c r="BH115">
        <v>1.95713368238431</v>
      </c>
      <c r="BI115">
        <v>1.9694160890542101</v>
      </c>
      <c r="BJ115">
        <v>1.98173573959046</v>
      </c>
      <c r="BK115">
        <v>1.9940923177079299</v>
      </c>
      <c r="BL115">
        <v>2.0064855027244701</v>
      </c>
      <c r="BM115">
        <v>2.0189149696298201</v>
      </c>
      <c r="BN115">
        <v>2.0313803891555202</v>
      </c>
      <c r="BO115">
        <v>2.04388142784551</v>
      </c>
      <c r="BP115">
        <v>2.0564177481277501</v>
      </c>
      <c r="BQ115">
        <v>2.06898900838643</v>
      </c>
      <c r="BR115">
        <v>2.08159486303509</v>
      </c>
      <c r="BS115">
        <v>2.0942349625902699</v>
      </c>
      <c r="BT115">
        <v>2.10690895374591</v>
      </c>
      <c r="BU115">
        <v>2.1196164794483701</v>
      </c>
      <c r="BV115">
        <v>2.13235717897197</v>
      </c>
      <c r="BW115">
        <v>2.1451306879951</v>
      </c>
      <c r="BX115">
        <v>2.15793663867681</v>
      </c>
      <c r="BY115">
        <v>2.17077465973383</v>
      </c>
      <c r="BZ115">
        <v>2.1836443765181102</v>
      </c>
      <c r="CA115">
        <v>2.1965454110946099</v>
      </c>
      <c r="CB115">
        <v>2.20947738231949</v>
      </c>
      <c r="CC115">
        <v>2.2224399059186402</v>
      </c>
      <c r="CD115">
        <v>2.2354325945664701</v>
      </c>
      <c r="CE115">
        <v>2.2484550579648301</v>
      </c>
      <c r="CF115">
        <v>2.2615069029223198</v>
      </c>
      <c r="CG115">
        <v>2.2745877334336102</v>
      </c>
      <c r="CH115">
        <v>2.2876971507589401</v>
      </c>
      <c r="CI115">
        <v>2.3008347535037901</v>
      </c>
      <c r="CJ115">
        <v>2.31400013769849</v>
      </c>
      <c r="CK115">
        <v>2.32719289687796</v>
      </c>
      <c r="CL115">
        <v>2.3404126221614501</v>
      </c>
      <c r="CM115">
        <v>2.3536589023321999</v>
      </c>
      <c r="CN115">
        <v>2.3669313239170999</v>
      </c>
      <c r="CO115">
        <v>2.3802294712662202</v>
      </c>
      <c r="CP115">
        <v>2.3935529266322999</v>
      </c>
      <c r="CQ115">
        <v>2.4069012702499801</v>
      </c>
      <c r="CR115">
        <v>2.4202740804149498</v>
      </c>
      <c r="CS115">
        <v>2.4336709335629201</v>
      </c>
      <c r="CT115">
        <v>2.4470914043482899</v>
      </c>
      <c r="CU115">
        <v>2.4605350657226102</v>
      </c>
      <c r="CV115">
        <v>2.4740014890127702</v>
      </c>
      <c r="CW115">
        <v>2.4874902439989199</v>
      </c>
      <c r="CX115">
        <v>2.5010008989919701</v>
      </c>
      <c r="CY115">
        <v>2.5144376155717598</v>
      </c>
      <c r="CZ115">
        <v>2.52756281684775</v>
      </c>
      <c r="DA115">
        <v>2.54002655321404</v>
      </c>
      <c r="DB115">
        <v>2.55132470828744</v>
      </c>
      <c r="DC115">
        <v>2.5607446017898901</v>
      </c>
      <c r="DD115">
        <v>2.5672956646357399</v>
      </c>
      <c r="DE115">
        <v>2.5696230118089298</v>
      </c>
      <c r="DF115">
        <v>2.5696230118089298</v>
      </c>
      <c r="DG115">
        <v>2.5696230118089298</v>
      </c>
      <c r="DH115">
        <v>2.5696230118089298</v>
      </c>
      <c r="DI115">
        <v>2.5696230118089298</v>
      </c>
      <c r="DJ115">
        <v>2.5696230118089298</v>
      </c>
      <c r="DK115">
        <v>2.5696230118089298</v>
      </c>
      <c r="DL115">
        <v>2.5696230118089298</v>
      </c>
      <c r="DM115">
        <v>2.5696230118089298</v>
      </c>
      <c r="DN115">
        <v>2.5696230118089298</v>
      </c>
      <c r="DO115">
        <v>2.5696230118089298</v>
      </c>
      <c r="DP115">
        <v>2.5696230118089298</v>
      </c>
      <c r="DQ115">
        <v>2.5696230118089298</v>
      </c>
      <c r="DR115">
        <v>2.5696230118089298</v>
      </c>
      <c r="DS115">
        <v>2.5696230118089298</v>
      </c>
      <c r="DT115">
        <v>2.5696230118089298</v>
      </c>
    </row>
    <row r="116" spans="1:124" ht="15" customHeight="1" x14ac:dyDescent="0.25">
      <c r="A116">
        <v>114</v>
      </c>
      <c r="B116">
        <v>2.5176092709211102</v>
      </c>
      <c r="C116">
        <v>2.5927616360509398</v>
      </c>
      <c r="D116">
        <v>2.6447986982496299</v>
      </c>
      <c r="E116">
        <v>2.5798646886805798</v>
      </c>
      <c r="F116">
        <v>2.4348453010589401</v>
      </c>
      <c r="G116">
        <v>2.27162420274585</v>
      </c>
      <c r="H116">
        <v>2.0116039972123101</v>
      </c>
      <c r="I116">
        <v>1.6116840880597401</v>
      </c>
      <c r="J116">
        <v>1.40924707860496</v>
      </c>
      <c r="K116">
        <v>1.4192512025651201</v>
      </c>
      <c r="L116">
        <v>1.42929438979983</v>
      </c>
      <c r="M116">
        <v>1.43937645703254</v>
      </c>
      <c r="N116">
        <v>1.4494972155921499</v>
      </c>
      <c r="O116">
        <v>1.45965647145113</v>
      </c>
      <c r="P116">
        <v>1.46985402526563</v>
      </c>
      <c r="Q116">
        <v>1.4800896724175401</v>
      </c>
      <c r="R116">
        <v>1.49036320305838</v>
      </c>
      <c r="S116">
        <v>1.50067440215507</v>
      </c>
      <c r="T116">
        <v>1.51102304953737</v>
      </c>
      <c r="U116">
        <v>1.5214089199471701</v>
      </c>
      <c r="V116">
        <v>1.53183178308935</v>
      </c>
      <c r="W116">
        <v>1.5422914036842801</v>
      </c>
      <c r="X116">
        <v>1.5527875415218799</v>
      </c>
      <c r="Y116">
        <v>1.56331995151725</v>
      </c>
      <c r="Z116">
        <v>1.5738883837676501</v>
      </c>
      <c r="AA116">
        <v>1.58449258361096</v>
      </c>
      <c r="AB116">
        <v>1.59513229168552</v>
      </c>
      <c r="AC116">
        <v>1.6058072439911699</v>
      </c>
      <c r="AD116">
        <v>1.61651717195169</v>
      </c>
      <c r="AE116">
        <v>1.6272618024783101</v>
      </c>
      <c r="AF116">
        <v>1.6380408580344199</v>
      </c>
      <c r="AG116">
        <v>1.64885405670145</v>
      </c>
      <c r="AH116">
        <v>1.6597011122456899</v>
      </c>
      <c r="AI116">
        <v>1.6705817341862199</v>
      </c>
      <c r="AJ116">
        <v>1.6814956278636699</v>
      </c>
      <c r="AK116">
        <v>1.69244249451003</v>
      </c>
      <c r="AL116">
        <v>1.7034220313192501</v>
      </c>
      <c r="AM116">
        <v>1.7144339315185999</v>
      </c>
      <c r="AN116">
        <v>1.72547788444091</v>
      </c>
      <c r="AO116">
        <v>1.73655357559743</v>
      </c>
      <c r="AP116">
        <v>1.7476606867514199</v>
      </c>
      <c r="AQ116">
        <v>1.7587988959923599</v>
      </c>
      <c r="AR116">
        <v>1.7655874829660201</v>
      </c>
      <c r="AS116">
        <v>1.77239415194711</v>
      </c>
      <c r="AT116">
        <v>1.7792187797696899</v>
      </c>
      <c r="AU116">
        <v>1.7860612411229899</v>
      </c>
      <c r="AV116">
        <v>1.7929214085796299</v>
      </c>
      <c r="AW116">
        <v>1.79979915262434</v>
      </c>
      <c r="AX116">
        <v>1.80669434168319</v>
      </c>
      <c r="AY116">
        <v>1.8136068421532701</v>
      </c>
      <c r="AZ116">
        <v>1.8205365184328199</v>
      </c>
      <c r="BA116">
        <v>1.82748323295188</v>
      </c>
      <c r="BB116">
        <v>1.83444684620323</v>
      </c>
      <c r="BC116">
        <v>1.8414272167738099</v>
      </c>
      <c r="BD116">
        <v>1.84842420137647</v>
      </c>
      <c r="BE116">
        <v>1.8554376548821001</v>
      </c>
      <c r="BF116">
        <v>1.86688424337462</v>
      </c>
      <c r="BG116">
        <v>1.87835859987208</v>
      </c>
      <c r="BH116">
        <v>1.88986036021323</v>
      </c>
      <c r="BI116">
        <v>1.90138915748468</v>
      </c>
      <c r="BJ116">
        <v>1.9129446221023001</v>
      </c>
      <c r="BK116">
        <v>1.9245263818926801</v>
      </c>
      <c r="BL116">
        <v>1.93613406217449</v>
      </c>
      <c r="BM116">
        <v>1.94776728583988</v>
      </c>
      <c r="BN116">
        <v>1.9594256734357101</v>
      </c>
      <c r="BO116">
        <v>1.9711088432447801</v>
      </c>
      <c r="BP116">
        <v>1.9828164113667299</v>
      </c>
      <c r="BQ116">
        <v>1.9945479917989799</v>
      </c>
      <c r="BR116">
        <v>2.0063031965172602</v>
      </c>
      <c r="BS116">
        <v>2.0180816355560798</v>
      </c>
      <c r="BT116">
        <v>2.02988291708875</v>
      </c>
      <c r="BU116">
        <v>2.04170664750729</v>
      </c>
      <c r="BV116">
        <v>2.0535524315018501</v>
      </c>
      <c r="BW116">
        <v>2.0654198721399002</v>
      </c>
      <c r="BX116">
        <v>2.0773085709450299</v>
      </c>
      <c r="BY116">
        <v>2.08921812797526</v>
      </c>
      <c r="BZ116">
        <v>2.1011481419010498</v>
      </c>
      <c r="CA116">
        <v>2.11309821008278</v>
      </c>
      <c r="CB116">
        <v>2.1250679286478</v>
      </c>
      <c r="CC116">
        <v>2.1370568925669899</v>
      </c>
      <c r="CD116">
        <v>2.14906469573079</v>
      </c>
      <c r="CE116">
        <v>2.1610909310247202</v>
      </c>
      <c r="CF116">
        <v>2.1731351904043099</v>
      </c>
      <c r="CG116">
        <v>2.1851970649695298</v>
      </c>
      <c r="CH116">
        <v>2.19727614503857</v>
      </c>
      <c r="CI116">
        <v>2.2093720202210401</v>
      </c>
      <c r="CJ116">
        <v>2.2214842794905598</v>
      </c>
      <c r="CK116">
        <v>2.23361251125668</v>
      </c>
      <c r="CL116">
        <v>2.2457563034361598</v>
      </c>
      <c r="CM116">
        <v>2.25791524352364</v>
      </c>
      <c r="CN116">
        <v>2.2700889186615001</v>
      </c>
      <c r="CO116">
        <v>2.28227691570918</v>
      </c>
      <c r="CP116">
        <v>2.2944788213116301</v>
      </c>
      <c r="CQ116">
        <v>2.3066942219672</v>
      </c>
      <c r="CR116">
        <v>2.31892270409468</v>
      </c>
      <c r="CS116">
        <v>2.3311638540996298</v>
      </c>
      <c r="CT116">
        <v>2.3434172584400099</v>
      </c>
      <c r="CU116">
        <v>2.3556825036909399</v>
      </c>
      <c r="CV116">
        <v>2.3679591766088</v>
      </c>
      <c r="CW116">
        <v>2.3802468641944601</v>
      </c>
      <c r="CX116">
        <v>2.39254515375577</v>
      </c>
      <c r="CY116">
        <v>2.4047165639719101</v>
      </c>
      <c r="CZ116">
        <v>2.41642130838214</v>
      </c>
      <c r="DA116">
        <v>2.4271613149079299</v>
      </c>
      <c r="DB116">
        <v>2.4362218626217298</v>
      </c>
      <c r="DC116">
        <v>2.44259582340612</v>
      </c>
      <c r="DD116">
        <v>2.44488741323203</v>
      </c>
      <c r="DE116">
        <v>2.44488741323203</v>
      </c>
      <c r="DF116">
        <v>2.44488741323203</v>
      </c>
      <c r="DG116">
        <v>2.44488741323203</v>
      </c>
      <c r="DH116">
        <v>2.44488741323203</v>
      </c>
      <c r="DI116">
        <v>2.44488741323203</v>
      </c>
      <c r="DJ116">
        <v>2.44488741323203</v>
      </c>
      <c r="DK116">
        <v>2.44488741323203</v>
      </c>
      <c r="DL116">
        <v>2.44488741323203</v>
      </c>
      <c r="DM116">
        <v>2.44488741323203</v>
      </c>
      <c r="DN116">
        <v>2.44488741323203</v>
      </c>
      <c r="DO116">
        <v>2.44488741323203</v>
      </c>
      <c r="DP116">
        <v>2.44488741323203</v>
      </c>
      <c r="DQ116">
        <v>2.44488741323203</v>
      </c>
      <c r="DR116">
        <v>2.44488741323203</v>
      </c>
      <c r="DS116">
        <v>2.44488741323203</v>
      </c>
      <c r="DT116">
        <v>2.44488741323203</v>
      </c>
    </row>
    <row r="117" spans="1:124" ht="15" customHeight="1" x14ac:dyDescent="0.25">
      <c r="A117">
        <v>115</v>
      </c>
      <c r="B117">
        <v>2.4452276442884</v>
      </c>
      <c r="C117">
        <v>2.5296891746411698</v>
      </c>
      <c r="D117">
        <v>2.5150959660790302</v>
      </c>
      <c r="E117">
        <v>2.3908012031799299</v>
      </c>
      <c r="F117">
        <v>2.2331366338863998</v>
      </c>
      <c r="G117">
        <v>1.97061532141662</v>
      </c>
      <c r="H117">
        <v>1.5622792566186801</v>
      </c>
      <c r="I117">
        <v>1.3542511899407801</v>
      </c>
      <c r="J117">
        <v>1.36372618042678</v>
      </c>
      <c r="K117">
        <v>1.3732312997577201</v>
      </c>
      <c r="L117">
        <v>1.3827662623186801</v>
      </c>
      <c r="M117">
        <v>1.39233077856869</v>
      </c>
      <c r="N117">
        <v>1.4019245551219199</v>
      </c>
      <c r="O117">
        <v>1.4115472948294501</v>
      </c>
      <c r="P117">
        <v>1.4211986968617201</v>
      </c>
      <c r="Q117">
        <v>1.43087845679134</v>
      </c>
      <c r="R117">
        <v>1.4405862666765501</v>
      </c>
      <c r="S117">
        <v>1.45032181514484</v>
      </c>
      <c r="T117">
        <v>1.4600847874771601</v>
      </c>
      <c r="U117">
        <v>1.46987486569224</v>
      </c>
      <c r="V117">
        <v>1.4796917286312601</v>
      </c>
      <c r="W117">
        <v>1.48953505204268</v>
      </c>
      <c r="X117">
        <v>1.4994045086672301</v>
      </c>
      <c r="Y117">
        <v>1.50929976832301</v>
      </c>
      <c r="Z117">
        <v>1.5192204979906001</v>
      </c>
      <c r="AA117">
        <v>1.5291663618982401</v>
      </c>
      <c r="AB117">
        <v>1.53913702160698</v>
      </c>
      <c r="AC117">
        <v>1.54913213609569</v>
      </c>
      <c r="AD117">
        <v>1.55915136184604</v>
      </c>
      <c r="AE117">
        <v>1.5691943529272701</v>
      </c>
      <c r="AF117">
        <v>1.57926076108084</v>
      </c>
      <c r="AG117">
        <v>1.58935023580473</v>
      </c>
      <c r="AH117">
        <v>1.5994624244376301</v>
      </c>
      <c r="AI117">
        <v>1.6095969722427199</v>
      </c>
      <c r="AJ117">
        <v>1.6197535224911901</v>
      </c>
      <c r="AK117">
        <v>1.62993171654534</v>
      </c>
      <c r="AL117">
        <v>1.6401311939413199</v>
      </c>
      <c r="AM117">
        <v>1.65035159247147</v>
      </c>
      <c r="AN117">
        <v>1.6605925482661299</v>
      </c>
      <c r="AO117">
        <v>1.6708536958750899</v>
      </c>
      <c r="AP117">
        <v>1.6811346683484001</v>
      </c>
      <c r="AQ117">
        <v>1.69143509731674</v>
      </c>
      <c r="AR117">
        <v>1.69776700145875</v>
      </c>
      <c r="AS117">
        <v>1.70411140992265</v>
      </c>
      <c r="AT117">
        <v>1.7104681613281301</v>
      </c>
      <c r="AU117">
        <v>1.7168370931222099</v>
      </c>
      <c r="AV117">
        <v>1.7232180416173899</v>
      </c>
      <c r="AW117">
        <v>1.7296108420296601</v>
      </c>
      <c r="AX117">
        <v>1.7360153285164801</v>
      </c>
      <c r="AY117">
        <v>1.7424313342145501</v>
      </c>
      <c r="AZ117">
        <v>1.7488586912775299</v>
      </c>
      <c r="BA117">
        <v>1.75529723091351</v>
      </c>
      <c r="BB117">
        <v>1.7617467834224501</v>
      </c>
      <c r="BC117">
        <v>1.76820717823332</v>
      </c>
      <c r="BD117">
        <v>1.7746782439411199</v>
      </c>
      <c r="BE117">
        <v>1.7811598083437099</v>
      </c>
      <c r="BF117">
        <v>1.79165715946962</v>
      </c>
      <c r="BG117">
        <v>1.8021701088062001</v>
      </c>
      <c r="BH117">
        <v>1.8126982716795801</v>
      </c>
      <c r="BI117">
        <v>1.82324126297959</v>
      </c>
      <c r="BJ117">
        <v>1.8337986972323801</v>
      </c>
      <c r="BK117">
        <v>1.84437018867215</v>
      </c>
      <c r="BL117">
        <v>1.8549553513119901</v>
      </c>
      <c r="BM117">
        <v>1.86555379901389</v>
      </c>
      <c r="BN117">
        <v>1.8761651455579</v>
      </c>
      <c r="BO117">
        <v>1.88678900471023</v>
      </c>
      <c r="BP117">
        <v>1.8974249902907001</v>
      </c>
      <c r="BQ117">
        <v>1.9080727162390201</v>
      </c>
      <c r="BR117">
        <v>1.9187317966802999</v>
      </c>
      <c r="BS117">
        <v>1.92940184598964</v>
      </c>
      <c r="BT117">
        <v>1.94008247885572</v>
      </c>
      <c r="BU117">
        <v>1.9507733103434699</v>
      </c>
      <c r="BV117">
        <v>1.9614739559558301</v>
      </c>
      <c r="BW117">
        <v>1.97218403169453</v>
      </c>
      <c r="BX117">
        <v>1.98290315411994</v>
      </c>
      <c r="BY117">
        <v>1.9936309404099899</v>
      </c>
      <c r="BZ117">
        <v>2.0043670084180301</v>
      </c>
      <c r="CA117">
        <v>2.0151109767298898</v>
      </c>
      <c r="CB117">
        <v>2.02586246471986</v>
      </c>
      <c r="CC117">
        <v>2.03662109260573</v>
      </c>
      <c r="CD117">
        <v>2.0473864815029499</v>
      </c>
      <c r="CE117">
        <v>2.0581582534776799</v>
      </c>
      <c r="CF117">
        <v>2.0689360315990601</v>
      </c>
      <c r="CG117">
        <v>2.0797194399903498</v>
      </c>
      <c r="CH117">
        <v>2.0905081038792299</v>
      </c>
      <c r="CI117">
        <v>2.10130164964708</v>
      </c>
      <c r="CJ117">
        <v>2.11209970487735</v>
      </c>
      <c r="CK117">
        <v>2.1229018984029402</v>
      </c>
      <c r="CL117">
        <v>2.1337078603526201</v>
      </c>
      <c r="CM117">
        <v>2.1445172221965501</v>
      </c>
      <c r="CN117">
        <v>2.15532961679085</v>
      </c>
      <c r="CO117">
        <v>2.1661446784211602</v>
      </c>
      <c r="CP117">
        <v>2.1769620428453602</v>
      </c>
      <c r="CQ117">
        <v>2.1877813473352701</v>
      </c>
      <c r="CR117">
        <v>2.1986022307175301</v>
      </c>
      <c r="CS117">
        <v>2.20942433341341</v>
      </c>
      <c r="CT117">
        <v>2.2202472974778602</v>
      </c>
      <c r="CU117">
        <v>2.23107076663752</v>
      </c>
      <c r="CV117">
        <v>2.2418943863279002</v>
      </c>
      <c r="CW117">
        <v>2.2527178037296398</v>
      </c>
      <c r="CX117">
        <v>2.2635406678038601</v>
      </c>
      <c r="CY117">
        <v>2.27416353967666</v>
      </c>
      <c r="CZ117">
        <v>2.28409512261161</v>
      </c>
      <c r="DA117">
        <v>2.2926189200971998</v>
      </c>
      <c r="DB117">
        <v>2.2987109299841002</v>
      </c>
      <c r="DC117">
        <v>2.3009331091705301</v>
      </c>
      <c r="DD117">
        <v>2.3009331091705301</v>
      </c>
      <c r="DE117">
        <v>2.3009331091705301</v>
      </c>
      <c r="DF117">
        <v>2.3009331091705301</v>
      </c>
      <c r="DG117">
        <v>2.3009331091705301</v>
      </c>
      <c r="DH117">
        <v>2.3009331091705301</v>
      </c>
      <c r="DI117">
        <v>2.3009331091705301</v>
      </c>
      <c r="DJ117">
        <v>2.3009331091705301</v>
      </c>
      <c r="DK117">
        <v>2.3009331091705301</v>
      </c>
      <c r="DL117">
        <v>2.3009331091705301</v>
      </c>
      <c r="DM117">
        <v>2.3009331091705301</v>
      </c>
      <c r="DN117">
        <v>2.3009331091705301</v>
      </c>
      <c r="DO117">
        <v>2.3009331091705301</v>
      </c>
      <c r="DP117">
        <v>2.3009331091705301</v>
      </c>
      <c r="DQ117">
        <v>2.3009331091705301</v>
      </c>
      <c r="DR117">
        <v>2.3009331091705301</v>
      </c>
      <c r="DS117">
        <v>2.3009331091705301</v>
      </c>
      <c r="DT117">
        <v>2.3009331091705301</v>
      </c>
    </row>
    <row r="118" spans="1:124" ht="15" customHeight="1" x14ac:dyDescent="0.25">
      <c r="A118">
        <v>116</v>
      </c>
      <c r="B118">
        <v>2.3240336321745598</v>
      </c>
      <c r="C118">
        <v>2.3576865301639902</v>
      </c>
      <c r="D118">
        <v>2.30152716028427</v>
      </c>
      <c r="E118">
        <v>2.1703304669658201</v>
      </c>
      <c r="F118">
        <v>1.91606946104548</v>
      </c>
      <c r="G118">
        <v>1.50559419030984</v>
      </c>
      <c r="H118">
        <v>1.2941500116663001</v>
      </c>
      <c r="I118">
        <v>1.3028893108239299</v>
      </c>
      <c r="J118">
        <v>1.3116466957844299</v>
      </c>
      <c r="K118">
        <v>1.32042181012027</v>
      </c>
      <c r="L118">
        <v>1.3292142962984099</v>
      </c>
      <c r="M118">
        <v>1.3380237957699499</v>
      </c>
      <c r="N118">
        <v>1.3468499490585899</v>
      </c>
      <c r="O118">
        <v>1.3556923958479801</v>
      </c>
      <c r="P118">
        <v>1.36455077506789</v>
      </c>
      <c r="Q118">
        <v>1.37342472497923</v>
      </c>
      <c r="R118">
        <v>1.3823138832578701</v>
      </c>
      <c r="S118">
        <v>1.39121788707728</v>
      </c>
      <c r="T118">
        <v>1.4001363731899401</v>
      </c>
      <c r="U118">
        <v>1.40906897800757</v>
      </c>
      <c r="V118">
        <v>1.4180153376800899</v>
      </c>
      <c r="W118">
        <v>1.42697508817339</v>
      </c>
      <c r="X118">
        <v>1.4359478653458799</v>
      </c>
      <c r="Y118">
        <v>1.4449333050237001</v>
      </c>
      <c r="Z118">
        <v>1.45393104307484</v>
      </c>
      <c r="AA118">
        <v>1.4629407154818601</v>
      </c>
      <c r="AB118">
        <v>1.47196195841347</v>
      </c>
      <c r="AC118">
        <v>1.4809944082947899</v>
      </c>
      <c r="AD118">
        <v>1.4900377018764199</v>
      </c>
      <c r="AE118">
        <v>1.4990914763021901</v>
      </c>
      <c r="AF118">
        <v>1.5081553691756999</v>
      </c>
      <c r="AG118">
        <v>1.5172290186256401</v>
      </c>
      <c r="AH118">
        <v>1.52631206336979</v>
      </c>
      <c r="AI118">
        <v>1.5354041427778</v>
      </c>
      <c r="AJ118">
        <v>1.5445048969328199</v>
      </c>
      <c r="AK118">
        <v>1.5536139666917299</v>
      </c>
      <c r="AL118">
        <v>1.5627309937442999</v>
      </c>
      <c r="AM118">
        <v>1.5718556206709899</v>
      </c>
      <c r="AN118">
        <v>1.58098749099967</v>
      </c>
      <c r="AO118">
        <v>1.59012624926095</v>
      </c>
      <c r="AP118">
        <v>1.59927154104249</v>
      </c>
      <c r="AQ118">
        <v>1.6084230130419701</v>
      </c>
      <c r="AR118">
        <v>1.6141134027953401</v>
      </c>
      <c r="AS118">
        <v>1.61980942805854</v>
      </c>
      <c r="AT118">
        <v>1.62551091637353</v>
      </c>
      <c r="AU118">
        <v>1.6312176954317501</v>
      </c>
      <c r="AV118">
        <v>1.63692959310405</v>
      </c>
      <c r="AW118">
        <v>1.6426464374701799</v>
      </c>
      <c r="AX118">
        <v>1.6483680568476899</v>
      </c>
      <c r="AY118">
        <v>1.6540942798203</v>
      </c>
      <c r="AZ118">
        <v>1.65982493526569</v>
      </c>
      <c r="BA118">
        <v>1.6655598523828199</v>
      </c>
      <c r="BB118">
        <v>1.6712988607186701</v>
      </c>
      <c r="BC118">
        <v>1.6770417901944099</v>
      </c>
      <c r="BD118">
        <v>1.6827884711311401</v>
      </c>
      <c r="BE118">
        <v>1.68853873427495</v>
      </c>
      <c r="BF118">
        <v>1.69775808751117</v>
      </c>
      <c r="BG118">
        <v>1.70697988971237</v>
      </c>
      <c r="BH118">
        <v>1.7162038003286799</v>
      </c>
      <c r="BI118">
        <v>1.7254294805538399</v>
      </c>
      <c r="BJ118">
        <v>1.7346565933626299</v>
      </c>
      <c r="BK118">
        <v>1.7438848035472101</v>
      </c>
      <c r="BL118">
        <v>1.75311377775239</v>
      </c>
      <c r="BM118">
        <v>1.7623431845097901</v>
      </c>
      <c r="BN118">
        <v>1.7715726942710399</v>
      </c>
      <c r="BO118">
        <v>1.7808019794399199</v>
      </c>
      <c r="BP118">
        <v>1.79003071440342</v>
      </c>
      <c r="BQ118">
        <v>1.79925857556187</v>
      </c>
      <c r="BR118">
        <v>1.8084852413580701</v>
      </c>
      <c r="BS118">
        <v>1.8177103923054001</v>
      </c>
      <c r="BT118">
        <v>1.8269337110149799</v>
      </c>
      <c r="BU118">
        <v>1.83615488222192</v>
      </c>
      <c r="BV118">
        <v>1.8453735928105199</v>
      </c>
      <c r="BW118">
        <v>1.8545895318387</v>
      </c>
      <c r="BX118">
        <v>1.8638023905613601</v>
      </c>
      <c r="BY118">
        <v>1.8730118624529399</v>
      </c>
      <c r="BZ118">
        <v>1.8822176432290401</v>
      </c>
      <c r="CA118">
        <v>1.8914194308672101</v>
      </c>
      <c r="CB118">
        <v>1.9006169256268199</v>
      </c>
      <c r="CC118">
        <v>1.9098098300681401</v>
      </c>
      <c r="CD118">
        <v>1.91899784907052</v>
      </c>
      <c r="CE118">
        <v>1.9281806898498499</v>
      </c>
      <c r="CF118">
        <v>1.9373580619750601</v>
      </c>
      <c r="CG118">
        <v>1.94652967738399</v>
      </c>
      <c r="CH118">
        <v>1.95569525039831</v>
      </c>
      <c r="CI118">
        <v>1.96485449773781</v>
      </c>
      <c r="CJ118">
        <v>1.97400713853388</v>
      </c>
      <c r="CK118">
        <v>1.9831528943422001</v>
      </c>
      <c r="CL118">
        <v>1.9922914891547301</v>
      </c>
      <c r="CM118">
        <v>2.0014226494110501</v>
      </c>
      <c r="CN118">
        <v>2.0105461040088399</v>
      </c>
      <c r="CO118">
        <v>2.0196615843138401</v>
      </c>
      <c r="CP118">
        <v>2.0287688241689601</v>
      </c>
      <c r="CQ118">
        <v>2.0378675599028502</v>
      </c>
      <c r="CR118">
        <v>2.0469575303377598</v>
      </c>
      <c r="CS118">
        <v>2.0560384767967199</v>
      </c>
      <c r="CT118">
        <v>2.06511014311014</v>
      </c>
      <c r="CU118">
        <v>2.0741722756218</v>
      </c>
      <c r="CV118">
        <v>2.08322462319415</v>
      </c>
      <c r="CW118">
        <v>2.09226693721306</v>
      </c>
      <c r="CX118">
        <v>2.1012989715920298</v>
      </c>
      <c r="CY118">
        <v>2.1100281060653998</v>
      </c>
      <c r="CZ118">
        <v>2.11773610950564</v>
      </c>
      <c r="DA118">
        <v>2.1233811241614502</v>
      </c>
      <c r="DB118">
        <v>2.1254804485527101</v>
      </c>
      <c r="DC118">
        <v>2.1254804485527101</v>
      </c>
      <c r="DD118">
        <v>2.1254804485527101</v>
      </c>
      <c r="DE118">
        <v>2.1254804485527101</v>
      </c>
      <c r="DF118">
        <v>2.1254804485527101</v>
      </c>
      <c r="DG118">
        <v>2.1254804485527101</v>
      </c>
      <c r="DH118">
        <v>2.1254804485527101</v>
      </c>
      <c r="DI118">
        <v>2.1254804485527101</v>
      </c>
      <c r="DJ118">
        <v>2.1254804485527101</v>
      </c>
      <c r="DK118">
        <v>2.1254804485527101</v>
      </c>
      <c r="DL118">
        <v>2.1254804485527101</v>
      </c>
      <c r="DM118">
        <v>2.1254804485527101</v>
      </c>
      <c r="DN118">
        <v>2.1254804485527101</v>
      </c>
      <c r="DO118">
        <v>2.1254804485527101</v>
      </c>
      <c r="DP118">
        <v>2.1254804485527101</v>
      </c>
      <c r="DQ118">
        <v>2.1254804485527101</v>
      </c>
      <c r="DR118">
        <v>2.1254804485527101</v>
      </c>
      <c r="DS118">
        <v>2.1254804485527101</v>
      </c>
      <c r="DT118">
        <v>2.1254804485527101</v>
      </c>
    </row>
    <row r="119" spans="1:124" ht="15" customHeight="1" x14ac:dyDescent="0.25">
      <c r="A119">
        <v>117</v>
      </c>
      <c r="B119">
        <v>2.0766891060122599</v>
      </c>
      <c r="C119">
        <v>2.08760124323438</v>
      </c>
      <c r="D119">
        <v>2.0441079287977901</v>
      </c>
      <c r="E119">
        <v>1.8271525183703501</v>
      </c>
      <c r="F119">
        <v>1.42984361138348</v>
      </c>
      <c r="G119">
        <v>1.21996162642358</v>
      </c>
      <c r="H119">
        <v>1.2275947081640901</v>
      </c>
      <c r="I119">
        <v>1.2352308555468201</v>
      </c>
      <c r="J119">
        <v>1.24286973097477</v>
      </c>
      <c r="K119">
        <v>1.25051099914785</v>
      </c>
      <c r="L119">
        <v>1.2581543270976201</v>
      </c>
      <c r="M119">
        <v>1.26579938422043</v>
      </c>
      <c r="N119">
        <v>1.27344584230909</v>
      </c>
      <c r="O119">
        <v>1.2810933755829601</v>
      </c>
      <c r="P119">
        <v>1.2887416607166799</v>
      </c>
      <c r="Q119">
        <v>1.2963903768674701</v>
      </c>
      <c r="R119">
        <v>1.304039205701</v>
      </c>
      <c r="S119">
        <v>1.3116878314159199</v>
      </c>
      <c r="T119">
        <v>1.3193359407671801</v>
      </c>
      <c r="U119">
        <v>1.32698322308787</v>
      </c>
      <c r="V119">
        <v>1.3346293703099701</v>
      </c>
      <c r="W119">
        <v>1.3422740769838</v>
      </c>
      <c r="X119">
        <v>1.3499170402963201</v>
      </c>
      <c r="Y119">
        <v>1.35755796008819</v>
      </c>
      <c r="Z119">
        <v>1.36519653886981</v>
      </c>
      <c r="AA119">
        <v>1.37283248183609</v>
      </c>
      <c r="AB119">
        <v>1.38046549688036</v>
      </c>
      <c r="AC119">
        <v>1.38809529460701</v>
      </c>
      <c r="AD119">
        <v>1.3957215883432299</v>
      </c>
      <c r="AE119">
        <v>1.4033440941497599</v>
      </c>
      <c r="AF119">
        <v>1.41096253083055</v>
      </c>
      <c r="AG119">
        <v>1.4185766199416501</v>
      </c>
      <c r="AH119">
        <v>1.4261860857989801</v>
      </c>
      <c r="AI119">
        <v>1.4337906554854001</v>
      </c>
      <c r="AJ119">
        <v>1.4413900588567301</v>
      </c>
      <c r="AK119">
        <v>1.4489840285470199</v>
      </c>
      <c r="AL119">
        <v>1.456572299973</v>
      </c>
      <c r="AM119">
        <v>1.46415461133764</v>
      </c>
      <c r="AN119">
        <v>1.4717307036330201</v>
      </c>
      <c r="AO119">
        <v>1.47930032064237</v>
      </c>
      <c r="AP119">
        <v>1.48686320894141</v>
      </c>
      <c r="AQ119">
        <v>1.4944191178989801</v>
      </c>
      <c r="AR119">
        <v>1.49918744690627</v>
      </c>
      <c r="AS119">
        <v>1.5039539707359499</v>
      </c>
      <c r="AT119">
        <v>1.50871855338224</v>
      </c>
      <c r="AU119">
        <v>1.51348106008106</v>
      </c>
      <c r="AV119">
        <v>1.5182413573143301</v>
      </c>
      <c r="AW119">
        <v>1.52299931281373</v>
      </c>
      <c r="AX119">
        <v>1.5277547955641799</v>
      </c>
      <c r="AY119">
        <v>1.5325076758069101</v>
      </c>
      <c r="AZ119">
        <v>1.53725782504213</v>
      </c>
      <c r="BA119">
        <v>1.5420051160313499</v>
      </c>
      <c r="BB119">
        <v>1.5467494227993801</v>
      </c>
      <c r="BC119">
        <v>1.55149062063594</v>
      </c>
      <c r="BD119">
        <v>1.55622858609699</v>
      </c>
      <c r="BE119">
        <v>1.5609631970056499</v>
      </c>
      <c r="BF119">
        <v>1.5684571264804901</v>
      </c>
      <c r="BG119">
        <v>1.57594141581917</v>
      </c>
      <c r="BH119">
        <v>1.5834158462252601</v>
      </c>
      <c r="BI119">
        <v>1.5908802016896599</v>
      </c>
      <c r="BJ119">
        <v>1.59833426898242</v>
      </c>
      <c r="BK119">
        <v>1.6057778376440599</v>
      </c>
      <c r="BL119">
        <v>1.6132106999765601</v>
      </c>
      <c r="BM119">
        <v>1.6206326510337801</v>
      </c>
      <c r="BN119">
        <v>1.6280434886116</v>
      </c>
      <c r="BO119">
        <v>1.6354430132376301</v>
      </c>
      <c r="BP119">
        <v>1.6428310281604801</v>
      </c>
      <c r="BQ119">
        <v>1.65020733933877</v>
      </c>
      <c r="BR119">
        <v>1.65757175542971</v>
      </c>
      <c r="BS119">
        <v>1.6649240877773701</v>
      </c>
      <c r="BT119">
        <v>1.6722641504006099</v>
      </c>
      <c r="BU119">
        <v>1.67959175998069</v>
      </c>
      <c r="BV119">
        <v>1.68690673584863</v>
      </c>
      <c r="BW119">
        <v>1.6942088999721501</v>
      </c>
      <c r="BX119">
        <v>1.7014980769425301</v>
      </c>
      <c r="BY119">
        <v>1.7087740939609599</v>
      </c>
      <c r="BZ119">
        <v>1.71603678082484</v>
      </c>
      <c r="CA119">
        <v>1.7232859699137</v>
      </c>
      <c r="CB119">
        <v>1.73052149617496</v>
      </c>
      <c r="CC119">
        <v>1.73774319710937</v>
      </c>
      <c r="CD119">
        <v>1.7449509127563501</v>
      </c>
      <c r="CE119">
        <v>1.75214448567903</v>
      </c>
      <c r="CF119">
        <v>1.7593237609491099</v>
      </c>
      <c r="CG119">
        <v>1.76648858613154</v>
      </c>
      <c r="CH119">
        <v>1.77363881126904</v>
      </c>
      <c r="CI119">
        <v>1.78077428886639</v>
      </c>
      <c r="CJ119">
        <v>1.7878948738746101</v>
      </c>
      <c r="CK119">
        <v>1.7950004236749499</v>
      </c>
      <c r="CL119">
        <v>1.8020907980627201</v>
      </c>
      <c r="CM119">
        <v>1.80916585923105</v>
      </c>
      <c r="CN119">
        <v>1.8162254717544399</v>
      </c>
      <c r="CO119">
        <v>1.8232695025721899</v>
      </c>
      <c r="CP119">
        <v>1.83029782097178</v>
      </c>
      <c r="CQ119">
        <v>1.83731029857205</v>
      </c>
      <c r="CR119">
        <v>1.8443068093063499</v>
      </c>
      <c r="CS119">
        <v>1.85128722940556</v>
      </c>
      <c r="CT119">
        <v>1.85825143738096</v>
      </c>
      <c r="CU119">
        <v>1.8651993140071901</v>
      </c>
      <c r="CV119">
        <v>1.8721307423048901</v>
      </c>
      <c r="CW119">
        <v>1.87904560752348</v>
      </c>
      <c r="CX119">
        <v>1.88594379712377</v>
      </c>
      <c r="CY119">
        <v>1.8923910382382201</v>
      </c>
      <c r="CZ119">
        <v>1.89732564945684</v>
      </c>
      <c r="DA119">
        <v>1.89921620771763</v>
      </c>
      <c r="DB119">
        <v>1.89921620771763</v>
      </c>
      <c r="DC119">
        <v>1.89921620771763</v>
      </c>
      <c r="DD119">
        <v>1.89921620771763</v>
      </c>
      <c r="DE119">
        <v>1.89921620771763</v>
      </c>
      <c r="DF119">
        <v>1.89921620771763</v>
      </c>
      <c r="DG119">
        <v>1.89921620771763</v>
      </c>
      <c r="DH119">
        <v>1.89921620771763</v>
      </c>
      <c r="DI119">
        <v>1.89921620771763</v>
      </c>
      <c r="DJ119">
        <v>1.89921620771763</v>
      </c>
      <c r="DK119">
        <v>1.89921620771763</v>
      </c>
      <c r="DL119">
        <v>1.89921620771763</v>
      </c>
      <c r="DM119">
        <v>1.89921620771763</v>
      </c>
      <c r="DN119">
        <v>1.89921620771763</v>
      </c>
      <c r="DO119">
        <v>1.89921620771763</v>
      </c>
      <c r="DP119">
        <v>1.89921620771763</v>
      </c>
      <c r="DQ119">
        <v>1.89921620771763</v>
      </c>
      <c r="DR119">
        <v>1.89921620771763</v>
      </c>
      <c r="DS119">
        <v>1.89921620771763</v>
      </c>
      <c r="DT119">
        <v>1.89921620771763</v>
      </c>
    </row>
    <row r="120" spans="1:124" ht="15" customHeight="1" x14ac:dyDescent="0.25">
      <c r="A120">
        <v>118</v>
      </c>
      <c r="B120">
        <v>1.7061222966469201</v>
      </c>
      <c r="C120">
        <v>1.7456187824229299</v>
      </c>
      <c r="D120">
        <v>1.64991712229781</v>
      </c>
      <c r="E120">
        <v>1.3064815853855101</v>
      </c>
      <c r="F120">
        <v>1.1107570602471999</v>
      </c>
      <c r="G120">
        <v>1.1166574049659701</v>
      </c>
      <c r="H120">
        <v>1.1225457008940101</v>
      </c>
      <c r="I120">
        <v>1.1284217811189801</v>
      </c>
      <c r="J120">
        <v>1.1342854822656301</v>
      </c>
      <c r="K120">
        <v>1.14013664444756</v>
      </c>
      <c r="L120">
        <v>1.1459751112196801</v>
      </c>
      <c r="M120">
        <v>1.1518007295310999</v>
      </c>
      <c r="N120">
        <v>1.15761334967874</v>
      </c>
      <c r="O120">
        <v>1.1634128252612701</v>
      </c>
      <c r="P120">
        <v>1.16919901313374</v>
      </c>
      <c r="Q120">
        <v>1.1749717733627301</v>
      </c>
      <c r="R120">
        <v>1.1807309691819201</v>
      </c>
      <c r="S120">
        <v>1.1864764669483201</v>
      </c>
      <c r="T120">
        <v>1.1922081360988801</v>
      </c>
      <c r="U120">
        <v>1.19792584910773</v>
      </c>
      <c r="V120">
        <v>1.2036294814438699</v>
      </c>
      <c r="W120">
        <v>1.2093189115293499</v>
      </c>
      <c r="X120">
        <v>1.2149940206979699</v>
      </c>
      <c r="Y120">
        <v>1.22065469315445</v>
      </c>
      <c r="Z120">
        <v>1.22630081593414</v>
      </c>
      <c r="AA120">
        <v>1.23193227886311</v>
      </c>
      <c r="AB120">
        <v>1.2375489745188399</v>
      </c>
      <c r="AC120">
        <v>1.24315079819126</v>
      </c>
      <c r="AD120">
        <v>1.2487376478443399</v>
      </c>
      <c r="AE120">
        <v>1.2543094240781401</v>
      </c>
      <c r="AF120">
        <v>1.2598660300912501</v>
      </c>
      <c r="AG120">
        <v>1.2654073716437599</v>
      </c>
      <c r="AH120">
        <v>1.2709333570206101</v>
      </c>
      <c r="AI120">
        <v>1.2764438969954199</v>
      </c>
      <c r="AJ120">
        <v>1.28193890479477</v>
      </c>
      <c r="AK120">
        <v>1.2874182960629199</v>
      </c>
      <c r="AL120">
        <v>1.2928819888268299</v>
      </c>
      <c r="AM120">
        <v>1.2983299034618401</v>
      </c>
      <c r="AN120">
        <v>1.3037619626575301</v>
      </c>
      <c r="AO120">
        <v>1.30917809138418</v>
      </c>
      <c r="AP120">
        <v>1.3145782168594899</v>
      </c>
      <c r="AQ120">
        <v>1.3199622685158501</v>
      </c>
      <c r="AR120">
        <v>1.3234232633446601</v>
      </c>
      <c r="AS120">
        <v>1.3268765589815199</v>
      </c>
      <c r="AT120">
        <v>1.33032210783089</v>
      </c>
      <c r="AU120">
        <v>1.3337598634794099</v>
      </c>
      <c r="AV120">
        <v>1.3371897806797099</v>
      </c>
      <c r="AW120">
        <v>1.34061181533436</v>
      </c>
      <c r="AX120">
        <v>1.3440259244799899</v>
      </c>
      <c r="AY120">
        <v>1.3474320662716099</v>
      </c>
      <c r="AZ120">
        <v>1.3508301999671399</v>
      </c>
      <c r="BA120">
        <v>1.35422028591208</v>
      </c>
      <c r="BB120">
        <v>1.3576022855243799</v>
      </c>
      <c r="BC120">
        <v>1.3609761612795199</v>
      </c>
      <c r="BD120">
        <v>1.3643418766956901</v>
      </c>
      <c r="BE120">
        <v>1.3676993963191899</v>
      </c>
      <c r="BF120">
        <v>1.37292984376773</v>
      </c>
      <c r="BG120">
        <v>1.3781434629512199</v>
      </c>
      <c r="BH120">
        <v>1.38334020824605</v>
      </c>
      <c r="BI120">
        <v>1.3885200358503</v>
      </c>
      <c r="BJ120">
        <v>1.39368290375612</v>
      </c>
      <c r="BK120">
        <v>1.3988287717224199</v>
      </c>
      <c r="BL120">
        <v>1.40395760124796</v>
      </c>
      <c r="BM120">
        <v>1.4090693555447</v>
      </c>
      <c r="BN120">
        <v>1.41416399951155</v>
      </c>
      <c r="BO120">
        <v>1.41924149970837</v>
      </c>
      <c r="BP120">
        <v>1.42430182433043</v>
      </c>
      <c r="BQ120">
        <v>1.4293449431830501</v>
      </c>
      <c r="BR120">
        <v>1.4343708276566201</v>
      </c>
      <c r="BS120">
        <v>1.4393794507019799</v>
      </c>
      <c r="BT120">
        <v>1.44437078680602</v>
      </c>
      <c r="BU120">
        <v>1.44934481196766</v>
      </c>
      <c r="BV120">
        <v>1.45430150367411</v>
      </c>
      <c r="BW120">
        <v>1.45924084087742</v>
      </c>
      <c r="BX120">
        <v>1.4641628039713599</v>
      </c>
      <c r="BY120">
        <v>1.4690673747685301</v>
      </c>
      <c r="BZ120">
        <v>1.4739545364778599</v>
      </c>
      <c r="CA120">
        <v>1.4788242736822901</v>
      </c>
      <c r="CB120">
        <v>1.4836765723168299</v>
      </c>
      <c r="CC120">
        <v>1.4885114196468201</v>
      </c>
      <c r="CD120">
        <v>1.49332880424653</v>
      </c>
      <c r="CE120">
        <v>1.4981287159779899</v>
      </c>
      <c r="CF120">
        <v>1.5029111459701401</v>
      </c>
      <c r="CG120">
        <v>1.50767608659816</v>
      </c>
      <c r="CH120">
        <v>1.51242353146319</v>
      </c>
      <c r="CI120">
        <v>1.5171534753722</v>
      </c>
      <c r="CJ120">
        <v>1.5218659143181701</v>
      </c>
      <c r="CK120">
        <v>1.5265608454605499</v>
      </c>
      <c r="CL120">
        <v>1.5312382671058999</v>
      </c>
      <c r="CM120">
        <v>1.5358981786888299</v>
      </c>
      <c r="CN120">
        <v>1.54054058075321</v>
      </c>
      <c r="CO120">
        <v>1.5451654749335599</v>
      </c>
      <c r="CP120">
        <v>1.5497728639367401</v>
      </c>
      <c r="CQ120">
        <v>1.5543627515238101</v>
      </c>
      <c r="CR120">
        <v>1.55893514249221</v>
      </c>
      <c r="CS120">
        <v>1.56349004265813</v>
      </c>
      <c r="CT120">
        <v>1.5680274588390699</v>
      </c>
      <c r="CU120">
        <v>1.5725473988367</v>
      </c>
      <c r="CV120">
        <v>1.5770498714199199</v>
      </c>
      <c r="CW120">
        <v>1.5815348863081</v>
      </c>
      <c r="CX120">
        <v>1.5860024541546001</v>
      </c>
      <c r="CY120">
        <v>1.5898006645385401</v>
      </c>
      <c r="CZ120">
        <v>1.5913426517777101</v>
      </c>
      <c r="DA120">
        <v>1.5913426517777101</v>
      </c>
      <c r="DB120">
        <v>1.5913426517777101</v>
      </c>
      <c r="DC120">
        <v>1.5913426517777101</v>
      </c>
      <c r="DD120">
        <v>1.5913426517777101</v>
      </c>
      <c r="DE120">
        <v>1.5913426517777101</v>
      </c>
      <c r="DF120">
        <v>1.5913426517777101</v>
      </c>
      <c r="DG120">
        <v>1.5913426517777101</v>
      </c>
      <c r="DH120">
        <v>1.5913426517777101</v>
      </c>
      <c r="DI120">
        <v>1.5913426517777101</v>
      </c>
      <c r="DJ120">
        <v>1.5913426517777101</v>
      </c>
      <c r="DK120">
        <v>1.5913426517777101</v>
      </c>
      <c r="DL120">
        <v>1.5913426517777101</v>
      </c>
      <c r="DM120">
        <v>1.5913426517777101</v>
      </c>
      <c r="DN120">
        <v>1.5913426517777101</v>
      </c>
      <c r="DO120">
        <v>1.5913426517777101</v>
      </c>
      <c r="DP120">
        <v>1.5913426517777101</v>
      </c>
      <c r="DQ120">
        <v>1.5913426517777101</v>
      </c>
      <c r="DR120">
        <v>1.5913426517777101</v>
      </c>
      <c r="DS120">
        <v>1.5913426517777101</v>
      </c>
      <c r="DT120">
        <v>1.5913426517777101</v>
      </c>
    </row>
    <row r="121" spans="1:124" ht="15" customHeight="1" x14ac:dyDescent="0.25">
      <c r="A121">
        <v>119</v>
      </c>
      <c r="B121">
        <v>1.21388566622359</v>
      </c>
      <c r="C121">
        <v>1.2362191479315501</v>
      </c>
      <c r="D121">
        <v>1.0624777104274601</v>
      </c>
      <c r="E121">
        <v>0.91515272116685598</v>
      </c>
      <c r="F121">
        <v>0.91841379439118098</v>
      </c>
      <c r="G121">
        <v>0.92165688887485997</v>
      </c>
      <c r="H121">
        <v>0.92488209894444295</v>
      </c>
      <c r="I121">
        <v>0.92808951855809796</v>
      </c>
      <c r="J121">
        <v>0.93127924130305395</v>
      </c>
      <c r="K121">
        <v>0.93445136039319698</v>
      </c>
      <c r="L121">
        <v>0.93760596866685297</v>
      </c>
      <c r="M121">
        <v>0.94074315858470103</v>
      </c>
      <c r="N121">
        <v>0.94386302222785101</v>
      </c>
      <c r="O121">
        <v>0.94696565129606602</v>
      </c>
      <c r="P121">
        <v>0.950051137106109</v>
      </c>
      <c r="Q121">
        <v>0.953119570590228</v>
      </c>
      <c r="R121">
        <v>0.956171042294786</v>
      </c>
      <c r="S121">
        <v>0.95920564237897199</v>
      </c>
      <c r="T121">
        <v>0.96222346061367303</v>
      </c>
      <c r="U121">
        <v>0.96522458638041297</v>
      </c>
      <c r="V121">
        <v>0.96820910867045695</v>
      </c>
      <c r="W121">
        <v>0.97117711608395596</v>
      </c>
      <c r="X121">
        <v>0.97412869682922598</v>
      </c>
      <c r="Y121">
        <v>0.97706393872213204</v>
      </c>
      <c r="Z121">
        <v>0.97998292918553798</v>
      </c>
      <c r="AA121">
        <v>0.98288575524884902</v>
      </c>
      <c r="AB121">
        <v>0.98577250354764501</v>
      </c>
      <c r="AC121">
        <v>0.98864326032340599</v>
      </c>
      <c r="AD121">
        <v>0.99149811142328803</v>
      </c>
      <c r="AE121">
        <v>0.99433714229999104</v>
      </c>
      <c r="AF121">
        <v>0.99716043801170895</v>
      </c>
      <c r="AG121">
        <v>0.99996808322211805</v>
      </c>
      <c r="AH121">
        <v>1.00276016220046</v>
      </c>
      <c r="AI121">
        <v>1.0055367588216799</v>
      </c>
      <c r="AJ121">
        <v>1.0082979565665999</v>
      </c>
      <c r="AK121">
        <v>1.01104383852221</v>
      </c>
      <c r="AL121">
        <v>1.0137744873819501</v>
      </c>
      <c r="AM121">
        <v>1.01648998544609</v>
      </c>
      <c r="AN121">
        <v>1.01919041462213</v>
      </c>
      <c r="AO121">
        <v>1.0218758564252901</v>
      </c>
      <c r="AP121">
        <v>1.0245463919790101</v>
      </c>
      <c r="AQ121">
        <v>1.02720210201552</v>
      </c>
      <c r="AR121">
        <v>1.0289474213129</v>
      </c>
      <c r="AS121">
        <v>1.0306846562715</v>
      </c>
      <c r="AT121">
        <v>1.0324138469897499</v>
      </c>
      <c r="AU121">
        <v>1.03413503338905</v>
      </c>
      <c r="AV121">
        <v>1.03584825521379</v>
      </c>
      <c r="AW121">
        <v>1.0375535520313901</v>
      </c>
      <c r="AX121">
        <v>1.0392509632324001</v>
      </c>
      <c r="AY121">
        <v>1.0409405280305799</v>
      </c>
      <c r="AZ121">
        <v>1.0426222854630101</v>
      </c>
      <c r="BA121">
        <v>1.0442962743902899</v>
      </c>
      <c r="BB121">
        <v>1.04596253349668</v>
      </c>
      <c r="BC121">
        <v>1.0476211012902401</v>
      </c>
      <c r="BD121">
        <v>1.0492720161031399</v>
      </c>
      <c r="BE121">
        <v>1.0509153160917999</v>
      </c>
      <c r="BF121">
        <v>1.05342698632368</v>
      </c>
      <c r="BG121">
        <v>1.0559246789187</v>
      </c>
      <c r="BH121">
        <v>1.0584084701739001</v>
      </c>
      <c r="BI121">
        <v>1.0608784360030901</v>
      </c>
      <c r="BJ121">
        <v>1.0633346519378799</v>
      </c>
      <c r="BK121">
        <v>1.06577719312881</v>
      </c>
      <c r="BL121">
        <v>1.0682061343465299</v>
      </c>
      <c r="BM121">
        <v>1.07062154998287</v>
      </c>
      <c r="BN121">
        <v>1.0730235140520601</v>
      </c>
      <c r="BO121">
        <v>1.0754121001919099</v>
      </c>
      <c r="BP121">
        <v>1.0777873816650201</v>
      </c>
      <c r="BQ121">
        <v>1.08014943136001</v>
      </c>
      <c r="BR121">
        <v>1.08249832179274</v>
      </c>
      <c r="BS121">
        <v>1.0848341251075699</v>
      </c>
      <c r="BT121">
        <v>1.08715691307867</v>
      </c>
      <c r="BU121">
        <v>1.08946675711123</v>
      </c>
      <c r="BV121">
        <v>1.0917637282428601</v>
      </c>
      <c r="BW121">
        <v>1.09404789714481</v>
      </c>
      <c r="BX121">
        <v>1.0963193341233299</v>
      </c>
      <c r="BY121">
        <v>1.0985781091210101</v>
      </c>
      <c r="BZ121">
        <v>1.1008242917181199</v>
      </c>
      <c r="CA121">
        <v>1.10305795113396</v>
      </c>
      <c r="CB121">
        <v>1.10527915622823</v>
      </c>
      <c r="CC121">
        <v>1.1074879755023901</v>
      </c>
      <c r="CD121">
        <v>1.1096844771010801</v>
      </c>
      <c r="CE121">
        <v>1.1118687288134601</v>
      </c>
      <c r="CF121">
        <v>1.1140407980746601</v>
      </c>
      <c r="CG121">
        <v>1.11620075196712</v>
      </c>
      <c r="CH121">
        <v>1.11834865722207</v>
      </c>
      <c r="CI121">
        <v>1.12048458022093</v>
      </c>
      <c r="CJ121">
        <v>1.12260858699668</v>
      </c>
      <c r="CK121">
        <v>1.1247207432353601</v>
      </c>
      <c r="CL121">
        <v>1.12682111427747</v>
      </c>
      <c r="CM121">
        <v>1.12890976511941</v>
      </c>
      <c r="CN121">
        <v>1.1309867604149</v>
      </c>
      <c r="CO121">
        <v>1.1330521644765099</v>
      </c>
      <c r="CP121">
        <v>1.13510604127698</v>
      </c>
      <c r="CQ121">
        <v>1.1371484544507899</v>
      </c>
      <c r="CR121">
        <v>1.13917946729556</v>
      </c>
      <c r="CS121">
        <v>1.14119914277349</v>
      </c>
      <c r="CT121">
        <v>1.1432075435128799</v>
      </c>
      <c r="CU121">
        <v>1.14520473180955</v>
      </c>
      <c r="CV121">
        <v>1.1471907696282899</v>
      </c>
      <c r="CW121">
        <v>1.14916571860436</v>
      </c>
      <c r="CX121">
        <v>1.15112964004495</v>
      </c>
      <c r="CY121">
        <v>1.15209272799688</v>
      </c>
      <c r="CZ121">
        <v>1.15209272799688</v>
      </c>
      <c r="DA121">
        <v>1.15209272799688</v>
      </c>
      <c r="DB121">
        <v>1.15209272799688</v>
      </c>
      <c r="DC121">
        <v>1.15209272799688</v>
      </c>
      <c r="DD121">
        <v>1.15209272799688</v>
      </c>
      <c r="DE121">
        <v>1.15209272799688</v>
      </c>
      <c r="DF121">
        <v>1.15209272799688</v>
      </c>
      <c r="DG121">
        <v>1.15209272799688</v>
      </c>
      <c r="DH121">
        <v>1.15209272799688</v>
      </c>
      <c r="DI121">
        <v>1.15209272799688</v>
      </c>
      <c r="DJ121">
        <v>1.15209272799688</v>
      </c>
      <c r="DK121">
        <v>1.15209272799688</v>
      </c>
      <c r="DL121">
        <v>1.15209272799688</v>
      </c>
      <c r="DM121">
        <v>1.15209272799688</v>
      </c>
      <c r="DN121">
        <v>1.15209272799688</v>
      </c>
      <c r="DO121">
        <v>1.15209272799688</v>
      </c>
      <c r="DP121">
        <v>1.15209272799688</v>
      </c>
      <c r="DQ121">
        <v>1.15209272799688</v>
      </c>
      <c r="DR121">
        <v>1.15209272799688</v>
      </c>
      <c r="DS121">
        <v>1.15209272799688</v>
      </c>
      <c r="DT121">
        <v>1.15209272799688</v>
      </c>
    </row>
  </sheetData>
  <pageMargins left="0.75" right="0.75" top="1" bottom="1" header="0.511811023622047" footer="0.511811023622047"/>
  <pageSetup paperSize="9" orientation="portrait" horizontalDpi="300" verticalDpi="30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L71"/>
  <sheetViews>
    <sheetView zoomScale="94" zoomScaleNormal="94" workbookViewId="0">
      <selection activeCell="C51" sqref="C51"/>
    </sheetView>
  </sheetViews>
  <sheetFormatPr baseColWidth="10" defaultColWidth="30" defaultRowHeight="15" x14ac:dyDescent="0.25"/>
  <cols>
    <col min="4" max="4" width="44" customWidth="1"/>
  </cols>
  <sheetData>
    <row r="1" spans="1:12" ht="15" customHeight="1" x14ac:dyDescent="0.25">
      <c r="A1" s="4" t="s">
        <v>118</v>
      </c>
      <c r="B1" s="4"/>
      <c r="C1" s="4"/>
      <c r="D1" s="4"/>
      <c r="E1" s="4"/>
      <c r="F1" s="4"/>
      <c r="G1" s="4"/>
      <c r="H1" s="4"/>
      <c r="I1" s="4"/>
      <c r="J1" s="4"/>
      <c r="K1" s="4"/>
      <c r="L1" s="4"/>
    </row>
    <row r="3" spans="1:12" ht="25.5" customHeight="1" x14ac:dyDescent="0.25">
      <c r="A3" s="39"/>
      <c r="B3" s="39" t="s">
        <v>46</v>
      </c>
      <c r="C3" s="40" t="s">
        <v>47</v>
      </c>
    </row>
    <row r="4" spans="1:12" ht="15.75" customHeight="1" x14ac:dyDescent="0.25">
      <c r="A4" s="41" t="s">
        <v>119</v>
      </c>
      <c r="B4" s="42">
        <f>SUM(E19+G19+I19)</f>
        <v>0</v>
      </c>
      <c r="C4" s="42">
        <f>B4*Dossier!$B$20*Dossier!$B$21</f>
        <v>0</v>
      </c>
    </row>
    <row r="6" spans="1:12" ht="15" customHeight="1" x14ac:dyDescent="0.25">
      <c r="A6" s="43" t="s">
        <v>120</v>
      </c>
      <c r="B6" s="47"/>
      <c r="C6" s="63" t="s">
        <v>121</v>
      </c>
      <c r="D6" s="29" t="str">
        <f>HYPERLINK("https://app.themia.pro/searches/new?module=dommage_corporel&amp;direct_victim_indemnity_events-extra_patrimoniaux_temporaires-DEFICIT_FONCTIONNEL_TEMPORAIRE={%22exists%22:true,%22amount%22:{%22min%22:15,%22max%22:80}}","Cliquez ici")</f>
        <v>Cliquez ici</v>
      </c>
    </row>
    <row r="8" spans="1:12" s="39" customFormat="1" ht="28.5" customHeight="1" x14ac:dyDescent="0.25">
      <c r="A8" s="61" t="s">
        <v>122</v>
      </c>
      <c r="B8" s="61" t="s">
        <v>123</v>
      </c>
      <c r="C8" s="61" t="s">
        <v>32</v>
      </c>
      <c r="D8" s="61" t="s">
        <v>33</v>
      </c>
      <c r="E8" s="61" t="s">
        <v>124</v>
      </c>
      <c r="F8" s="61" t="s">
        <v>125</v>
      </c>
      <c r="G8" s="61" t="s">
        <v>126</v>
      </c>
      <c r="H8" s="61" t="s">
        <v>127</v>
      </c>
      <c r="I8" s="61" t="s">
        <v>128</v>
      </c>
    </row>
    <row r="9" spans="1:12" ht="15" customHeight="1" x14ac:dyDescent="0.25">
      <c r="A9" s="32">
        <f>Dossier!G17</f>
        <v>45314</v>
      </c>
      <c r="B9" s="32" t="str">
        <f>IF(ISBLANK(Dossier!H17),"",Dossier!H17)</f>
        <v/>
      </c>
      <c r="C9" s="26" t="str">
        <f>IF(ISBLANK(Dossier!I17),"",Dossier!I17)</f>
        <v/>
      </c>
      <c r="D9" s="21" t="str">
        <f t="shared" ref="D9:D18" si="0">IF(ISNUMBER(B9),1+DATEDIF(A9,B9,"d"),"")</f>
        <v/>
      </c>
      <c r="E9" s="48" t="str">
        <f t="shared" ref="E9:E18" si="1">IF(ISNUMBER(D9),D9*C9*$B$6,"")</f>
        <v/>
      </c>
      <c r="F9" s="47"/>
      <c r="G9" s="48" t="str">
        <f t="shared" ref="G9:G18" si="2">IF(ISNUMBER(D9),F9*D9,"")</f>
        <v/>
      </c>
      <c r="H9" s="47"/>
      <c r="I9" s="48" t="str">
        <f t="shared" ref="I9:I18" si="3">IF(ISNUMBER(D9),H9*D9,"")</f>
        <v/>
      </c>
    </row>
    <row r="10" spans="1:12" ht="15" customHeight="1" x14ac:dyDescent="0.25">
      <c r="A10" s="32" t="str">
        <f>Dossier!G18</f>
        <v/>
      </c>
      <c r="B10" s="32" t="str">
        <f>IF(ISBLANK(Dossier!H18),"",Dossier!H18)</f>
        <v/>
      </c>
      <c r="C10" s="26" t="str">
        <f>IF(ISBLANK(Dossier!I18),"",Dossier!I18)</f>
        <v/>
      </c>
      <c r="D10" s="21" t="str">
        <f t="shared" si="0"/>
        <v/>
      </c>
      <c r="E10" s="48" t="str">
        <f t="shared" si="1"/>
        <v/>
      </c>
      <c r="F10" s="47"/>
      <c r="G10" s="48" t="str">
        <f t="shared" si="2"/>
        <v/>
      </c>
      <c r="H10" s="47"/>
      <c r="I10" s="48" t="str">
        <f t="shared" si="3"/>
        <v/>
      </c>
    </row>
    <row r="11" spans="1:12" ht="15" customHeight="1" x14ac:dyDescent="0.25">
      <c r="A11" s="32" t="str">
        <f>Dossier!G19</f>
        <v/>
      </c>
      <c r="B11" s="32" t="str">
        <f>IF(ISBLANK(Dossier!H19),"",Dossier!H19)</f>
        <v/>
      </c>
      <c r="C11" s="26" t="str">
        <f>IF(ISBLANK(Dossier!I19),"",Dossier!I19)</f>
        <v/>
      </c>
      <c r="D11" s="21" t="str">
        <f t="shared" si="0"/>
        <v/>
      </c>
      <c r="E11" s="48" t="str">
        <f t="shared" si="1"/>
        <v/>
      </c>
      <c r="F11" s="47"/>
      <c r="G11" s="48" t="str">
        <f t="shared" si="2"/>
        <v/>
      </c>
      <c r="H11" s="47"/>
      <c r="I11" s="48" t="str">
        <f t="shared" si="3"/>
        <v/>
      </c>
    </row>
    <row r="12" spans="1:12" ht="15" customHeight="1" x14ac:dyDescent="0.25">
      <c r="A12" s="32" t="str">
        <f>Dossier!G20</f>
        <v/>
      </c>
      <c r="B12" s="32" t="str">
        <f>IF(ISBLANK(Dossier!H20),"",Dossier!H20)</f>
        <v/>
      </c>
      <c r="C12" s="26" t="str">
        <f>IF(ISBLANK(Dossier!I20),"",Dossier!I20)</f>
        <v/>
      </c>
      <c r="D12" s="21" t="str">
        <f t="shared" si="0"/>
        <v/>
      </c>
      <c r="E12" s="48" t="str">
        <f t="shared" si="1"/>
        <v/>
      </c>
      <c r="F12" s="47"/>
      <c r="G12" s="48" t="str">
        <f t="shared" si="2"/>
        <v/>
      </c>
      <c r="H12" s="47"/>
      <c r="I12" s="48" t="str">
        <f t="shared" si="3"/>
        <v/>
      </c>
    </row>
    <row r="13" spans="1:12" ht="15" customHeight="1" x14ac:dyDescent="0.25">
      <c r="A13" s="32" t="str">
        <f>Dossier!G21</f>
        <v/>
      </c>
      <c r="B13" s="32" t="str">
        <f>IF(ISBLANK(Dossier!H21),"",Dossier!H21)</f>
        <v/>
      </c>
      <c r="C13" s="26" t="str">
        <f>IF(ISBLANK(Dossier!I21),"",Dossier!I21)</f>
        <v/>
      </c>
      <c r="D13" s="21" t="str">
        <f t="shared" si="0"/>
        <v/>
      </c>
      <c r="E13" s="48" t="str">
        <f t="shared" si="1"/>
        <v/>
      </c>
      <c r="F13" s="47"/>
      <c r="G13" s="48" t="str">
        <f t="shared" si="2"/>
        <v/>
      </c>
      <c r="H13" s="47"/>
      <c r="I13" s="48" t="str">
        <f t="shared" si="3"/>
        <v/>
      </c>
    </row>
    <row r="14" spans="1:12" ht="15" customHeight="1" x14ac:dyDescent="0.25">
      <c r="A14" s="32" t="str">
        <f>Dossier!G22</f>
        <v/>
      </c>
      <c r="B14" s="32" t="str">
        <f>IF(ISBLANK(Dossier!H22),"",Dossier!H22)</f>
        <v/>
      </c>
      <c r="C14" s="26" t="str">
        <f>IF(ISBLANK(Dossier!I22),"",Dossier!I22)</f>
        <v/>
      </c>
      <c r="D14" s="21" t="str">
        <f t="shared" si="0"/>
        <v/>
      </c>
      <c r="E14" s="48" t="str">
        <f t="shared" si="1"/>
        <v/>
      </c>
      <c r="F14" s="47"/>
      <c r="G14" s="48" t="str">
        <f t="shared" si="2"/>
        <v/>
      </c>
      <c r="H14" s="47"/>
      <c r="I14" s="48" t="str">
        <f t="shared" si="3"/>
        <v/>
      </c>
    </row>
    <row r="15" spans="1:12" ht="15" customHeight="1" x14ac:dyDescent="0.25">
      <c r="A15" s="32" t="str">
        <f>Dossier!G23</f>
        <v/>
      </c>
      <c r="B15" s="32" t="str">
        <f>IF(ISBLANK(Dossier!H23),"",Dossier!H23)</f>
        <v/>
      </c>
      <c r="C15" s="26" t="str">
        <f>IF(ISBLANK(Dossier!I23),"",Dossier!I23)</f>
        <v/>
      </c>
      <c r="D15" s="21" t="str">
        <f t="shared" si="0"/>
        <v/>
      </c>
      <c r="E15" s="48" t="str">
        <f t="shared" si="1"/>
        <v/>
      </c>
      <c r="F15" s="47"/>
      <c r="G15" s="48" t="str">
        <f t="shared" si="2"/>
        <v/>
      </c>
      <c r="H15" s="47"/>
      <c r="I15" s="48" t="str">
        <f t="shared" si="3"/>
        <v/>
      </c>
    </row>
    <row r="16" spans="1:12" ht="15" customHeight="1" x14ac:dyDescent="0.25">
      <c r="A16" s="32" t="str">
        <f>Dossier!G24</f>
        <v/>
      </c>
      <c r="B16" s="32" t="str">
        <f>IF(ISBLANK(Dossier!H24),"",Dossier!H24)</f>
        <v/>
      </c>
      <c r="C16" s="26" t="str">
        <f>IF(ISBLANK(Dossier!I24),"",Dossier!I24)</f>
        <v/>
      </c>
      <c r="D16" s="21" t="str">
        <f t="shared" si="0"/>
        <v/>
      </c>
      <c r="E16" s="48" t="str">
        <f t="shared" si="1"/>
        <v/>
      </c>
      <c r="F16" s="47"/>
      <c r="G16" s="48" t="str">
        <f t="shared" si="2"/>
        <v/>
      </c>
      <c r="H16" s="47"/>
      <c r="I16" s="48" t="str">
        <f t="shared" si="3"/>
        <v/>
      </c>
    </row>
    <row r="17" spans="1:9" ht="15" customHeight="1" x14ac:dyDescent="0.25">
      <c r="A17" s="32" t="str">
        <f>Dossier!G25</f>
        <v/>
      </c>
      <c r="B17" s="32" t="str">
        <f>IF(ISBLANK(Dossier!H25),"",Dossier!H25)</f>
        <v/>
      </c>
      <c r="C17" s="26" t="str">
        <f>IF(ISBLANK(Dossier!I25),"",Dossier!I25)</f>
        <v/>
      </c>
      <c r="D17" s="21" t="str">
        <f t="shared" si="0"/>
        <v/>
      </c>
      <c r="E17" s="48" t="str">
        <f t="shared" si="1"/>
        <v/>
      </c>
      <c r="F17" s="47"/>
      <c r="G17" s="48" t="str">
        <f t="shared" si="2"/>
        <v/>
      </c>
      <c r="H17" s="47"/>
      <c r="I17" s="48" t="str">
        <f t="shared" si="3"/>
        <v/>
      </c>
    </row>
    <row r="18" spans="1:9" ht="15" customHeight="1" x14ac:dyDescent="0.25">
      <c r="A18" s="32" t="str">
        <f>Dossier!G26</f>
        <v/>
      </c>
      <c r="B18" s="32" t="str">
        <f>IF(ISBLANK(Dossier!H26),"",Dossier!H26)</f>
        <v/>
      </c>
      <c r="C18" s="26" t="str">
        <f>IF(ISBLANK(Dossier!I26),"",Dossier!I26)</f>
        <v/>
      </c>
      <c r="D18" s="21" t="str">
        <f t="shared" si="0"/>
        <v/>
      </c>
      <c r="E18" s="48" t="str">
        <f t="shared" si="1"/>
        <v/>
      </c>
      <c r="F18" s="47"/>
      <c r="G18" s="48" t="str">
        <f t="shared" si="2"/>
        <v/>
      </c>
      <c r="H18" s="47"/>
      <c r="I18" s="48" t="str">
        <f t="shared" si="3"/>
        <v/>
      </c>
    </row>
    <row r="19" spans="1:9" ht="15" customHeight="1" x14ac:dyDescent="0.25">
      <c r="D19" s="14" t="s">
        <v>83</v>
      </c>
      <c r="E19" s="48">
        <f>SUM(E9:E18)</f>
        <v>0</v>
      </c>
      <c r="F19" s="64"/>
      <c r="G19" s="48">
        <f>SUM(G9:G18)</f>
        <v>0</v>
      </c>
      <c r="H19" s="64"/>
      <c r="I19" s="48">
        <f>SUM(I9:I18)</f>
        <v>0</v>
      </c>
    </row>
    <row r="22" spans="1:9" ht="25.5" customHeight="1" x14ac:dyDescent="0.25">
      <c r="A22" s="39"/>
      <c r="B22" s="39" t="s">
        <v>46</v>
      </c>
      <c r="C22" s="40" t="s">
        <v>47</v>
      </c>
    </row>
    <row r="23" spans="1:9" ht="15.75" customHeight="1" x14ac:dyDescent="0.25">
      <c r="A23" s="41" t="s">
        <v>129</v>
      </c>
      <c r="B23" s="42">
        <f>IFERROR(B28,"")</f>
        <v>0</v>
      </c>
      <c r="C23" s="42">
        <f>IFERROR(B23*Dossier!$B$20*Dossier!$B$21,"")</f>
        <v>0</v>
      </c>
    </row>
    <row r="25" spans="1:9" s="39" customFormat="1" ht="29.25" customHeight="1" x14ac:dyDescent="0.25">
      <c r="A25" s="65" t="s">
        <v>130</v>
      </c>
      <c r="B25" s="66">
        <f>Dossier!B15</f>
        <v>0</v>
      </c>
      <c r="C25" s="67" t="s">
        <v>131</v>
      </c>
      <c r="D25" s="68" t="str">
        <f>HYPERLINK("https://app.themia.pro/searches/new?souffrances_endurees_cotation={%22min%22:"&amp;B25&amp;",%22max%22:"&amp;B25&amp;"}","Cliquez ici")</f>
        <v>Cliquez ici</v>
      </c>
      <c r="F25" s="39">
        <v>5</v>
      </c>
      <c r="G25" s="69" t="str">
        <f>HYPERLINK("https://app.themia.pro/searches/new?souffrances_endurees_cotation={%22min%22:"&amp;F25&amp;",%22max%22:"&amp;F25&amp;"}","TEST")</f>
        <v>TEST</v>
      </c>
    </row>
    <row r="27" spans="1:9" ht="15" customHeight="1" x14ac:dyDescent="0.25">
      <c r="A27" s="43" t="s">
        <v>86</v>
      </c>
      <c r="B27" t="s">
        <v>132</v>
      </c>
    </row>
    <row r="28" spans="1:9" ht="15" customHeight="1" x14ac:dyDescent="0.25">
      <c r="A28" s="15" t="s">
        <v>133</v>
      </c>
      <c r="B28" s="48">
        <f>IFERROR(IF(A28="Evaluation forfaitaire",B30,E38),"")</f>
        <v>0</v>
      </c>
    </row>
    <row r="30" spans="1:9" ht="15" customHeight="1" x14ac:dyDescent="0.25">
      <c r="A30" s="43" t="s">
        <v>134</v>
      </c>
      <c r="B30" s="47"/>
    </row>
    <row r="32" spans="1:9" ht="15" customHeight="1" x14ac:dyDescent="0.25">
      <c r="A32" s="43" t="s">
        <v>133</v>
      </c>
    </row>
    <row r="33" spans="1:5" s="54" customFormat="1" ht="15" customHeight="1" x14ac:dyDescent="0.25">
      <c r="A33" s="54" t="s">
        <v>122</v>
      </c>
      <c r="B33" s="54" t="s">
        <v>123</v>
      </c>
      <c r="C33" s="54" t="s">
        <v>33</v>
      </c>
      <c r="D33" s="54" t="s">
        <v>135</v>
      </c>
      <c r="E33" s="54" t="s">
        <v>136</v>
      </c>
    </row>
    <row r="34" spans="1:5" ht="15" customHeight="1" x14ac:dyDescent="0.25">
      <c r="A34" s="32">
        <f>Dossier!G17</f>
        <v>45314</v>
      </c>
      <c r="B34" s="32">
        <f>Dossier!B10</f>
        <v>46103</v>
      </c>
      <c r="C34" s="49">
        <f>IFERROR(1+DATEDIF(A34,B34,"d"),"")</f>
        <v>790</v>
      </c>
      <c r="D34" s="47"/>
      <c r="E34" s="48">
        <f>IFERROR(D34*C34,"")</f>
        <v>0</v>
      </c>
    </row>
    <row r="35" spans="1:5" ht="15" customHeight="1" x14ac:dyDescent="0.25">
      <c r="A35" s="15"/>
      <c r="B35" s="15"/>
      <c r="C35" s="21">
        <f>1+DATEDIF(A35,B35,"d")</f>
        <v>1</v>
      </c>
      <c r="D35" s="47"/>
      <c r="E35" s="48"/>
    </row>
    <row r="36" spans="1:5" ht="15" customHeight="1" x14ac:dyDescent="0.25">
      <c r="A36" s="15"/>
      <c r="B36" s="15"/>
      <c r="C36" s="21">
        <f>1+DATEDIF(A36,B36,"d")</f>
        <v>1</v>
      </c>
      <c r="D36" s="47"/>
      <c r="E36" s="48"/>
    </row>
    <row r="37" spans="1:5" ht="15" customHeight="1" x14ac:dyDescent="0.25">
      <c r="A37" s="15"/>
      <c r="B37" s="15"/>
      <c r="C37" s="21">
        <f>1+DATEDIF(A37,B37,"d")</f>
        <v>1</v>
      </c>
      <c r="D37" s="47"/>
      <c r="E37" s="48"/>
    </row>
    <row r="38" spans="1:5" ht="15" customHeight="1" x14ac:dyDescent="0.25">
      <c r="D38" t="s">
        <v>83</v>
      </c>
      <c r="E38" s="48">
        <f>IFERROR(SUM(E34:E37),"")</f>
        <v>0</v>
      </c>
    </row>
    <row r="40" spans="1:5" ht="15" customHeight="1" x14ac:dyDescent="0.25">
      <c r="A40" s="43"/>
    </row>
    <row r="41" spans="1:5" ht="25.5" customHeight="1" x14ac:dyDescent="0.25">
      <c r="A41" s="39"/>
      <c r="B41" s="39" t="s">
        <v>46</v>
      </c>
      <c r="C41" s="40" t="s">
        <v>47</v>
      </c>
    </row>
    <row r="42" spans="1:5" ht="15.75" customHeight="1" x14ac:dyDescent="0.25">
      <c r="A42" s="41" t="s">
        <v>137</v>
      </c>
      <c r="B42" s="42">
        <f>B48</f>
        <v>0</v>
      </c>
      <c r="C42" s="42">
        <f>B42*Dossier!$B$20*Dossier!$B$21</f>
        <v>0</v>
      </c>
    </row>
    <row r="44" spans="1:5" ht="30" customHeight="1" x14ac:dyDescent="0.25">
      <c r="A44" s="43" t="s">
        <v>138</v>
      </c>
      <c r="B44" s="21">
        <f>Dossier!B16</f>
        <v>0</v>
      </c>
      <c r="C44" s="67" t="s">
        <v>131</v>
      </c>
      <c r="D44" s="68" t="str">
        <f>HYPERLINK("https://app.themia.pro/searches/new?prejudice_esthetique_temporaire_cotation={%22min%22:"&amp;B44&amp;",%22max%22:"&amp;B44&amp;"}","Cliquez ici")</f>
        <v>Cliquez ici</v>
      </c>
    </row>
    <row r="47" spans="1:5" ht="15" customHeight="1" x14ac:dyDescent="0.25">
      <c r="A47" s="43" t="s">
        <v>86</v>
      </c>
      <c r="B47" t="s">
        <v>139</v>
      </c>
    </row>
    <row r="48" spans="1:5" ht="15" customHeight="1" x14ac:dyDescent="0.25">
      <c r="A48" s="15" t="s">
        <v>133</v>
      </c>
      <c r="B48" s="48">
        <f>IF(A48="Evaluation forfaitaire",B50,E58)</f>
        <v>0</v>
      </c>
    </row>
    <row r="50" spans="1:5" ht="15" customHeight="1" x14ac:dyDescent="0.25">
      <c r="A50" s="43" t="s">
        <v>134</v>
      </c>
      <c r="B50" s="47"/>
    </row>
    <row r="51" spans="1:5" ht="15" customHeight="1" x14ac:dyDescent="0.25">
      <c r="C51" s="70" t="s">
        <v>140</v>
      </c>
    </row>
    <row r="52" spans="1:5" ht="15" customHeight="1" x14ac:dyDescent="0.25">
      <c r="A52" s="43" t="s">
        <v>133</v>
      </c>
    </row>
    <row r="53" spans="1:5" ht="15" customHeight="1" x14ac:dyDescent="0.25">
      <c r="A53" s="54" t="s">
        <v>122</v>
      </c>
      <c r="B53" s="54" t="s">
        <v>123</v>
      </c>
      <c r="C53" s="54" t="s">
        <v>33</v>
      </c>
      <c r="D53" s="54" t="s">
        <v>135</v>
      </c>
      <c r="E53" s="54" t="s">
        <v>136</v>
      </c>
    </row>
    <row r="54" spans="1:5" ht="15" customHeight="1" x14ac:dyDescent="0.25">
      <c r="A54" s="32">
        <f>Dossier!B9</f>
        <v>45313</v>
      </c>
      <c r="B54" s="32">
        <f>Dossier!B10</f>
        <v>46103</v>
      </c>
      <c r="C54" s="49">
        <f>1+DATEDIF(A54,B54,"d")</f>
        <v>791</v>
      </c>
      <c r="D54" s="47"/>
      <c r="E54" s="48">
        <f>D54*C54</f>
        <v>0</v>
      </c>
    </row>
    <row r="55" spans="1:5" ht="15" customHeight="1" x14ac:dyDescent="0.25">
      <c r="A55" s="15"/>
      <c r="B55" s="15"/>
      <c r="C55" s="21">
        <f>1+DATEDIF(A55,B55,"d")</f>
        <v>1</v>
      </c>
      <c r="D55" s="47"/>
      <c r="E55" s="48"/>
    </row>
    <row r="56" spans="1:5" ht="15" customHeight="1" x14ac:dyDescent="0.25">
      <c r="A56" s="15"/>
      <c r="B56" s="15"/>
      <c r="C56" s="21">
        <f>1+DATEDIF(A56,B56,"d")</f>
        <v>1</v>
      </c>
      <c r="D56" s="47"/>
      <c r="E56" s="48"/>
    </row>
    <row r="57" spans="1:5" ht="15" customHeight="1" x14ac:dyDescent="0.25">
      <c r="A57" s="15"/>
      <c r="B57" s="15"/>
      <c r="C57" s="21">
        <f>1+DATEDIF(A57,B57,"d")</f>
        <v>1</v>
      </c>
      <c r="D57" s="47"/>
      <c r="E57" s="48"/>
    </row>
    <row r="58" spans="1:5" ht="15" customHeight="1" x14ac:dyDescent="0.25">
      <c r="D58" t="s">
        <v>83</v>
      </c>
      <c r="E58" s="48">
        <f>SUM(E54:E57)</f>
        <v>0</v>
      </c>
    </row>
    <row r="60" spans="1:5" ht="15" customHeight="1" x14ac:dyDescent="0.25">
      <c r="A60" s="41" t="s">
        <v>141</v>
      </c>
    </row>
    <row r="62" spans="1:5" ht="23.25" customHeight="1" x14ac:dyDescent="0.25">
      <c r="A62" s="61" t="s">
        <v>52</v>
      </c>
      <c r="B62" s="61" t="s">
        <v>54</v>
      </c>
      <c r="C62" s="62" t="s">
        <v>115</v>
      </c>
      <c r="D62" s="39"/>
    </row>
    <row r="63" spans="1:5" ht="15" customHeight="1" x14ac:dyDescent="0.25">
      <c r="A63" s="15"/>
      <c r="B63" s="47"/>
      <c r="C63" s="48">
        <f>B63*Dossier!$B$20*Dossier!$B$21</f>
        <v>0</v>
      </c>
    </row>
    <row r="64" spans="1:5" ht="15" customHeight="1" x14ac:dyDescent="0.25">
      <c r="A64" s="15"/>
      <c r="B64" s="47"/>
      <c r="C64" s="48">
        <f>B64*Dossier!$B$20*Dossier!$B$21</f>
        <v>0</v>
      </c>
    </row>
    <row r="65" spans="1:4" ht="15" customHeight="1" x14ac:dyDescent="0.25">
      <c r="A65" s="15"/>
      <c r="B65" s="47"/>
      <c r="C65" s="48">
        <f>B65*Dossier!$B$20*Dossier!$B$21</f>
        <v>0</v>
      </c>
    </row>
    <row r="66" spans="1:4" ht="15" customHeight="1" x14ac:dyDescent="0.25">
      <c r="A66" s="15"/>
      <c r="B66" s="47"/>
      <c r="C66" s="48">
        <f>B66*Dossier!$B$20*Dossier!$B$21</f>
        <v>0</v>
      </c>
    </row>
    <row r="69" spans="1:4" ht="15" customHeight="1" x14ac:dyDescent="0.25">
      <c r="A69" s="43" t="s">
        <v>63</v>
      </c>
    </row>
    <row r="70" spans="1:4" ht="30.75" customHeight="1" x14ac:dyDescent="0.25">
      <c r="A70" s="39" t="s">
        <v>142</v>
      </c>
      <c r="B70" s="40" t="s">
        <v>117</v>
      </c>
      <c r="C70" s="39"/>
      <c r="D70" s="39"/>
    </row>
    <row r="71" spans="1:4" ht="15.75" customHeight="1" x14ac:dyDescent="0.25">
      <c r="A71" s="42">
        <f>IFERROR(SUM(B63:B66,B42,B23,B4),"")</f>
        <v>0</v>
      </c>
      <c r="B71" s="71">
        <f>IFERROR(SUM(C63:C66,C42,C23,C4),"")</f>
        <v>0</v>
      </c>
      <c r="C71" s="56"/>
      <c r="D71" s="56"/>
    </row>
  </sheetData>
  <mergeCells count="1">
    <mergeCell ref="A1:L1"/>
  </mergeCells>
  <dataValidations disablePrompts="1" count="1">
    <dataValidation type="list" allowBlank="1" showInputMessage="1" showErrorMessage="1" sqref="A28 A48" xr:uid="{871FAB1C-4BE4-493E-A40A-AFF021CFB7EF}">
      <formula1>"Evaluation forfaitaire,Evaluation au jour"</formula1>
    </dataValidation>
  </dataValidations>
  <hyperlinks>
    <hyperlink ref="C51" r:id="rId1" location="ref_titre_0081" xr:uid="{00000000-0004-0000-0200-000000000000}"/>
  </hyperlinks>
  <pageMargins left="0.7" right="0.7" top="0.75" bottom="0.75" header="0.511811023622047" footer="0.511811023622047"/>
  <pageSetup paperSize="9" orientation="portrait" horizontalDpi="300" verticalDpi="30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G154"/>
  <sheetViews>
    <sheetView topLeftCell="A63" zoomScale="94" zoomScaleNormal="94" workbookViewId="0">
      <selection activeCell="A103" sqref="A103"/>
    </sheetView>
  </sheetViews>
  <sheetFormatPr baseColWidth="10" defaultColWidth="23.140625" defaultRowHeight="15" x14ac:dyDescent="0.25"/>
  <cols>
    <col min="1" max="1" width="27.7109375" customWidth="1"/>
  </cols>
  <sheetData>
    <row r="1" spans="1:33" ht="15" customHeight="1" x14ac:dyDescent="0.25">
      <c r="A1" s="4" t="s">
        <v>143</v>
      </c>
      <c r="B1" s="4"/>
      <c r="C1" s="4"/>
      <c r="D1" s="4"/>
      <c r="E1" s="4"/>
      <c r="F1" s="4"/>
      <c r="G1" s="4"/>
      <c r="H1" s="4"/>
      <c r="I1" s="4"/>
      <c r="J1" s="4"/>
      <c r="K1" s="4"/>
      <c r="L1" s="4"/>
    </row>
    <row r="2" spans="1:33" ht="15" customHeight="1" x14ac:dyDescent="0.25">
      <c r="A2" s="34"/>
      <c r="B2" s="34"/>
      <c r="C2" s="34"/>
      <c r="D2" s="34"/>
      <c r="E2" s="34"/>
      <c r="F2" s="34"/>
      <c r="G2" s="34"/>
      <c r="H2" s="34"/>
      <c r="I2" s="34"/>
      <c r="J2" s="34"/>
      <c r="K2" s="34"/>
      <c r="L2" s="34"/>
    </row>
    <row r="3" spans="1:33" ht="15" customHeight="1" x14ac:dyDescent="0.25">
      <c r="A3" s="151" t="s">
        <v>4</v>
      </c>
      <c r="B3" s="151"/>
      <c r="C3" s="72" t="str">
        <f>Dossier!$G$4</f>
        <v>Tables stationnaires</v>
      </c>
      <c r="D3" s="73" t="s">
        <v>144</v>
      </c>
      <c r="E3" s="34"/>
      <c r="F3" s="34"/>
      <c r="G3" s="34"/>
      <c r="H3" s="34"/>
      <c r="I3" s="34"/>
      <c r="J3" s="34"/>
      <c r="K3" s="34"/>
      <c r="L3" s="34"/>
    </row>
    <row r="4" spans="1:33" ht="15" customHeight="1" x14ac:dyDescent="0.25">
      <c r="A4" s="151" t="s">
        <v>145</v>
      </c>
      <c r="B4" s="151"/>
      <c r="C4" s="15" t="s">
        <v>146</v>
      </c>
      <c r="D4" t="s">
        <v>147</v>
      </c>
    </row>
    <row r="5" spans="1:33" ht="15" customHeight="1" x14ac:dyDescent="0.25">
      <c r="A5" s="74"/>
      <c r="B5" s="74"/>
      <c r="D5" t="s">
        <v>148</v>
      </c>
    </row>
    <row r="6" spans="1:33" ht="37.5" customHeight="1" x14ac:dyDescent="0.25">
      <c r="A6" s="39"/>
      <c r="B6" s="39" t="s">
        <v>46</v>
      </c>
      <c r="C6" s="40" t="s">
        <v>47</v>
      </c>
      <c r="D6" s="39" t="s">
        <v>48</v>
      </c>
      <c r="E6" s="39" t="s">
        <v>49</v>
      </c>
    </row>
    <row r="7" spans="1:33" ht="15.75" customHeight="1" x14ac:dyDescent="0.25">
      <c r="A7" s="41" t="s">
        <v>149</v>
      </c>
      <c r="B7" s="42">
        <f ca="1">L20+G32</f>
        <v>0</v>
      </c>
      <c r="C7" s="42">
        <f ca="1">K22</f>
        <v>0</v>
      </c>
      <c r="D7" s="42">
        <f ca="1">L22</f>
        <v>0</v>
      </c>
      <c r="E7" s="42">
        <f ca="1">M22</f>
        <v>0</v>
      </c>
      <c r="G7" t="s">
        <v>150</v>
      </c>
      <c r="AG7" s="75" t="s">
        <v>151</v>
      </c>
    </row>
    <row r="8" spans="1:33" ht="15" customHeight="1" x14ac:dyDescent="0.25">
      <c r="AG8" s="76" t="s">
        <v>152</v>
      </c>
    </row>
    <row r="9" spans="1:33" ht="75" customHeight="1" x14ac:dyDescent="0.25">
      <c r="A9" s="44" t="s">
        <v>52</v>
      </c>
      <c r="B9" s="44" t="s">
        <v>153</v>
      </c>
      <c r="C9" s="44" t="s">
        <v>54</v>
      </c>
      <c r="D9" s="44" t="s">
        <v>154</v>
      </c>
      <c r="E9" s="44" t="s">
        <v>155</v>
      </c>
      <c r="F9" s="44" t="s">
        <v>156</v>
      </c>
      <c r="G9" s="44" t="s">
        <v>157</v>
      </c>
      <c r="H9" s="44" t="s">
        <v>66</v>
      </c>
      <c r="I9" s="44" t="s">
        <v>158</v>
      </c>
      <c r="J9" s="44" t="s">
        <v>159</v>
      </c>
      <c r="K9" s="44" t="s">
        <v>160</v>
      </c>
      <c r="L9" s="44" t="s">
        <v>161</v>
      </c>
      <c r="M9" s="44" t="s">
        <v>162</v>
      </c>
      <c r="N9" s="44" t="s">
        <v>163</v>
      </c>
      <c r="O9" s="44" t="s">
        <v>164</v>
      </c>
      <c r="P9" s="57"/>
      <c r="Q9" s="57"/>
      <c r="R9" s="77"/>
      <c r="S9" s="78"/>
      <c r="T9" s="78"/>
      <c r="U9" s="57"/>
      <c r="V9" s="57"/>
      <c r="AG9" s="76" t="s">
        <v>165</v>
      </c>
    </row>
    <row r="10" spans="1:33" ht="15" customHeight="1" x14ac:dyDescent="0.25">
      <c r="A10" s="15"/>
      <c r="B10" s="32"/>
      <c r="C10" s="47"/>
      <c r="D10" s="15"/>
      <c r="E10" s="21" t="str">
        <f>IF($D10="Oui, Indice annuel",VLOOKUP(YEAR($B10),'Indices d''actualisation'!$A$4:$C$27,2,FALSE()),IF($D10="Oui, Indice mensuel",VLOOKUP(DATE(YEAR($B10),MONTH($B10),1),'Indices d''actualisation'!$G$4:$H$291,2,FALSE()),""))</f>
        <v/>
      </c>
      <c r="F10" s="21" t="str">
        <f>IF($D10="Oui, Indice annuel", VLOOKUP(YEAR(Dossier!$B$11), 'Indices d''actualisation'!$A$4:$C$27, 2, FALSE()),IF($D10="Oui, Indice mensuel",VLOOKUP(DATE(YEAR(Dossier!$B$11),MONTH(Dossier!$B$11),1),'Indices d''actualisation'!$G$4:$H$291,2,FALSE()),""))</f>
        <v/>
      </c>
      <c r="G10" s="48">
        <f t="shared" ref="G10:G19" si="0">IF(OR(D10="Oui, Indice annuel",D10="Oui, Indice mensuel"),C10*F10/E10,C10)</f>
        <v>0</v>
      </c>
      <c r="H10" s="15"/>
      <c r="I10" s="15"/>
      <c r="J10" s="32" t="str">
        <f t="shared" ref="J10:J19" si="1">IF(ISNUMBER(B10),B10,"")</f>
        <v/>
      </c>
      <c r="K10" s="50" t="str">
        <f>IF(ISBLANK(C10),"",IF(I10="Sans renouvellement",1,
   IF(I10="Par jour",INT((Dossier!B$11-J10+1)*H10),
      IF(I10="Par mois",INT((YEAR(Dossier!B$11)*12+MONTH(Dossier!B$11)-(YEAR(J10)*12+MONTH(J10))+1)*H10),
         IF(I10="Par an",INT((YEAR(Dossier!B$11)-YEAR(J10)+1)*H10),
            IF(I10="Tous les 2 ans",MAX(1,INT((YEAR(Dossier!B$11)-YEAR(J10))/2*H10)),
               IF(I10="Tous les 3 ans",MAX(1,INT((YEAR(Dossier!B$11)-YEAR(J10))/3*H10)),
                  IF(I10="Tous les 4 ans",MAX(1,INT((YEAR(Dossier!B$11)-YEAR(J10))/4*H10)),
                     IF(I10="Tous les 5 ans",MAX(1,INT((YEAR(Dossier!B$11)-YEAR(J10))/5*H10)),
                        IF(I10="Tous les 6 ans",MAX(1,INT((YEAR(Dossier!B$11)-YEAR(J10))/6*H10)),
                           IF(I10="Tous les 7 ans",MAX(1,INT((YEAR(Dossier!B$11)-YEAR(J10))/7*H10)),
                              IF(I10="Tous les 8 ans",MAX(1,INT((YEAR(Dossier!B$11)-YEAR(J10))/8*H10)),
                                 IF(I10="Tous les 9 ans",MAX(1,INT((YEAR(Dossier!B$11)-YEAR(J10))/9*H10)),
                                    IF(I10="Tous les 10 ans",MAX(1,INT((YEAR(Dossier!B$11)-YEAR(J10))/10*H10)),
                                       IF(I10="Tous les 15 ans",MAX(1,INT((YEAR(Dossier!B$11)-YEAR(J10))/15*H10)),
                                          IF(I10="Tous les 20 ans",MAX(1,INT((YEAR(Dossier!B$11)-YEAR(J10))/20*H10)),
                                             1
                                          )
                                       )
                                    )
                                 )
                              )
                           )
                        )
                     )
                  )
               )
            )
         )
      )
   )
))</f>
        <v/>
      </c>
      <c r="L10" s="48" t="str">
        <f t="shared" ref="L10:L19" si="2">IF(ISNUMBER(K10),G10*K10,"")</f>
        <v/>
      </c>
      <c r="M10" s="49" t="str">
        <f>IF(ISNUMBER(K10),IF(I10="Sans renouvellement","",
   IF(I10="Par jour",J10+CEILING((Dossier!B$11-J10+1)/H10,1)*H10,
      IF(I10="Par mois",DATE(YEAR(J10),MONTH(J10)+CEILING((YEAR(Dossier!B$11)*12+MONTH(Dossier!B$11)-(YEAR(J10)*12+MONTH(J10))+1)/H10,1)*H10,DAY(J10)),
         IF(I10="Par an",DATE(YEAR(J10)+CEILING((YEAR(Dossier!B$11)-YEAR(J10)+1)/H10,1)*H10,MONTH(J10),DAY(J10)),
            IF(I10="Tous les 2 ans",DATE(YEAR(J10)+2*CEILING((YEAR(Dossier!B$11)-YEAR(J10)+1)/2,1),MONTH(J10),DAY(J10)),
               IF(I10="Tous les 3 ans",DATE(YEAR(J10)+3*CEILING((YEAR(Dossier!B$11)-YEAR(J10)+1)/3,1),MONTH(J10),DAY(J10)),
                  IF(I10="Tous les 4 ans",DATE(YEAR(J10)+4*CEILING((YEAR(Dossier!B$11)-YEAR(J10)+1)/4,1),MONTH(J10),DAY(J10)),
                     IF(I10="Tous les 5 ans",DATE(YEAR(J10)+5*CEILING((YEAR(Dossier!B$11)-YEAR(J10)+1)/5,1),MONTH(J10),DAY(J10)),
                        IF(I10="Tous les 6 ans",DATE(YEAR(J10)+6*CEILING((YEAR(Dossier!B$11)-YEAR(J10)+1)/6,1),MONTH(J10),DAY(J10)),
                           IF(I10="Tous les 7 ans",DATE(YEAR(J10)+7*CEILING((YEAR(Dossier!B$11)-YEAR(J10)+1)/7,1),MONTH(J10),DAY(J10)),
                              IF(I10="Tous les 8 ans",DATE(YEAR(J10)+8*CEILING((YEAR(Dossier!B$11)-YEAR(J10)+1)/8,1),MONTH(J10),DAY(J10)),
                                 IF(I10="Tous les 9 ans",DATE(YEAR(J10)+9*CEILING((YEAR(Dossier!B$11)-YEAR(J10)+1)/9,1),MONTH(J10),DAY(J10)),
                                    IF(I10="Tous les 10 ans",DATE(YEAR(J10)+10*CEILING((YEAR(Dossier!B$11)-YEAR(J10)+1)/10,1),MONTH(J10),DAY(J10)),
                                       IF(I10="Tous les 15 ans",DATE(YEAR(J10)+15*CEILING((YEAR(Dossier!B$11)-YEAR(J10)+1)/15,1),MONTH(J10),DAY(J10)),
                                          IF(I10="Tous les 20 ans",DATE(YEAR(J10)+20*CEILING((YEAR(Dossier!B$11)-YEAR(J10)+1)/20,1),MONTH(J10),DAY(J10)),
                                             J10
                                          )
                                       )
                                    )
                                 )
                              )
                           )
                        )
                     )
                  )
               )
            )
         )
      )
   )
),"")</f>
        <v/>
      </c>
      <c r="N10" s="21" t="str">
        <f>IF(ISNUMBER(M10),DATEDIF(Dossier!$B$8,'Postes patrimoniaux permanents'!M10,"Y"),"")</f>
        <v/>
      </c>
      <c r="O10" s="48" t="str">
        <f t="shared" ref="O10:O19" si="3">IF(I10="Sans renouvellement","",IF(I10="Par jour",G10*H10*365.25,
IF(I10="Par mois",G10*H10*12,
IF(I10="Par an",G10*H10,
IF(I10="Tous les 2 ans",G10*H10/2,
IF(I10="Tous les 3 ans",G10*H10/3,
IF(I10="Tous les 4 ans",G10*H10/4,
IF(I10="Tous les 5 ans",G10*H10/5,
IF(I10="Tous les 6 ans",G10*H10/6,
IF(I10="Tous les 7 ans",G10*H10/7,
IF(I10="Tous les 8 ans",G10*H10/8,
IF(I10="Tous les 9 ans",G10*H10/9,
IF(I10="Tous les 10 ans",G10*H10/10,
IF(I10="Tous les 15 ans",G10*H10/15,
IF(I10="Tous les 20 ans",G10*H10/20,"")))))))))))))))</f>
        <v/>
      </c>
      <c r="R10" s="56"/>
      <c r="S10" s="56"/>
      <c r="T10" s="56"/>
      <c r="U10" s="56"/>
      <c r="V10" s="56"/>
      <c r="AG10" s="76" t="s">
        <v>166</v>
      </c>
    </row>
    <row r="11" spans="1:33" ht="15" customHeight="1" x14ac:dyDescent="0.25">
      <c r="A11" s="15"/>
      <c r="B11" s="32"/>
      <c r="C11" s="47"/>
      <c r="D11" s="15"/>
      <c r="E11" s="21" t="str">
        <f>IF($D11="Oui, Indice annuel",VLOOKUP(YEAR($B11),'Indices d''actualisation'!$A$4:$C$27,2,FALSE()),IF($D11="Oui, Indice mensuel",VLOOKUP(DATE(YEAR($B11),MONTH($B11),1),'Indices d''actualisation'!$G$4:$H$291,2,FALSE()),""))</f>
        <v/>
      </c>
      <c r="F11" s="21" t="str">
        <f>IF($D11="Oui, Indice annuel", VLOOKUP(YEAR(Dossier!$B$11), 'Indices d''actualisation'!$A$4:$C$27, 2, FALSE()),IF($D11="Oui, Indice mensuel",VLOOKUP(DATE(YEAR(Dossier!$B$11),MONTH(Dossier!$B$11),1),'Indices d''actualisation'!$G$4:$H$291,2,FALSE()),""))</f>
        <v/>
      </c>
      <c r="G11" s="48">
        <f t="shared" si="0"/>
        <v>0</v>
      </c>
      <c r="H11" s="15"/>
      <c r="I11" s="15"/>
      <c r="J11" s="32" t="str">
        <f t="shared" si="1"/>
        <v/>
      </c>
      <c r="K11" s="50" t="str">
        <f>IF(ISBLANK(C11),"",IF(I11="Sans renouvellement",1,
   IF(I11="Par jour",INT((Dossier!B$11-J11+1)*H11),
      IF(I11="Par mois",INT((YEAR(Dossier!B$11)*12+MONTH(Dossier!B$11)-(YEAR(J11)*12+MONTH(J11))+1)*H11),
         IF(I11="Par an",INT((YEAR(Dossier!B$11)-YEAR(J11)+1)*H11),
            IF(I11="Tous les 2 ans",MAX(1,INT((YEAR(Dossier!B$11)-YEAR(J11))/2*H11)),
               IF(I11="Tous les 3 ans",MAX(1,INT((YEAR(Dossier!B$11)-YEAR(J11))/3*H11)),
                  IF(I11="Tous les 4 ans",MAX(1,INT((YEAR(Dossier!B$11)-YEAR(J11))/4*H11)),
                     IF(I11="Tous les 5 ans",MAX(1,INT((YEAR(Dossier!B$11)-YEAR(J11))/5*H11)),
                        IF(I11="Tous les 6 ans",MAX(1,INT((YEAR(Dossier!B$11)-YEAR(J11))/6*H11)),
                           IF(I11="Tous les 7 ans",MAX(1,INT((YEAR(Dossier!B$11)-YEAR(J11))/7*H11)),
                              IF(I11="Tous les 8 ans",MAX(1,INT((YEAR(Dossier!B$11)-YEAR(J11))/8*H11)),
                                 IF(I11="Tous les 9 ans",MAX(1,INT((YEAR(Dossier!B$11)-YEAR(J11))/9*H11)),
                                    IF(I11="Tous les 10 ans",MAX(1,INT((YEAR(Dossier!B$11)-YEAR(J11))/10*H11)),
                                       IF(I11="Tous les 15 ans",MAX(1,INT((YEAR(Dossier!B$11)-YEAR(J11))/15*H11)),
                                          IF(I11="Tous les 20 ans",MAX(1,INT((YEAR(Dossier!B$11)-YEAR(J11))/20*H11)),
                                             1
                                          )
                                       )
                                    )
                                 )
                              )
                           )
                        )
                     )
                  )
               )
            )
         )
      )
   )
))</f>
        <v/>
      </c>
      <c r="L11" s="48" t="str">
        <f t="shared" si="2"/>
        <v/>
      </c>
      <c r="M11" s="49" t="str">
        <f>IF(ISNUMBER(K11),IF(I11="Sans renouvellement","",
   IF(I11="Par jour",J11+CEILING((Dossier!B$11-J11+1)/H11,1)*H11,
      IF(I11="Par mois",DATE(YEAR(J11),MONTH(J11)+CEILING((YEAR(Dossier!B$11)*12+MONTH(Dossier!B$11)-(YEAR(J11)*12+MONTH(J11))+1)/H11,1)*H11,DAY(J11)),
         IF(I11="Par an",DATE(YEAR(J11)+CEILING((YEAR(Dossier!B$11)-YEAR(J11)+1)/H11,1)*H11,MONTH(J11),DAY(J11)),
            IF(I11="Tous les 2 ans",DATE(YEAR(J11)+2*CEILING((YEAR(Dossier!B$11)-YEAR(J11)+1)/2,1),MONTH(J11),DAY(J11)),
               IF(I11="Tous les 3 ans",DATE(YEAR(J11)+3*CEILING((YEAR(Dossier!B$11)-YEAR(J11)+1)/3,1),MONTH(J11),DAY(J11)),
                  IF(I11="Tous les 4 ans",DATE(YEAR(J11)+4*CEILING((YEAR(Dossier!B$11)-YEAR(J11)+1)/4,1),MONTH(J11),DAY(J11)),
                     IF(I11="Tous les 5 ans",DATE(YEAR(J11)+5*CEILING((YEAR(Dossier!B$11)-YEAR(J11)+1)/5,1),MONTH(J11),DAY(J11)),
                        IF(I11="Tous les 6 ans",DATE(YEAR(J11)+6*CEILING((YEAR(Dossier!B$11)-YEAR(J11)+1)/6,1),MONTH(J11),DAY(J11)),
                           IF(I11="Tous les 7 ans",DATE(YEAR(J11)+7*CEILING((YEAR(Dossier!B$11)-YEAR(J11)+1)/7,1),MONTH(J11),DAY(J11)),
                              IF(I11="Tous les 8 ans",DATE(YEAR(J11)+8*CEILING((YEAR(Dossier!B$11)-YEAR(J11)+1)/8,1),MONTH(J11),DAY(J11)),
                                 IF(I11="Tous les 9 ans",DATE(YEAR(J11)+9*CEILING((YEAR(Dossier!B$11)-YEAR(J11)+1)/9,1),MONTH(J11),DAY(J11)),
                                    IF(I11="Tous les 10 ans",DATE(YEAR(J11)+10*CEILING((YEAR(Dossier!B$11)-YEAR(J11)+1)/10,1),MONTH(J11),DAY(J11)),
                                       IF(I11="Tous les 15 ans",DATE(YEAR(J11)+15*CEILING((YEAR(Dossier!B$11)-YEAR(J11)+1)/15,1),MONTH(J11),DAY(J11)),
                                          IF(I11="Tous les 20 ans",DATE(YEAR(J11)+20*CEILING((YEAR(Dossier!B$11)-YEAR(J11)+1)/20,1),MONTH(J11),DAY(J11)),
                                             J11
                                          )
                                       )
                                    )
                                 )
                              )
                           )
                        )
                     )
                  )
               )
            )
         )
      )
   )
),"")</f>
        <v/>
      </c>
      <c r="N11" s="21" t="str">
        <f>IF(ISNUMBER(M11),DATEDIF(Dossier!$B$8,'Postes patrimoniaux permanents'!M11,"Y"),"")</f>
        <v/>
      </c>
      <c r="O11" s="48" t="str">
        <f t="shared" si="3"/>
        <v/>
      </c>
      <c r="R11" s="56"/>
      <c r="S11" s="56"/>
      <c r="T11" s="56"/>
      <c r="U11" s="56"/>
      <c r="V11" s="56"/>
      <c r="AG11" s="76" t="s">
        <v>167</v>
      </c>
    </row>
    <row r="12" spans="1:33" ht="15" customHeight="1" x14ac:dyDescent="0.25">
      <c r="A12" s="15"/>
      <c r="B12" s="32"/>
      <c r="C12" s="47"/>
      <c r="D12" s="15"/>
      <c r="E12" s="21" t="str">
        <f>IF($D12="Oui, Indice annuel",VLOOKUP(YEAR($B12),'Indices d''actualisation'!$A$4:$C$27,2,FALSE()),IF($D12="Oui, Indice mensuel",VLOOKUP(DATE(YEAR($B12),MONTH($B12),1),'Indices d''actualisation'!$G$4:$H$291,2,FALSE()),""))</f>
        <v/>
      </c>
      <c r="F12" s="21" t="str">
        <f>IF($D12="Oui, Indice annuel", VLOOKUP(YEAR(Dossier!$B$11), 'Indices d''actualisation'!$A$4:$C$27, 2, FALSE()),IF($D12="Oui, Indice mensuel",VLOOKUP(DATE(YEAR(Dossier!$B$11),MONTH(Dossier!$B$11),1),'Indices d''actualisation'!$G$4:$H$291,2,FALSE()),""))</f>
        <v/>
      </c>
      <c r="G12" s="48">
        <f t="shared" si="0"/>
        <v>0</v>
      </c>
      <c r="H12" s="15"/>
      <c r="I12" s="15"/>
      <c r="J12" s="32" t="str">
        <f t="shared" si="1"/>
        <v/>
      </c>
      <c r="K12" s="50" t="str">
        <f>IF(ISBLANK(C12),"",IF(I12="Sans renouvellement",1,
   IF(I12="Par jour",INT((Dossier!B$11-J12+1)*H12),
      IF(I12="Par mois",INT((YEAR(Dossier!B$11)*12+MONTH(Dossier!B$11)-(YEAR(J12)*12+MONTH(J12))+1)*H12),
         IF(I12="Par an",INT((YEAR(Dossier!B$11)-YEAR(J12)+1)*H12),
            IF(I12="Tous les 2 ans",MAX(1,INT((YEAR(Dossier!B$11)-YEAR(J12))/2*H12)),
               IF(I12="Tous les 3 ans",MAX(1,INT((YEAR(Dossier!B$11)-YEAR(J12))/3*H12)),
                  IF(I12="Tous les 4 ans",MAX(1,INT((YEAR(Dossier!B$11)-YEAR(J12))/4*H12)),
                     IF(I12="Tous les 5 ans",MAX(1,INT((YEAR(Dossier!B$11)-YEAR(J12))/5*H12)),
                        IF(I12="Tous les 6 ans",MAX(1,INT((YEAR(Dossier!B$11)-YEAR(J12))/6*H12)),
                           IF(I12="Tous les 7 ans",MAX(1,INT((YEAR(Dossier!B$11)-YEAR(J12))/7*H12)),
                              IF(I12="Tous les 8 ans",MAX(1,INT((YEAR(Dossier!B$11)-YEAR(J12))/8*H12)),
                                 IF(I12="Tous les 9 ans",MAX(1,INT((YEAR(Dossier!B$11)-YEAR(J12))/9*H12)),
                                    IF(I12="Tous les 10 ans",MAX(1,INT((YEAR(Dossier!B$11)-YEAR(J12))/10*H12)),
                                       IF(I12="Tous les 15 ans",MAX(1,INT((YEAR(Dossier!B$11)-YEAR(J12))/15*H12)),
                                          IF(I12="Tous les 20 ans",MAX(1,INT((YEAR(Dossier!B$11)-YEAR(J12))/20*H12)),
                                             1
                                          )
                                       )
                                    )
                                 )
                              )
                           )
                        )
                     )
                  )
               )
            )
         )
      )
   )
))</f>
        <v/>
      </c>
      <c r="L12" s="48" t="str">
        <f t="shared" si="2"/>
        <v/>
      </c>
      <c r="M12" s="49" t="str">
        <f>IF(ISNUMBER(K12),IF(I12="Sans renouvellement","",
   IF(I12="Par jour",J12+CEILING((Dossier!B$11-J12+1)/H12,1)*H12,
      IF(I12="Par mois",DATE(YEAR(J12),MONTH(J12)+CEILING((YEAR(Dossier!B$11)*12+MONTH(Dossier!B$11)-(YEAR(J12)*12+MONTH(J12))+1)/H12,1)*H12,DAY(J12)),
         IF(I12="Par an",DATE(YEAR(J12)+CEILING((YEAR(Dossier!B$11)-YEAR(J12)+1)/H12,1)*H12,MONTH(J12),DAY(J12)),
            IF(I12="Tous les 2 ans",DATE(YEAR(J12)+2*CEILING((YEAR(Dossier!B$11)-YEAR(J12)+1)/2,1),MONTH(J12),DAY(J12)),
               IF(I12="Tous les 3 ans",DATE(YEAR(J12)+3*CEILING((YEAR(Dossier!B$11)-YEAR(J12)+1)/3,1),MONTH(J12),DAY(J12)),
                  IF(I12="Tous les 4 ans",DATE(YEAR(J12)+4*CEILING((YEAR(Dossier!B$11)-YEAR(J12)+1)/4,1),MONTH(J12),DAY(J12)),
                     IF(I12="Tous les 5 ans",DATE(YEAR(J12)+5*CEILING((YEAR(Dossier!B$11)-YEAR(J12)+1)/5,1),MONTH(J12),DAY(J12)),
                        IF(I12="Tous les 6 ans",DATE(YEAR(J12)+6*CEILING((YEAR(Dossier!B$11)-YEAR(J12)+1)/6,1),MONTH(J12),DAY(J12)),
                           IF(I12="Tous les 7 ans",DATE(YEAR(J12)+7*CEILING((YEAR(Dossier!B$11)-YEAR(J12)+1)/7,1),MONTH(J12),DAY(J12)),
                              IF(I12="Tous les 8 ans",DATE(YEAR(J12)+8*CEILING((YEAR(Dossier!B$11)-YEAR(J12)+1)/8,1),MONTH(J12),DAY(J12)),
                                 IF(I12="Tous les 9 ans",DATE(YEAR(J12)+9*CEILING((YEAR(Dossier!B$11)-YEAR(J12)+1)/9,1),MONTH(J12),DAY(J12)),
                                    IF(I12="Tous les 10 ans",DATE(YEAR(J12)+10*CEILING((YEAR(Dossier!B$11)-YEAR(J12)+1)/10,1),MONTH(J12),DAY(J12)),
                                       IF(I12="Tous les 15 ans",DATE(YEAR(J12)+15*CEILING((YEAR(Dossier!B$11)-YEAR(J12)+1)/15,1),MONTH(J12),DAY(J12)),
                                          IF(I12="Tous les 20 ans",DATE(YEAR(J12)+20*CEILING((YEAR(Dossier!B$11)-YEAR(J12)+1)/20,1),MONTH(J12),DAY(J12)),
                                             J12
                                          )
                                       )
                                    )
                                 )
                              )
                           )
                        )
                     )
                  )
               )
            )
         )
      )
   )
),"")</f>
        <v/>
      </c>
      <c r="N12" s="21" t="str">
        <f>IF(ISNUMBER(M12),DATEDIF(Dossier!$B$8,'Postes patrimoniaux permanents'!M12,"Y"),"")</f>
        <v/>
      </c>
      <c r="O12" s="48" t="str">
        <f t="shared" si="3"/>
        <v/>
      </c>
      <c r="R12" s="56"/>
      <c r="S12" s="56"/>
      <c r="T12" s="56"/>
      <c r="U12" s="56"/>
      <c r="V12" s="56"/>
      <c r="AG12" s="76" t="s">
        <v>168</v>
      </c>
    </row>
    <row r="13" spans="1:33" ht="15" customHeight="1" x14ac:dyDescent="0.25">
      <c r="A13" s="15"/>
      <c r="B13" s="32"/>
      <c r="C13" s="47"/>
      <c r="D13" s="15"/>
      <c r="E13" s="21" t="str">
        <f>IF($D13="Oui, Indice annuel",VLOOKUP(YEAR($B13),'Indices d''actualisation'!$A$4:$C$27,2,FALSE()),IF($D13="Oui, Indice mensuel",VLOOKUP(DATE(YEAR($B13),MONTH($B13),1),'Indices d''actualisation'!$G$4:$H$291,2,FALSE()),""))</f>
        <v/>
      </c>
      <c r="F13" s="21" t="str">
        <f>IF($D13="Oui, Indice annuel", VLOOKUP(YEAR(Dossier!$B$11), 'Indices d''actualisation'!$A$4:$C$27, 2, FALSE()),IF($D13="Oui, Indice mensuel",VLOOKUP(DATE(YEAR(Dossier!$B$11),MONTH(Dossier!$B$11),1),'Indices d''actualisation'!$G$4:$H$291,2,FALSE()),""))</f>
        <v/>
      </c>
      <c r="G13" s="48">
        <f t="shared" si="0"/>
        <v>0</v>
      </c>
      <c r="H13" s="15"/>
      <c r="I13" s="15"/>
      <c r="J13" s="32" t="str">
        <f t="shared" si="1"/>
        <v/>
      </c>
      <c r="K13" s="50" t="str">
        <f>IF(ISBLANK(C13),"",IF(I13="Sans renouvellement",1,
   IF(I13="Par jour",INT((Dossier!B$11-J13+1)*H13),
      IF(I13="Par mois",INT((YEAR(Dossier!B$11)*12+MONTH(Dossier!B$11)-(YEAR(J13)*12+MONTH(J13))+1)*H13),
         IF(I13="Par an",INT((YEAR(Dossier!B$11)-YEAR(J13)+1)*H13),
            IF(I13="Tous les 2 ans",MAX(1,INT((YEAR(Dossier!B$11)-YEAR(J13))/2*H13)),
               IF(I13="Tous les 3 ans",MAX(1,INT((YEAR(Dossier!B$11)-YEAR(J13))/3*H13)),
                  IF(I13="Tous les 4 ans",MAX(1,INT((YEAR(Dossier!B$11)-YEAR(J13))/4*H13)),
                     IF(I13="Tous les 5 ans",MAX(1,INT((YEAR(Dossier!B$11)-YEAR(J13))/5*H13)),
                        IF(I13="Tous les 6 ans",MAX(1,INT((YEAR(Dossier!B$11)-YEAR(J13))/6*H13)),
                           IF(I13="Tous les 7 ans",MAX(1,INT((YEAR(Dossier!B$11)-YEAR(J13))/7*H13)),
                              IF(I13="Tous les 8 ans",MAX(1,INT((YEAR(Dossier!B$11)-YEAR(J13))/8*H13)),
                                 IF(I13="Tous les 9 ans",MAX(1,INT((YEAR(Dossier!B$11)-YEAR(J13))/9*H13)),
                                    IF(I13="Tous les 10 ans",MAX(1,INT((YEAR(Dossier!B$11)-YEAR(J13))/10*H13)),
                                       IF(I13="Tous les 15 ans",MAX(1,INT((YEAR(Dossier!B$11)-YEAR(J13))/15*H13)),
                                          IF(I13="Tous les 20 ans",MAX(1,INT((YEAR(Dossier!B$11)-YEAR(J13))/20*H13)),
                                             1
                                          )
                                       )
                                    )
                                 )
                              )
                           )
                        )
                     )
                  )
               )
            )
         )
      )
   )
))</f>
        <v/>
      </c>
      <c r="L13" s="48" t="str">
        <f t="shared" si="2"/>
        <v/>
      </c>
      <c r="M13" s="49" t="str">
        <f>IF(ISNUMBER(K13),IF(I13="Sans renouvellement","",
   IF(I13="Par jour",J13+CEILING((Dossier!B$11-J13+1)/H13,1)*H13,
      IF(I13="Par mois",DATE(YEAR(J13),MONTH(J13)+CEILING((YEAR(Dossier!B$11)*12+MONTH(Dossier!B$11)-(YEAR(J13)*12+MONTH(J13))+1)/H13,1)*H13,DAY(J13)),
         IF(I13="Par an",DATE(YEAR(J13)+CEILING((YEAR(Dossier!B$11)-YEAR(J13)+1)/H13,1)*H13,MONTH(J13),DAY(J13)),
            IF(I13="Tous les 2 ans",DATE(YEAR(J13)+2*CEILING((YEAR(Dossier!B$11)-YEAR(J13)+1)/2,1),MONTH(J13),DAY(J13)),
               IF(I13="Tous les 3 ans",DATE(YEAR(J13)+3*CEILING((YEAR(Dossier!B$11)-YEAR(J13)+1)/3,1),MONTH(J13),DAY(J13)),
                  IF(I13="Tous les 4 ans",DATE(YEAR(J13)+4*CEILING((YEAR(Dossier!B$11)-YEAR(J13)+1)/4,1),MONTH(J13),DAY(J13)),
                     IF(I13="Tous les 5 ans",DATE(YEAR(J13)+5*CEILING((YEAR(Dossier!B$11)-YEAR(J13)+1)/5,1),MONTH(J13),DAY(J13)),
                        IF(I13="Tous les 6 ans",DATE(YEAR(J13)+6*CEILING((YEAR(Dossier!B$11)-YEAR(J13)+1)/6,1),MONTH(J13),DAY(J13)),
                           IF(I13="Tous les 7 ans",DATE(YEAR(J13)+7*CEILING((YEAR(Dossier!B$11)-YEAR(J13)+1)/7,1),MONTH(J13),DAY(J13)),
                              IF(I13="Tous les 8 ans",DATE(YEAR(J13)+8*CEILING((YEAR(Dossier!B$11)-YEAR(J13)+1)/8,1),MONTH(J13),DAY(J13)),
                                 IF(I13="Tous les 9 ans",DATE(YEAR(J13)+9*CEILING((YEAR(Dossier!B$11)-YEAR(J13)+1)/9,1),MONTH(J13),DAY(J13)),
                                    IF(I13="Tous les 10 ans",DATE(YEAR(J13)+10*CEILING((YEAR(Dossier!B$11)-YEAR(J13)+1)/10,1),MONTH(J13),DAY(J13)),
                                       IF(I13="Tous les 15 ans",DATE(YEAR(J13)+15*CEILING((YEAR(Dossier!B$11)-YEAR(J13)+1)/15,1),MONTH(J13),DAY(J13)),
                                          IF(I13="Tous les 20 ans",DATE(YEAR(J13)+20*CEILING((YEAR(Dossier!B$11)-YEAR(J13)+1)/20,1),MONTH(J13),DAY(J13)),
                                             J13
                                          )
                                       )
                                    )
                                 )
                              )
                           )
                        )
                     )
                  )
               )
            )
         )
      )
   )
),"")</f>
        <v/>
      </c>
      <c r="N13" s="21" t="str">
        <f>IF(ISNUMBER(M13),DATEDIF(Dossier!$B$8,'Postes patrimoniaux permanents'!M13,"Y"),"")</f>
        <v/>
      </c>
      <c r="O13" s="48" t="str">
        <f t="shared" si="3"/>
        <v/>
      </c>
      <c r="R13" s="56"/>
      <c r="S13" s="56"/>
      <c r="T13" s="56"/>
      <c r="U13" s="56"/>
      <c r="V13" s="56"/>
      <c r="AG13" s="76" t="s">
        <v>169</v>
      </c>
    </row>
    <row r="14" spans="1:33" ht="15" customHeight="1" x14ac:dyDescent="0.25">
      <c r="A14" s="15"/>
      <c r="B14" s="32"/>
      <c r="C14" s="47"/>
      <c r="D14" s="15"/>
      <c r="E14" s="21" t="str">
        <f>IF($D14="Oui, Indice annuel",VLOOKUP(YEAR($B14),'Indices d''actualisation'!$A$4:$C$27,2,FALSE()),IF($D14="Oui, Indice mensuel",VLOOKUP(DATE(YEAR($B14),MONTH($B14),1),'Indices d''actualisation'!$G$4:$H$291,2,FALSE()),""))</f>
        <v/>
      </c>
      <c r="F14" s="21" t="str">
        <f>IF($D14="Oui, Indice annuel", VLOOKUP(YEAR(Dossier!$B$11), 'Indices d''actualisation'!$A$4:$C$27, 2, FALSE()),IF($D14="Oui, Indice mensuel",VLOOKUP(DATE(YEAR(Dossier!$B$11),MONTH(Dossier!$B$11),1),'Indices d''actualisation'!$G$4:$H$291,2,FALSE()),""))</f>
        <v/>
      </c>
      <c r="G14" s="48">
        <f t="shared" si="0"/>
        <v>0</v>
      </c>
      <c r="H14" s="15"/>
      <c r="I14" s="15"/>
      <c r="J14" s="32" t="str">
        <f t="shared" si="1"/>
        <v/>
      </c>
      <c r="K14" s="50" t="str">
        <f>IF(ISBLANK(C14),"",IF(I14="Sans renouvellement",1,
   IF(I14="Par jour",INT((Dossier!B$11-J14+1)*H14),
      IF(I14="Par mois",INT((YEAR(Dossier!B$11)*12+MONTH(Dossier!B$11)-(YEAR(J14)*12+MONTH(J14))+1)*H14),
         IF(I14="Par an",INT((YEAR(Dossier!B$11)-YEAR(J14)+1)*H14),
            IF(I14="Tous les 2 ans",MAX(1,INT((YEAR(Dossier!B$11)-YEAR(J14))/2*H14)),
               IF(I14="Tous les 3 ans",MAX(1,INT((YEAR(Dossier!B$11)-YEAR(J14))/3*H14)),
                  IF(I14="Tous les 4 ans",MAX(1,INT((YEAR(Dossier!B$11)-YEAR(J14))/4*H14)),
                     IF(I14="Tous les 5 ans",MAX(1,INT((YEAR(Dossier!B$11)-YEAR(J14))/5*H14)),
                        IF(I14="Tous les 6 ans",MAX(1,INT((YEAR(Dossier!B$11)-YEAR(J14))/6*H14)),
                           IF(I14="Tous les 7 ans",MAX(1,INT((YEAR(Dossier!B$11)-YEAR(J14))/7*H14)),
                              IF(I14="Tous les 8 ans",MAX(1,INT((YEAR(Dossier!B$11)-YEAR(J14))/8*H14)),
                                 IF(I14="Tous les 9 ans",MAX(1,INT((YEAR(Dossier!B$11)-YEAR(J14))/9*H14)),
                                    IF(I14="Tous les 10 ans",MAX(1,INT((YEAR(Dossier!B$11)-YEAR(J14))/10*H14)),
                                       IF(I14="Tous les 15 ans",MAX(1,INT((YEAR(Dossier!B$11)-YEAR(J14))/15*H14)),
                                          IF(I14="Tous les 20 ans",MAX(1,INT((YEAR(Dossier!B$11)-YEAR(J14))/20*H14)),
                                             1
                                          )
                                       )
                                    )
                                 )
                              )
                           )
                        )
                     )
                  )
               )
            )
         )
      )
   )
))</f>
        <v/>
      </c>
      <c r="L14" s="48" t="str">
        <f t="shared" si="2"/>
        <v/>
      </c>
      <c r="M14" s="49" t="str">
        <f>IF(ISNUMBER(K14),IF(I14="Sans renouvellement","",
   IF(I14="Par jour",J14+CEILING((Dossier!B$11-J14+1)/H14,1)*H14,
      IF(I14="Par mois",DATE(YEAR(J14),MONTH(J14)+CEILING((YEAR(Dossier!B$11)*12+MONTH(Dossier!B$11)-(YEAR(J14)*12+MONTH(J14))+1)/H14,1)*H14,DAY(J14)),
         IF(I14="Par an",DATE(YEAR(J14)+CEILING((YEAR(Dossier!B$11)-YEAR(J14)+1)/H14,1)*H14,MONTH(J14),DAY(J14)),
            IF(I14="Tous les 2 ans",DATE(YEAR(J14)+2*CEILING((YEAR(Dossier!B$11)-YEAR(J14)+1)/2,1),MONTH(J14),DAY(J14)),
               IF(I14="Tous les 3 ans",DATE(YEAR(J14)+3*CEILING((YEAR(Dossier!B$11)-YEAR(J14)+1)/3,1),MONTH(J14),DAY(J14)),
                  IF(I14="Tous les 4 ans",DATE(YEAR(J14)+4*CEILING((YEAR(Dossier!B$11)-YEAR(J14)+1)/4,1),MONTH(J14),DAY(J14)),
                     IF(I14="Tous les 5 ans",DATE(YEAR(J14)+5*CEILING((YEAR(Dossier!B$11)-YEAR(J14)+1)/5,1),MONTH(J14),DAY(J14)),
                        IF(I14="Tous les 6 ans",DATE(YEAR(J14)+6*CEILING((YEAR(Dossier!B$11)-YEAR(J14)+1)/6,1),MONTH(J14),DAY(J14)),
                           IF(I14="Tous les 7 ans",DATE(YEAR(J14)+7*CEILING((YEAR(Dossier!B$11)-YEAR(J14)+1)/7,1),MONTH(J14),DAY(J14)),
                              IF(I14="Tous les 8 ans",DATE(YEAR(J14)+8*CEILING((YEAR(Dossier!B$11)-YEAR(J14)+1)/8,1),MONTH(J14),DAY(J14)),
                                 IF(I14="Tous les 9 ans",DATE(YEAR(J14)+9*CEILING((YEAR(Dossier!B$11)-YEAR(J14)+1)/9,1),MONTH(J14),DAY(J14)),
                                    IF(I14="Tous les 10 ans",DATE(YEAR(J14)+10*CEILING((YEAR(Dossier!B$11)-YEAR(J14)+1)/10,1),MONTH(J14),DAY(J14)),
                                       IF(I14="Tous les 15 ans",DATE(YEAR(J14)+15*CEILING((YEAR(Dossier!B$11)-YEAR(J14)+1)/15,1),MONTH(J14),DAY(J14)),
                                          IF(I14="Tous les 20 ans",DATE(YEAR(J14)+20*CEILING((YEAR(Dossier!B$11)-YEAR(J14)+1)/20,1),MONTH(J14),DAY(J14)),
                                             J14
                                          )
                                       )
                                    )
                                 )
                              )
                           )
                        )
                     )
                  )
               )
            )
         )
      )
   )
),"")</f>
        <v/>
      </c>
      <c r="N14" s="21" t="str">
        <f>IF(ISNUMBER(M14),DATEDIF(Dossier!$B$8,'Postes patrimoniaux permanents'!M14,"Y"),"")</f>
        <v/>
      </c>
      <c r="O14" s="48" t="str">
        <f t="shared" si="3"/>
        <v/>
      </c>
      <c r="R14" s="56"/>
      <c r="S14" s="56"/>
      <c r="T14" s="56"/>
      <c r="U14" s="56"/>
      <c r="V14" s="56"/>
      <c r="AG14" s="76" t="s">
        <v>170</v>
      </c>
    </row>
    <row r="15" spans="1:33" ht="15" customHeight="1" x14ac:dyDescent="0.25">
      <c r="A15" s="15"/>
      <c r="B15" s="32"/>
      <c r="C15" s="47"/>
      <c r="D15" s="15"/>
      <c r="E15" s="21" t="str">
        <f>IF($D15="Oui, Indice annuel",VLOOKUP(YEAR($B15),'Indices d''actualisation'!$A$4:$C$27,2,FALSE()),IF($D15="Oui, Indice mensuel",VLOOKUP(DATE(YEAR($B15),MONTH($B15),1),'Indices d''actualisation'!$G$4:$H$291,2,FALSE()),""))</f>
        <v/>
      </c>
      <c r="F15" s="21" t="str">
        <f>IF($D15="Oui, Indice annuel", VLOOKUP(YEAR(Dossier!$B$11), 'Indices d''actualisation'!$A$4:$C$27, 2, FALSE()),IF($D15="Oui, Indice mensuel",VLOOKUP(DATE(YEAR(Dossier!$B$11),MONTH(Dossier!$B$11),1),'Indices d''actualisation'!$G$4:$H$291,2,FALSE()),""))</f>
        <v/>
      </c>
      <c r="G15" s="48">
        <f t="shared" si="0"/>
        <v>0</v>
      </c>
      <c r="H15" s="15"/>
      <c r="I15" s="15"/>
      <c r="J15" s="32" t="str">
        <f t="shared" si="1"/>
        <v/>
      </c>
      <c r="K15" s="50" t="str">
        <f>IF(ISBLANK(C15),"",IF(I15="Sans renouvellement",1,
   IF(I15="Par jour",INT((Dossier!B$11-J15+1)*H15),
      IF(I15="Par mois",INT((YEAR(Dossier!B$11)*12+MONTH(Dossier!B$11)-(YEAR(J15)*12+MONTH(J15))+1)*H15),
         IF(I15="Par an",INT((YEAR(Dossier!B$11)-YEAR(J15)+1)*H15),
            IF(I15="Tous les 2 ans",MAX(1,INT((YEAR(Dossier!B$11)-YEAR(J15))/2*H15)),
               IF(I15="Tous les 3 ans",MAX(1,INT((YEAR(Dossier!B$11)-YEAR(J15))/3*H15)),
                  IF(I15="Tous les 4 ans",MAX(1,INT((YEAR(Dossier!B$11)-YEAR(J15))/4*H15)),
                     IF(I15="Tous les 5 ans",MAX(1,INT((YEAR(Dossier!B$11)-YEAR(J15))/5*H15)),
                        IF(I15="Tous les 6 ans",MAX(1,INT((YEAR(Dossier!B$11)-YEAR(J15))/6*H15)),
                           IF(I15="Tous les 7 ans",MAX(1,INT((YEAR(Dossier!B$11)-YEAR(J15))/7*H15)),
                              IF(I15="Tous les 8 ans",MAX(1,INT((YEAR(Dossier!B$11)-YEAR(J15))/8*H15)),
                                 IF(I15="Tous les 9 ans",MAX(1,INT((YEAR(Dossier!B$11)-YEAR(J15))/9*H15)),
                                    IF(I15="Tous les 10 ans",MAX(1,INT((YEAR(Dossier!B$11)-YEAR(J15))/10*H15)),
                                       IF(I15="Tous les 15 ans",MAX(1,INT((YEAR(Dossier!B$11)-YEAR(J15))/15*H15)),
                                          IF(I15="Tous les 20 ans",MAX(1,INT((YEAR(Dossier!B$11)-YEAR(J15))/20*H15)),
                                             1
                                          )
                                       )
                                    )
                                 )
                              )
                           )
                        )
                     )
                  )
               )
            )
         )
      )
   )
))</f>
        <v/>
      </c>
      <c r="L15" s="48" t="str">
        <f t="shared" si="2"/>
        <v/>
      </c>
      <c r="M15" s="49" t="str">
        <f>IF(ISNUMBER(K15),IF(I15="Sans renouvellement","",
   IF(I15="Par jour",J15+CEILING((Dossier!B$11-J15+1)/H15,1)*H15,
      IF(I15="Par mois",DATE(YEAR(J15),MONTH(J15)+CEILING((YEAR(Dossier!B$11)*12+MONTH(Dossier!B$11)-(YEAR(J15)*12+MONTH(J15))+1)/H15,1)*H15,DAY(J15)),
         IF(I15="Par an",DATE(YEAR(J15)+CEILING((YEAR(Dossier!B$11)-YEAR(J15)+1)/H15,1)*H15,MONTH(J15),DAY(J15)),
            IF(I15="Tous les 2 ans",DATE(YEAR(J15)+2*CEILING((YEAR(Dossier!B$11)-YEAR(J15)+1)/2,1),MONTH(J15),DAY(J15)),
               IF(I15="Tous les 3 ans",DATE(YEAR(J15)+3*CEILING((YEAR(Dossier!B$11)-YEAR(J15)+1)/3,1),MONTH(J15),DAY(J15)),
                  IF(I15="Tous les 4 ans",DATE(YEAR(J15)+4*CEILING((YEAR(Dossier!B$11)-YEAR(J15)+1)/4,1),MONTH(J15),DAY(J15)),
                     IF(I15="Tous les 5 ans",DATE(YEAR(J15)+5*CEILING((YEAR(Dossier!B$11)-YEAR(J15)+1)/5,1),MONTH(J15),DAY(J15)),
                        IF(I15="Tous les 6 ans",DATE(YEAR(J15)+6*CEILING((YEAR(Dossier!B$11)-YEAR(J15)+1)/6,1),MONTH(J15),DAY(J15)),
                           IF(I15="Tous les 7 ans",DATE(YEAR(J15)+7*CEILING((YEAR(Dossier!B$11)-YEAR(J15)+1)/7,1),MONTH(J15),DAY(J15)),
                              IF(I15="Tous les 8 ans",DATE(YEAR(J15)+8*CEILING((YEAR(Dossier!B$11)-YEAR(J15)+1)/8,1),MONTH(J15),DAY(J15)),
                                 IF(I15="Tous les 9 ans",DATE(YEAR(J15)+9*CEILING((YEAR(Dossier!B$11)-YEAR(J15)+1)/9,1),MONTH(J15),DAY(J15)),
                                    IF(I15="Tous les 10 ans",DATE(YEAR(J15)+10*CEILING((YEAR(Dossier!B$11)-YEAR(J15)+1)/10,1),MONTH(J15),DAY(J15)),
                                       IF(I15="Tous les 15 ans",DATE(YEAR(J15)+15*CEILING((YEAR(Dossier!B$11)-YEAR(J15)+1)/15,1),MONTH(J15),DAY(J15)),
                                          IF(I15="Tous les 20 ans",DATE(YEAR(J15)+20*CEILING((YEAR(Dossier!B$11)-YEAR(J15)+1)/20,1),MONTH(J15),DAY(J15)),
                                             J15
                                          )
                                       )
                                    )
                                 )
                              )
                           )
                        )
                     )
                  )
               )
            )
         )
      )
   )
),"")</f>
        <v/>
      </c>
      <c r="N15" s="21" t="str">
        <f>IF(ISNUMBER(M15),DATEDIF(Dossier!$B$8,'Postes patrimoniaux permanents'!M15,"Y"),"")</f>
        <v/>
      </c>
      <c r="O15" s="48" t="str">
        <f t="shared" si="3"/>
        <v/>
      </c>
      <c r="R15" s="56"/>
      <c r="S15" s="56"/>
      <c r="T15" s="56"/>
      <c r="U15" s="56"/>
      <c r="V15" s="56"/>
      <c r="AG15" s="76" t="s">
        <v>171</v>
      </c>
    </row>
    <row r="16" spans="1:33" ht="15" customHeight="1" x14ac:dyDescent="0.25">
      <c r="A16" s="15"/>
      <c r="B16" s="32"/>
      <c r="C16" s="47"/>
      <c r="D16" s="15"/>
      <c r="E16" s="21" t="str">
        <f>IF($D16="Oui, Indice annuel",VLOOKUP(YEAR($B16),'Indices d''actualisation'!$A$4:$C$27,2,FALSE()),IF($D16="Oui, Indice mensuel",VLOOKUP(DATE(YEAR($B16),MONTH($B16),1),'Indices d''actualisation'!$G$4:$H$291,2,FALSE()),""))</f>
        <v/>
      </c>
      <c r="F16" s="21" t="str">
        <f>IF($D16="Oui, Indice annuel", VLOOKUP(YEAR(Dossier!$B$11), 'Indices d''actualisation'!$A$4:$C$27, 2, FALSE()),IF($D16="Oui, Indice mensuel",VLOOKUP(DATE(YEAR(Dossier!$B$11),MONTH(Dossier!$B$11),1),'Indices d''actualisation'!$G$4:$H$291,2,FALSE()),""))</f>
        <v/>
      </c>
      <c r="G16" s="48">
        <f t="shared" si="0"/>
        <v>0</v>
      </c>
      <c r="H16" s="15"/>
      <c r="I16" s="15"/>
      <c r="J16" s="32" t="str">
        <f t="shared" si="1"/>
        <v/>
      </c>
      <c r="K16" s="50" t="str">
        <f>IF(ISBLANK(C16),"",IF(I16="Sans renouvellement",1,
   IF(I16="Par jour",INT((Dossier!B$11-J16+1)*H16),
      IF(I16="Par mois",INT((YEAR(Dossier!B$11)*12+MONTH(Dossier!B$11)-(YEAR(J16)*12+MONTH(J16))+1)*H16),
         IF(I16="Par an",INT((YEAR(Dossier!B$11)-YEAR(J16)+1)*H16),
            IF(I16="Tous les 2 ans",MAX(1,INT((YEAR(Dossier!B$11)-YEAR(J16))/2*H16)),
               IF(I16="Tous les 3 ans",MAX(1,INT((YEAR(Dossier!B$11)-YEAR(J16))/3*H16)),
                  IF(I16="Tous les 4 ans",MAX(1,INT((YEAR(Dossier!B$11)-YEAR(J16))/4*H16)),
                     IF(I16="Tous les 5 ans",MAX(1,INT((YEAR(Dossier!B$11)-YEAR(J16))/5*H16)),
                        IF(I16="Tous les 6 ans",MAX(1,INT((YEAR(Dossier!B$11)-YEAR(J16))/6*H16)),
                           IF(I16="Tous les 7 ans",MAX(1,INT((YEAR(Dossier!B$11)-YEAR(J16))/7*H16)),
                              IF(I16="Tous les 8 ans",MAX(1,INT((YEAR(Dossier!B$11)-YEAR(J16))/8*H16)),
                                 IF(I16="Tous les 9 ans",MAX(1,INT((YEAR(Dossier!B$11)-YEAR(J16))/9*H16)),
                                    IF(I16="Tous les 10 ans",MAX(1,INT((YEAR(Dossier!B$11)-YEAR(J16))/10*H16)),
                                       IF(I16="Tous les 15 ans",MAX(1,INT((YEAR(Dossier!B$11)-YEAR(J16))/15*H16)),
                                          IF(I16="Tous les 20 ans",MAX(1,INT((YEAR(Dossier!B$11)-YEAR(J16))/20*H16)),
                                             1
                                          )
                                       )
                                    )
                                 )
                              )
                           )
                        )
                     )
                  )
               )
            )
         )
      )
   )
))</f>
        <v/>
      </c>
      <c r="L16" s="48" t="str">
        <f t="shared" si="2"/>
        <v/>
      </c>
      <c r="M16" s="49" t="str">
        <f>IF(ISNUMBER(K16),IF(I16="Sans renouvellement","",
   IF(I16="Par jour",J16+CEILING((Dossier!B$11-J16+1)/H16,1)*H16,
      IF(I16="Par mois",DATE(YEAR(J16),MONTH(J16)+CEILING((YEAR(Dossier!B$11)*12+MONTH(Dossier!B$11)-(YEAR(J16)*12+MONTH(J16))+1)/H16,1)*H16,DAY(J16)),
         IF(I16="Par an",DATE(YEAR(J16)+CEILING((YEAR(Dossier!B$11)-YEAR(J16)+1)/H16,1)*H16,MONTH(J16),DAY(J16)),
            IF(I16="Tous les 2 ans",DATE(YEAR(J16)+2*CEILING((YEAR(Dossier!B$11)-YEAR(J16)+1)/2,1),MONTH(J16),DAY(J16)),
               IF(I16="Tous les 3 ans",DATE(YEAR(J16)+3*CEILING((YEAR(Dossier!B$11)-YEAR(J16)+1)/3,1),MONTH(J16),DAY(J16)),
                  IF(I16="Tous les 4 ans",DATE(YEAR(J16)+4*CEILING((YEAR(Dossier!B$11)-YEAR(J16)+1)/4,1),MONTH(J16),DAY(J16)),
                     IF(I16="Tous les 5 ans",DATE(YEAR(J16)+5*CEILING((YEAR(Dossier!B$11)-YEAR(J16)+1)/5,1),MONTH(J16),DAY(J16)),
                        IF(I16="Tous les 6 ans",DATE(YEAR(J16)+6*CEILING((YEAR(Dossier!B$11)-YEAR(J16)+1)/6,1),MONTH(J16),DAY(J16)),
                           IF(I16="Tous les 7 ans",DATE(YEAR(J16)+7*CEILING((YEAR(Dossier!B$11)-YEAR(J16)+1)/7,1),MONTH(J16),DAY(J16)),
                              IF(I16="Tous les 8 ans",DATE(YEAR(J16)+8*CEILING((YEAR(Dossier!B$11)-YEAR(J16)+1)/8,1),MONTH(J16),DAY(J16)),
                                 IF(I16="Tous les 9 ans",DATE(YEAR(J16)+9*CEILING((YEAR(Dossier!B$11)-YEAR(J16)+1)/9,1),MONTH(J16),DAY(J16)),
                                    IF(I16="Tous les 10 ans",DATE(YEAR(J16)+10*CEILING((YEAR(Dossier!B$11)-YEAR(J16)+1)/10,1),MONTH(J16),DAY(J16)),
                                       IF(I16="Tous les 15 ans",DATE(YEAR(J16)+15*CEILING((YEAR(Dossier!B$11)-YEAR(J16)+1)/15,1),MONTH(J16),DAY(J16)),
                                          IF(I16="Tous les 20 ans",DATE(YEAR(J16)+20*CEILING((YEAR(Dossier!B$11)-YEAR(J16)+1)/20,1),MONTH(J16),DAY(J16)),
                                             J16
                                          )
                                       )
                                    )
                                 )
                              )
                           )
                        )
                     )
                  )
               )
            )
         )
      )
   )
),"")</f>
        <v/>
      </c>
      <c r="N16" s="21" t="str">
        <f>IF(ISNUMBER(M16),DATEDIF(Dossier!$B$8,'Postes patrimoniaux permanents'!M16,"Y"),"")</f>
        <v/>
      </c>
      <c r="O16" s="48" t="str">
        <f t="shared" si="3"/>
        <v/>
      </c>
      <c r="R16" s="56"/>
      <c r="S16" s="56"/>
      <c r="T16" s="56"/>
      <c r="U16" s="56"/>
      <c r="V16" s="56"/>
      <c r="AG16" s="76" t="s">
        <v>172</v>
      </c>
    </row>
    <row r="17" spans="1:33" ht="15" customHeight="1" x14ac:dyDescent="0.25">
      <c r="A17" s="15"/>
      <c r="B17" s="32"/>
      <c r="C17" s="47"/>
      <c r="D17" s="15"/>
      <c r="E17" s="21" t="str">
        <f>IF($D17="Oui, Indice annuel",VLOOKUP(YEAR($B17),'Indices d''actualisation'!$A$4:$C$27,2,FALSE()),IF($D17="Oui, Indice mensuel",VLOOKUP(DATE(YEAR($B17),MONTH($B17),1),'Indices d''actualisation'!$G$4:$H$291,2,FALSE()),""))</f>
        <v/>
      </c>
      <c r="F17" s="21" t="str">
        <f>IF($D17="Oui, Indice annuel", VLOOKUP(YEAR(Dossier!$B$11), 'Indices d''actualisation'!$A$4:$C$27, 2, FALSE()),IF($D17="Oui, Indice mensuel",VLOOKUP(DATE(YEAR(Dossier!$B$11),MONTH(Dossier!$B$11),1),'Indices d''actualisation'!$G$4:$H$291,2,FALSE()),""))</f>
        <v/>
      </c>
      <c r="G17" s="48">
        <f t="shared" si="0"/>
        <v>0</v>
      </c>
      <c r="H17" s="15"/>
      <c r="I17" s="15"/>
      <c r="J17" s="32" t="str">
        <f t="shared" si="1"/>
        <v/>
      </c>
      <c r="K17" s="50" t="str">
        <f>IF(ISBLANK(C17),"",IF(I17="Sans renouvellement",1,
   IF(I17="Par jour",INT((Dossier!B$11-J17+1)*H17),
      IF(I17="Par mois",INT((YEAR(Dossier!B$11)*12+MONTH(Dossier!B$11)-(YEAR(J17)*12+MONTH(J17))+1)*H17),
         IF(I17="Par an",INT((YEAR(Dossier!B$11)-YEAR(J17)+1)*H17),
            IF(I17="Tous les 2 ans",MAX(1,INT((YEAR(Dossier!B$11)-YEAR(J17))/2*H17)),
               IF(I17="Tous les 3 ans",MAX(1,INT((YEAR(Dossier!B$11)-YEAR(J17))/3*H17)),
                  IF(I17="Tous les 4 ans",MAX(1,INT((YEAR(Dossier!B$11)-YEAR(J17))/4*H17)),
                     IF(I17="Tous les 5 ans",MAX(1,INT((YEAR(Dossier!B$11)-YEAR(J17))/5*H17)),
                        IF(I17="Tous les 6 ans",MAX(1,INT((YEAR(Dossier!B$11)-YEAR(J17))/6*H17)),
                           IF(I17="Tous les 7 ans",MAX(1,INT((YEAR(Dossier!B$11)-YEAR(J17))/7*H17)),
                              IF(I17="Tous les 8 ans",MAX(1,INT((YEAR(Dossier!B$11)-YEAR(J17))/8*H17)),
                                 IF(I17="Tous les 9 ans",MAX(1,INT((YEAR(Dossier!B$11)-YEAR(J17))/9*H17)),
                                    IF(I17="Tous les 10 ans",MAX(1,INT((YEAR(Dossier!B$11)-YEAR(J17))/10*H17)),
                                       IF(I17="Tous les 15 ans",MAX(1,INT((YEAR(Dossier!B$11)-YEAR(J17))/15*H17)),
                                          IF(I17="Tous les 20 ans",MAX(1,INT((YEAR(Dossier!B$11)-YEAR(J17))/20*H17)),
                                             1
                                          )
                                       )
                                    )
                                 )
                              )
                           )
                        )
                     )
                  )
               )
            )
         )
      )
   )
))</f>
        <v/>
      </c>
      <c r="L17" s="48" t="str">
        <f t="shared" si="2"/>
        <v/>
      </c>
      <c r="M17" s="49" t="str">
        <f>IF(ISNUMBER(K17),IF(I17="Sans renouvellement","",
   IF(I17="Par jour",J17+CEILING((Dossier!B$11-J17+1)/H17,1)*H17,
      IF(I17="Par mois",DATE(YEAR(J17),MONTH(J17)+CEILING((YEAR(Dossier!B$11)*12+MONTH(Dossier!B$11)-(YEAR(J17)*12+MONTH(J17))+1)/H17,1)*H17,DAY(J17)),
         IF(I17="Par an",DATE(YEAR(J17)+CEILING((YEAR(Dossier!B$11)-YEAR(J17)+1)/H17,1)*H17,MONTH(J17),DAY(J17)),
            IF(I17="Tous les 2 ans",DATE(YEAR(J17)+2*CEILING((YEAR(Dossier!B$11)-YEAR(J17)+1)/2,1),MONTH(J17),DAY(J17)),
               IF(I17="Tous les 3 ans",DATE(YEAR(J17)+3*CEILING((YEAR(Dossier!B$11)-YEAR(J17)+1)/3,1),MONTH(J17),DAY(J17)),
                  IF(I17="Tous les 4 ans",DATE(YEAR(J17)+4*CEILING((YEAR(Dossier!B$11)-YEAR(J17)+1)/4,1),MONTH(J17),DAY(J17)),
                     IF(I17="Tous les 5 ans",DATE(YEAR(J17)+5*CEILING((YEAR(Dossier!B$11)-YEAR(J17)+1)/5,1),MONTH(J17),DAY(J17)),
                        IF(I17="Tous les 6 ans",DATE(YEAR(J17)+6*CEILING((YEAR(Dossier!B$11)-YEAR(J17)+1)/6,1),MONTH(J17),DAY(J17)),
                           IF(I17="Tous les 7 ans",DATE(YEAR(J17)+7*CEILING((YEAR(Dossier!B$11)-YEAR(J17)+1)/7,1),MONTH(J17),DAY(J17)),
                              IF(I17="Tous les 8 ans",DATE(YEAR(J17)+8*CEILING((YEAR(Dossier!B$11)-YEAR(J17)+1)/8,1),MONTH(J17),DAY(J17)),
                                 IF(I17="Tous les 9 ans",DATE(YEAR(J17)+9*CEILING((YEAR(Dossier!B$11)-YEAR(J17)+1)/9,1),MONTH(J17),DAY(J17)),
                                    IF(I17="Tous les 10 ans",DATE(YEAR(J17)+10*CEILING((YEAR(Dossier!B$11)-YEAR(J17)+1)/10,1),MONTH(J17),DAY(J17)),
                                       IF(I17="Tous les 15 ans",DATE(YEAR(J17)+15*CEILING((YEAR(Dossier!B$11)-YEAR(J17)+1)/15,1),MONTH(J17),DAY(J17)),
                                          IF(I17="Tous les 20 ans",DATE(YEAR(J17)+20*CEILING((YEAR(Dossier!B$11)-YEAR(J17)+1)/20,1),MONTH(J17),DAY(J17)),
                                             J17
                                          )
                                       )
                                    )
                                 )
                              )
                           )
                        )
                     )
                  )
               )
            )
         )
      )
   )
),"")</f>
        <v/>
      </c>
      <c r="N17" s="21" t="str">
        <f>IF(ISNUMBER(M17),DATEDIF(Dossier!$B$8,'Postes patrimoniaux permanents'!M17,"Y"),"")</f>
        <v/>
      </c>
      <c r="O17" s="48" t="str">
        <f t="shared" si="3"/>
        <v/>
      </c>
      <c r="R17" s="56"/>
      <c r="S17" s="56"/>
      <c r="T17" s="56"/>
      <c r="U17" s="56"/>
      <c r="V17" s="56"/>
      <c r="AG17" s="76" t="s">
        <v>173</v>
      </c>
    </row>
    <row r="18" spans="1:33" ht="15" customHeight="1" x14ac:dyDescent="0.25">
      <c r="A18" s="15"/>
      <c r="B18" s="32"/>
      <c r="C18" s="47"/>
      <c r="D18" s="15"/>
      <c r="E18" s="21" t="str">
        <f>IF($D18="Oui, Indice annuel",VLOOKUP(YEAR($B18),'Indices d''actualisation'!$A$4:$C$27,2,FALSE()),IF($D18="Oui, Indice mensuel",VLOOKUP(DATE(YEAR($B18),MONTH($B18),1),'Indices d''actualisation'!$G$4:$H$291,2,FALSE()),""))</f>
        <v/>
      </c>
      <c r="F18" s="21" t="str">
        <f>IF($D18="Oui, Indice annuel", VLOOKUP(YEAR(Dossier!$B$11), 'Indices d''actualisation'!$A$4:$C$27, 2, FALSE()),IF($D18="Oui, Indice mensuel",VLOOKUP(DATE(YEAR(Dossier!$B$11),MONTH(Dossier!$B$11),1),'Indices d''actualisation'!$G$4:$H$291,2,FALSE()),""))</f>
        <v/>
      </c>
      <c r="G18" s="48">
        <f t="shared" si="0"/>
        <v>0</v>
      </c>
      <c r="H18" s="15"/>
      <c r="I18" s="15"/>
      <c r="J18" s="32" t="str">
        <f t="shared" si="1"/>
        <v/>
      </c>
      <c r="K18" s="50" t="str">
        <f>IF(ISBLANK(C18),"",IF(I18="Sans renouvellement",1,
   IF(I18="Par jour",INT((Dossier!B$11-J18+1)*H18),
      IF(I18="Par mois",INT((YEAR(Dossier!B$11)*12+MONTH(Dossier!B$11)-(YEAR(J18)*12+MONTH(J18))+1)*H18),
         IF(I18="Par an",INT((YEAR(Dossier!B$11)-YEAR(J18)+1)*H18),
            IF(I18="Tous les 2 ans",MAX(1,INT((YEAR(Dossier!B$11)-YEAR(J18))/2*H18)),
               IF(I18="Tous les 3 ans",MAX(1,INT((YEAR(Dossier!B$11)-YEAR(J18))/3*H18)),
                  IF(I18="Tous les 4 ans",MAX(1,INT((YEAR(Dossier!B$11)-YEAR(J18))/4*H18)),
                     IF(I18="Tous les 5 ans",MAX(1,INT((YEAR(Dossier!B$11)-YEAR(J18))/5*H18)),
                        IF(I18="Tous les 6 ans",MAX(1,INT((YEAR(Dossier!B$11)-YEAR(J18))/6*H18)),
                           IF(I18="Tous les 7 ans",MAX(1,INT((YEAR(Dossier!B$11)-YEAR(J18))/7*H18)),
                              IF(I18="Tous les 8 ans",MAX(1,INT((YEAR(Dossier!B$11)-YEAR(J18))/8*H18)),
                                 IF(I18="Tous les 9 ans",MAX(1,INT((YEAR(Dossier!B$11)-YEAR(J18))/9*H18)),
                                    IF(I18="Tous les 10 ans",MAX(1,INT((YEAR(Dossier!B$11)-YEAR(J18))/10*H18)),
                                       IF(I18="Tous les 15 ans",MAX(1,INT((YEAR(Dossier!B$11)-YEAR(J18))/15*H18)),
                                          IF(I18="Tous les 20 ans",MAX(1,INT((YEAR(Dossier!B$11)-YEAR(J18))/20*H18)),
                                             1
                                          )
                                       )
                                    )
                                 )
                              )
                           )
                        )
                     )
                  )
               )
            )
         )
      )
   )
))</f>
        <v/>
      </c>
      <c r="L18" s="48" t="str">
        <f t="shared" si="2"/>
        <v/>
      </c>
      <c r="M18" s="49" t="str">
        <f>IF(ISNUMBER(K18),IF(I18="Sans renouvellement","",
   IF(I18="Par jour",J18+CEILING((Dossier!B$11-J18+1)/H18,1)*H18,
      IF(I18="Par mois",DATE(YEAR(J18),MONTH(J18)+CEILING((YEAR(Dossier!B$11)*12+MONTH(Dossier!B$11)-(YEAR(J18)*12+MONTH(J18))+1)/H18,1)*H18,DAY(J18)),
         IF(I18="Par an",DATE(YEAR(J18)+CEILING((YEAR(Dossier!B$11)-YEAR(J18)+1)/H18,1)*H18,MONTH(J18),DAY(J18)),
            IF(I18="Tous les 2 ans",DATE(YEAR(J18)+2*CEILING((YEAR(Dossier!B$11)-YEAR(J18)+1)/2,1),MONTH(J18),DAY(J18)),
               IF(I18="Tous les 3 ans",DATE(YEAR(J18)+3*CEILING((YEAR(Dossier!B$11)-YEAR(J18)+1)/3,1),MONTH(J18),DAY(J18)),
                  IF(I18="Tous les 4 ans",DATE(YEAR(J18)+4*CEILING((YEAR(Dossier!B$11)-YEAR(J18)+1)/4,1),MONTH(J18),DAY(J18)),
                     IF(I18="Tous les 5 ans",DATE(YEAR(J18)+5*CEILING((YEAR(Dossier!B$11)-YEAR(J18)+1)/5,1),MONTH(J18),DAY(J18)),
                        IF(I18="Tous les 6 ans",DATE(YEAR(J18)+6*CEILING((YEAR(Dossier!B$11)-YEAR(J18)+1)/6,1),MONTH(J18),DAY(J18)),
                           IF(I18="Tous les 7 ans",DATE(YEAR(J18)+7*CEILING((YEAR(Dossier!B$11)-YEAR(J18)+1)/7,1),MONTH(J18),DAY(J18)),
                              IF(I18="Tous les 8 ans",DATE(YEAR(J18)+8*CEILING((YEAR(Dossier!B$11)-YEAR(J18)+1)/8,1),MONTH(J18),DAY(J18)),
                                 IF(I18="Tous les 9 ans",DATE(YEAR(J18)+9*CEILING((YEAR(Dossier!B$11)-YEAR(J18)+1)/9,1),MONTH(J18),DAY(J18)),
                                    IF(I18="Tous les 10 ans",DATE(YEAR(J18)+10*CEILING((YEAR(Dossier!B$11)-YEAR(J18)+1)/10,1),MONTH(J18),DAY(J18)),
                                       IF(I18="Tous les 15 ans",DATE(YEAR(J18)+15*CEILING((YEAR(Dossier!B$11)-YEAR(J18)+1)/15,1),MONTH(J18),DAY(J18)),
                                          IF(I18="Tous les 20 ans",DATE(YEAR(J18)+20*CEILING((YEAR(Dossier!B$11)-YEAR(J18)+1)/20,1),MONTH(J18),DAY(J18)),
                                             J18
                                          )
                                       )
                                    )
                                 )
                              )
                           )
                        )
                     )
                  )
               )
            )
         )
      )
   )
),"")</f>
        <v/>
      </c>
      <c r="N18" s="21" t="str">
        <f>IF(ISNUMBER(M18),DATEDIF(Dossier!$B$8,'Postes patrimoniaux permanents'!M18,"Y"),"")</f>
        <v/>
      </c>
      <c r="O18" s="48" t="str">
        <f t="shared" si="3"/>
        <v/>
      </c>
      <c r="R18" s="56"/>
      <c r="S18" s="56"/>
      <c r="T18" s="56"/>
      <c r="U18" s="56"/>
      <c r="V18" s="56"/>
      <c r="AG18" s="76" t="s">
        <v>174</v>
      </c>
    </row>
    <row r="19" spans="1:33" ht="15" customHeight="1" x14ac:dyDescent="0.25">
      <c r="A19" s="15"/>
      <c r="B19" s="32"/>
      <c r="C19" s="47"/>
      <c r="D19" s="15"/>
      <c r="E19" s="21" t="str">
        <f>IF($D19="Oui, Indice annuel",VLOOKUP(YEAR($B19),'Indices d''actualisation'!$A$4:$C$27,2,FALSE()),IF($D19="Oui, Indice mensuel",VLOOKUP(DATE(YEAR($B19),MONTH($B19),1),'Indices d''actualisation'!$G$4:$H$291,2,FALSE()),""))</f>
        <v/>
      </c>
      <c r="F19" s="21" t="str">
        <f>IF($D19="Oui, Indice annuel", VLOOKUP(YEAR(Dossier!$B$11), 'Indices d''actualisation'!$A$4:$C$27, 2, FALSE()),IF($D19="Oui, Indice mensuel",VLOOKUP(DATE(YEAR(Dossier!$B$11),MONTH(Dossier!$B$11),1),'Indices d''actualisation'!$G$4:$H$291,2,FALSE()),""))</f>
        <v/>
      </c>
      <c r="G19" s="48">
        <f t="shared" si="0"/>
        <v>0</v>
      </c>
      <c r="H19" s="15"/>
      <c r="I19" s="15"/>
      <c r="J19" s="32" t="str">
        <f t="shared" si="1"/>
        <v/>
      </c>
      <c r="K19" s="50" t="str">
        <f>IF(ISBLANK(C19),"",IF(I19="Sans renouvellement",1,
   IF(I19="Par jour",INT((Dossier!B$11-J19+1)*H19),
      IF(I19="Par mois",INT((YEAR(Dossier!B$11)*12+MONTH(Dossier!B$11)-(YEAR(J19)*12+MONTH(J19))+1)*H19),
         IF(I19="Par an",INT((YEAR(Dossier!B$11)-YEAR(J19)+1)*H19),
            IF(I19="Tous les 2 ans",MAX(1,INT((YEAR(Dossier!B$11)-YEAR(J19))/2*H19)),
               IF(I19="Tous les 3 ans",MAX(1,INT((YEAR(Dossier!B$11)-YEAR(J19))/3*H19)),
                  IF(I19="Tous les 4 ans",MAX(1,INT((YEAR(Dossier!B$11)-YEAR(J19))/4*H19)),
                     IF(I19="Tous les 5 ans",MAX(1,INT((YEAR(Dossier!B$11)-YEAR(J19))/5*H19)),
                        IF(I19="Tous les 6 ans",MAX(1,INT((YEAR(Dossier!B$11)-YEAR(J19))/6*H19)),
                           IF(I19="Tous les 7 ans",MAX(1,INT((YEAR(Dossier!B$11)-YEAR(J19))/7*H19)),
                              IF(I19="Tous les 8 ans",MAX(1,INT((YEAR(Dossier!B$11)-YEAR(J19))/8*H19)),
                                 IF(I19="Tous les 9 ans",MAX(1,INT((YEAR(Dossier!B$11)-YEAR(J19))/9*H19)),
                                    IF(I19="Tous les 10 ans",MAX(1,INT((YEAR(Dossier!B$11)-YEAR(J19))/10*H19)),
                                       IF(I19="Tous les 15 ans",MAX(1,INT((YEAR(Dossier!B$11)-YEAR(J19))/15*H19)),
                                          IF(I19="Tous les 20 ans",MAX(1,INT((YEAR(Dossier!B$11)-YEAR(J19))/20*H19)),
                                             1
                                          )
                                       )
                                    )
                                 )
                              )
                           )
                        )
                     )
                  )
               )
            )
         )
      )
   )
))</f>
        <v/>
      </c>
      <c r="L19" s="48" t="str">
        <f t="shared" si="2"/>
        <v/>
      </c>
      <c r="M19" s="49" t="str">
        <f>IF(ISNUMBER(K19),IF(I19="Sans renouvellement","",
   IF(I19="Par jour",J19+CEILING((Dossier!B$11-J19+1)/H19,1)*H19,
      IF(I19="Par mois",DATE(YEAR(J19),MONTH(J19)+CEILING((YEAR(Dossier!B$11)*12+MONTH(Dossier!B$11)-(YEAR(J19)*12+MONTH(J19))+1)/H19,1)*H19,DAY(J19)),
         IF(I19="Par an",DATE(YEAR(J19)+CEILING((YEAR(Dossier!B$11)-YEAR(J19)+1)/H19,1)*H19,MONTH(J19),DAY(J19)),
            IF(I19="Tous les 2 ans",DATE(YEAR(J19)+2*CEILING((YEAR(Dossier!B$11)-YEAR(J19)+1)/2,1),MONTH(J19),DAY(J19)),
               IF(I19="Tous les 3 ans",DATE(YEAR(J19)+3*CEILING((YEAR(Dossier!B$11)-YEAR(J19)+1)/3,1),MONTH(J19),DAY(J19)),
                  IF(I19="Tous les 4 ans",DATE(YEAR(J19)+4*CEILING((YEAR(Dossier!B$11)-YEAR(J19)+1)/4,1),MONTH(J19),DAY(J19)),
                     IF(I19="Tous les 5 ans",DATE(YEAR(J19)+5*CEILING((YEAR(Dossier!B$11)-YEAR(J19)+1)/5,1),MONTH(J19),DAY(J19)),
                        IF(I19="Tous les 6 ans",DATE(YEAR(J19)+6*CEILING((YEAR(Dossier!B$11)-YEAR(J19)+1)/6,1),MONTH(J19),DAY(J19)),
                           IF(I19="Tous les 7 ans",DATE(YEAR(J19)+7*CEILING((YEAR(Dossier!B$11)-YEAR(J19)+1)/7,1),MONTH(J19),DAY(J19)),
                              IF(I19="Tous les 8 ans",DATE(YEAR(J19)+8*CEILING((YEAR(Dossier!B$11)-YEAR(J19)+1)/8,1),MONTH(J19),DAY(J19)),
                                 IF(I19="Tous les 9 ans",DATE(YEAR(J19)+9*CEILING((YEAR(Dossier!B$11)-YEAR(J19)+1)/9,1),MONTH(J19),DAY(J19)),
                                    IF(I19="Tous les 10 ans",DATE(YEAR(J19)+10*CEILING((YEAR(Dossier!B$11)-YEAR(J19)+1)/10,1),MONTH(J19),DAY(J19)),
                                       IF(I19="Tous les 15 ans",DATE(YEAR(J19)+15*CEILING((YEAR(Dossier!B$11)-YEAR(J19)+1)/15,1),MONTH(J19),DAY(J19)),
                                          IF(I19="Tous les 20 ans",DATE(YEAR(J19)+20*CEILING((YEAR(Dossier!B$11)-YEAR(J19)+1)/20,1),MONTH(J19),DAY(J19)),
                                             J19
                                          )
                                       )
                                    )
                                 )
                              )
                           )
                        )
                     )
                  )
               )
            )
         )
      )
   )
),"")</f>
        <v/>
      </c>
      <c r="N19" s="21" t="str">
        <f>IF(ISNUMBER(M19),DATEDIF(Dossier!$B$8,'Postes patrimoniaux permanents'!M19,"Y"),"")</f>
        <v/>
      </c>
      <c r="O19" s="48" t="str">
        <f t="shared" si="3"/>
        <v/>
      </c>
      <c r="R19" s="56"/>
      <c r="S19" s="56"/>
      <c r="T19" s="56"/>
      <c r="U19" s="56"/>
      <c r="V19" s="56"/>
      <c r="AG19" s="76" t="s">
        <v>175</v>
      </c>
    </row>
    <row r="20" spans="1:33" ht="15" customHeight="1" x14ac:dyDescent="0.25">
      <c r="K20" s="79" t="s">
        <v>176</v>
      </c>
      <c r="L20" s="48">
        <f>SUM(L10:L19)</f>
        <v>0</v>
      </c>
      <c r="P20" s="56"/>
      <c r="Q20" s="56"/>
      <c r="R20" s="56"/>
      <c r="S20" s="56"/>
      <c r="AG20" s="76" t="s">
        <v>177</v>
      </c>
    </row>
    <row r="21" spans="1:33" s="44" customFormat="1" ht="55.5" customHeight="1" x14ac:dyDescent="0.25">
      <c r="A21" s="44" t="s">
        <v>52</v>
      </c>
      <c r="B21" s="44" t="s">
        <v>178</v>
      </c>
      <c r="C21" s="52" t="s">
        <v>179</v>
      </c>
      <c r="D21" s="52" t="s">
        <v>180</v>
      </c>
      <c r="E21" s="44" t="s">
        <v>181</v>
      </c>
      <c r="F21" s="44" t="s">
        <v>182</v>
      </c>
      <c r="G21" s="44" t="s">
        <v>183</v>
      </c>
      <c r="H21" s="57"/>
      <c r="I21" s="44" t="s">
        <v>184</v>
      </c>
      <c r="J21" s="44" t="s">
        <v>185</v>
      </c>
      <c r="K21" s="46" t="s">
        <v>62</v>
      </c>
      <c r="L21" s="44" t="s">
        <v>48</v>
      </c>
      <c r="M21" s="44" t="s">
        <v>49</v>
      </c>
      <c r="N21" s="57"/>
      <c r="O21" s="57"/>
      <c r="P21" s="57"/>
      <c r="Q21" s="57"/>
      <c r="R21" s="57"/>
      <c r="S21" s="57"/>
      <c r="T21" s="57"/>
      <c r="U21" s="57"/>
      <c r="V21" s="57"/>
      <c r="W21" s="57"/>
      <c r="AE21" s="80" t="s">
        <v>186</v>
      </c>
    </row>
    <row r="22" spans="1:33" ht="15" customHeight="1" x14ac:dyDescent="0.25">
      <c r="A22" s="21" t="str">
        <f t="shared" ref="A22:A31" si="4">IF(ISBLANK(A10),"",A10)</f>
        <v/>
      </c>
      <c r="B22" s="21" t="e">
        <f t="array" aca="1" ref="B22" ca="1">IF(AND(Dossier!$B$6="Masculin",$C$3="Tables stationnaires"),INDIRECT("'Homme stationnaire 2025'!DB"&amp;Dossier!$D$11+2),IF(AND(Dossier!$B$6="Masculin",$C$3="Tables prospectives"),INDIRECT("'Homme prospectif 2025'!DB"&amp;Dossier!$D$11+2),IF(AND(Dossier!$B$6="Féminin",$C$3="Tables stationnaires"),INDIRECT("'Femme stationnaire 2025'!DB"&amp;Dossier!$D$11+2),IF(AND(Dossier!$B$6="Féminin",$C$3="Tables prospectives"),INDIRECT("'Femme prospectif 2025'!DB"&amp;Dossier!$D$11+2),IF(AND(Dossier!$B$6="Indéterminé",$C$3="Tables stationnaires"),INDIRECT("'I Stationnaire 2025'!DB"&amp;Dossier!$D$11+2),IF(AND(Dossier!$B$6="Indéterminé",$C$3="Tables prospectives"),INDIRECT("'I prospectif 2025'!DB"&amp;Dossier!$D$11+2),""))))))</f>
        <v>#NUM!</v>
      </c>
      <c r="C22" s="81" t="str">
        <f t="array" aca="1" ref="C22" ca="1">IF(ISNUMBER(N10),IF(AND(Dossier!$B$6="Masculin",$C$3="Tables stationnaires"),INDIRECT("'Homme stationnaire 2025'!DB"&amp;$N10+2),IF(AND(Dossier!$B$6="Masculin",$C$3="Tables prospectives"),INDIRECT("'Homme prospectif 2025'!DB"&amp;$N10+2),IF(AND(Dossier!$B$6="Féminin",$C$3="Tables stationnaires"),INDIRECT("'Femme stationnaire 2025'!DB"&amp;$N10+2),IF(AND(Dossier!$B$6="Féminin",$C$3="Tables prospectives"),INDIRECT("'Femme prospectif 2025'!DB"&amp;$N10+2),IF(AND(Dossier!$B$6="Indéterminé",$C$3="Tables stationnaires"),INDIRECT("'I Stationnaire 2025'!DB"&amp;$N10+2),IF(AND(Dossier!$B$6="Indéterminé",$C$3="Tables prospectives"),INDIRECT("'I prospectif 2025'!DB"&amp;$N10+2),"")))))),"")</f>
        <v/>
      </c>
      <c r="D22" s="21" t="str">
        <f t="array" aca="1" ref="D22" ca="1">IF(ISNUMBER(N10),IF(AND(Dossier!$B$6="Masculin",$C$3="Tables stationnaires"),INDIRECT("'Homme stationnaire 2025'!"&amp;ADDRESS(Dossier!$D$11+2,$N10+1,4,1)),IF(AND(Dossier!$B$6="Masculin",$C$3="Tables prospectives"),IF($N10+1&gt;106,INDIRECT("'Homme prospectif 2025'!DB"&amp;Dossier!$D$11+2),INDIRECT("'Homme prospectif 2025'!"&amp;ADDRESS(Dossier!$D$11+2,$N10+1,4,1))),IF(AND(Dossier!$B$6="Féminin",$C$3="Tables stationnaires"),INDIRECT("'Femme stationnaire 2025'!"&amp;ADDRESS(Dossier!$D$11+2,$N10+1,4,1)),IF(AND(Dossier!$B$6="Féminin",$C$3="Tables prospectives"),IF($N10+1&gt;106,INDIRECT("'Femme prospectif 2025'!DB"&amp;Dossier!$D$11+2),INDIRECT("'Femme prospectif 2025'!"&amp;ADDRESS(Dossier!$D$11+2,$N10+1,4,1))),IF(AND(Dossier!$B$6="Indéterminé",$C$3="Tables stationnaires"),INDIRECT("'I Stationnaire 2025'!"&amp;ADDRESS(Dossier!$D$11+2,$N10+1,4,1)),IF(AND(Dossier!$B$6="Indéterminé",$C$3="Tables prospectives"),IF($N10+1&gt;106,INDIRECT("'I prospectif 2025'!DB"&amp;Dossier!$D$11+2),INDIRECT("'I prospectif 2025'!"&amp;ADDRESS(Dossier!$D$11+2,$N10+1,4,1))),"")))))),"")</f>
        <v/>
      </c>
      <c r="E22" s="21" t="str">
        <f t="shared" ref="E22:E31" ca="1" si="5">IF(ISNUMBER(D22),IF($C$4="Méthode exacte",B22-D22,C22),"")</f>
        <v/>
      </c>
      <c r="F22" s="48" t="str">
        <f t="shared" ref="F22:F31" ca="1" si="6">IF(ISNUMBER(E22),O10*E22,"")</f>
        <v/>
      </c>
      <c r="G22" s="48" t="str">
        <f t="shared" ref="G22:G31" ca="1" si="7">IF(ISNUMBER(F22),F22+G10,"")</f>
        <v/>
      </c>
      <c r="I22" s="152">
        <f ca="1">L20+G32</f>
        <v>0</v>
      </c>
      <c r="J22" s="153"/>
      <c r="K22" s="152">
        <f ca="1">I22*Dossier!$B$20*Dossier!$B$21</f>
        <v>0</v>
      </c>
      <c r="L22" s="152">
        <f ca="1">MIN(MAX(0,I22-J22),K22)</f>
        <v>0</v>
      </c>
      <c r="M22" s="152">
        <f ca="1">MIN(MAX(0,(K22-L22)),G22)</f>
        <v>0</v>
      </c>
      <c r="AE22" s="76" t="s">
        <v>187</v>
      </c>
    </row>
    <row r="23" spans="1:33" ht="15" customHeight="1" x14ac:dyDescent="0.25">
      <c r="A23" s="21" t="str">
        <f t="shared" si="4"/>
        <v/>
      </c>
      <c r="B23" s="21" t="e">
        <f t="array" aca="1" ref="B23" ca="1">IF(AND(Dossier!$B$6="Masculin",$C$3="Tables stationnaires"),INDIRECT("'Homme stationnaire 2025'!DB"&amp;Dossier!$D$11+2),IF(AND(Dossier!$B$6="Masculin",$C$3="Tables prospectives"),INDIRECT("'Homme prospectif 2025'!DB"&amp;Dossier!$D$11+2),IF(AND(Dossier!$B$6="Féminin",$C$3="Tables stationnaires"),INDIRECT("'Femme stationnaire 2025'!DB"&amp;Dossier!$D$11+2),IF(AND(Dossier!$B$6="Féminin",$C$3="Tables prospectives"),INDIRECT("'Femme prospectif 2025'!DB"&amp;Dossier!$D$11+2),IF(AND(Dossier!$B$6="Indéterminé",$C$3="Tables stationnaires"),INDIRECT("'I Stationnaire 2025'!DB"&amp;Dossier!$D$11+2),IF(AND(Dossier!$B$6="Indéterminé",$C$3="Tables prospectives"),INDIRECT("'I prospectif 2025'!DB"&amp;Dossier!$D$11+2),""))))))</f>
        <v>#NUM!</v>
      </c>
      <c r="C23" s="81" t="str">
        <f t="array" aca="1" ref="C23" ca="1">IF(ISNUMBER(N11),IF(AND(Dossier!$B$6="Masculin",$C$3="Tables stationnaires"),INDIRECT("'Homme stationnaire 2025'!DB"&amp;$N11+2),IF(AND(Dossier!$B$6="Masculin",$C$3="Tables prospectives"),INDIRECT("'Homme prospectif 2025'!DB"&amp;$N11+2),IF(AND(Dossier!$B$6="Féminin",$C$3="Tables stationnaires"),INDIRECT("'Femme stationnaire 2025'!DB"&amp;$N11+2),IF(AND(Dossier!$B$6="Féminin",$C$3="Tables prospectives"),INDIRECT("'Femme prospectif 2025'!DB"&amp;$N11+2),IF(AND(Dossier!$B$6="Indéterminé",$C$3="Tables stationnaires"),INDIRECT("'I Stationnaire 2025'!DB"&amp;$N11+2),IF(AND(Dossier!$B$6="Indéterminé",$C$3="Tables prospectives"),INDIRECT("'I prospectif 2025'!DB"&amp;$N11+2),"")))))),"")</f>
        <v/>
      </c>
      <c r="D23" s="21" t="str">
        <f t="array" aca="1" ref="D23" ca="1">IF(ISNUMBER(N11),IF(AND(Dossier!$B$6="Masculin",$C$3="Tables stationnaires"),INDIRECT("'Homme stationnaire 2025'!"&amp;ADDRESS(Dossier!$D$11+2,$N11+1,4,1)),IF(AND(Dossier!$B$6="Masculin",$C$3="Tables prospectives"),IF($N11+1&gt;106,INDIRECT("'Homme prospectif 2025'!DB"&amp;Dossier!$D$11+2),INDIRECT("'Homme prospectif 2025'!"&amp;ADDRESS(Dossier!$D$11+2,$N11+1,4,1))),IF(AND(Dossier!$B$6="Féminin",$C$3="Tables stationnaires"),INDIRECT("'Femme stationnaire 2025'!"&amp;ADDRESS(Dossier!$D$11+2,$N11+1,4,1)),IF(AND(Dossier!$B$6="Féminin",$C$3="Tables prospectives"),IF($N11+1&gt;106,INDIRECT("'Femme prospectif 2025'!DB"&amp;Dossier!$D$11+2),INDIRECT("'Femme prospectif 2025'!"&amp;ADDRESS(Dossier!$D$11+2,$N11+1,4,1))),IF(AND(Dossier!$B$6="Indéterminé",$C$3="Tables stationnaires"),INDIRECT("'I Stationnaire 2025'!"&amp;ADDRESS(Dossier!$D$11+2,$N11+1,4,1)),IF(AND(Dossier!$B$6="Indéterminé",$C$3="Tables prospectives"),IF($N11+1&gt;106,INDIRECT("'I prospectif 2025'!DB"&amp;Dossier!$D$11+2),INDIRECT("'I prospectif 2025'!"&amp;ADDRESS(Dossier!$D$11+2,$N11+1,4,1))),"")))))),"")</f>
        <v/>
      </c>
      <c r="E23" s="21" t="str">
        <f t="shared" ca="1" si="5"/>
        <v/>
      </c>
      <c r="F23" s="48" t="str">
        <f t="shared" ca="1" si="6"/>
        <v/>
      </c>
      <c r="G23" s="48" t="str">
        <f t="shared" ca="1" si="7"/>
        <v/>
      </c>
      <c r="H23" s="19"/>
      <c r="I23" s="152"/>
      <c r="J23" s="152"/>
      <c r="K23" s="152"/>
      <c r="L23" s="152"/>
      <c r="M23" s="152"/>
    </row>
    <row r="24" spans="1:33" ht="15" customHeight="1" x14ac:dyDescent="0.25">
      <c r="A24" s="21" t="str">
        <f t="shared" si="4"/>
        <v/>
      </c>
      <c r="B24" s="21" t="e">
        <f t="array" aca="1" ref="B24" ca="1">IF(AND(Dossier!$B$6="Masculin",$C$3="Tables stationnaires"),INDIRECT("'Homme stationnaire 2025'!DB"&amp;Dossier!$D$11+2),IF(AND(Dossier!$B$6="Masculin",$C$3="Tables prospectives"),INDIRECT("'Homme prospectif 2025'!DB"&amp;Dossier!$D$11+2),IF(AND(Dossier!$B$6="Féminin",$C$3="Tables stationnaires"),INDIRECT("'Femme stationnaire 2025'!DB"&amp;Dossier!$D$11+2),IF(AND(Dossier!$B$6="Féminin",$C$3="Tables prospectives"),INDIRECT("'Femme prospectif 2025'!DB"&amp;Dossier!$D$11+2),IF(AND(Dossier!$B$6="Indéterminé",$C$3="Tables stationnaires"),INDIRECT("'I Stationnaire 2025'!DB"&amp;Dossier!$D$11+2),IF(AND(Dossier!$B$6="Indéterminé",$C$3="Tables prospectives"),INDIRECT("'I prospectif 2025'!DB"&amp;Dossier!$D$11+2),""))))))</f>
        <v>#NUM!</v>
      </c>
      <c r="C24" s="81" t="str">
        <f t="array" aca="1" ref="C24" ca="1">IF(ISNUMBER(N12),IF(AND(Dossier!$B$6="Masculin",$C$3="Tables stationnaires"),INDIRECT("'Homme stationnaire 2025'!DB"&amp;$N12+2),IF(AND(Dossier!$B$6="Masculin",$C$3="Tables prospectives"),INDIRECT("'Homme prospectif 2025'!DB"&amp;$N12+2),IF(AND(Dossier!$B$6="Féminin",$C$3="Tables stationnaires"),INDIRECT("'Femme stationnaire 2025'!DB"&amp;$N12+2),IF(AND(Dossier!$B$6="Féminin",$C$3="Tables prospectives"),INDIRECT("'Femme prospectif 2025'!DB"&amp;$N12+2),IF(AND(Dossier!$B$6="Indéterminé",$C$3="Tables stationnaires"),INDIRECT("'I Stationnaire 2025'!DB"&amp;$N12+2),IF(AND(Dossier!$B$6="Indéterminé",$C$3="Tables prospectives"),INDIRECT("'I prospectif 2025'!DB"&amp;$N12+2),"")))))),"")</f>
        <v/>
      </c>
      <c r="D24" s="21" t="str">
        <f t="array" aca="1" ref="D24" ca="1">IF(ISNUMBER(N12),IF(AND(Dossier!$B$6="Masculin",$C$3="Tables stationnaires"),INDIRECT("'Homme stationnaire 2025'!"&amp;ADDRESS(Dossier!$D$11+2,$N12+1,4,1)),IF(AND(Dossier!$B$6="Masculin",$C$3="Tables prospectives"),IF($N12+1&gt;106,INDIRECT("'Homme prospectif 2025'!DB"&amp;Dossier!$D$11+2),INDIRECT("'Homme prospectif 2025'!"&amp;ADDRESS(Dossier!$D$11+2,$N12+1,4,1))),IF(AND(Dossier!$B$6="Féminin",$C$3="Tables stationnaires"),INDIRECT("'Femme stationnaire 2025'!"&amp;ADDRESS(Dossier!$D$11+2,$N12+1,4,1)),IF(AND(Dossier!$B$6="Féminin",$C$3="Tables prospectives"),IF($N12+1&gt;106,INDIRECT("'Femme prospectif 2025'!DB"&amp;Dossier!$D$11+2),INDIRECT("'Femme prospectif 2025'!"&amp;ADDRESS(Dossier!$D$11+2,$N12+1,4,1))),IF(AND(Dossier!$B$6="Indéterminé",$C$3="Tables stationnaires"),INDIRECT("'I Stationnaire 2025'!"&amp;ADDRESS(Dossier!$D$11+2,$N12+1,4,1)),IF(AND(Dossier!$B$6="Indéterminé",$C$3="Tables prospectives"),IF($N12+1&gt;106,INDIRECT("'I prospectif 2025'!DB"&amp;Dossier!$D$11+2),INDIRECT("'I prospectif 2025'!"&amp;ADDRESS(Dossier!$D$11+2,$N12+1,4,1))),"")))))),"")</f>
        <v/>
      </c>
      <c r="E24" s="21" t="str">
        <f t="shared" ca="1" si="5"/>
        <v/>
      </c>
      <c r="F24" s="48" t="str">
        <f t="shared" ca="1" si="6"/>
        <v/>
      </c>
      <c r="G24" s="48" t="str">
        <f t="shared" ca="1" si="7"/>
        <v/>
      </c>
      <c r="I24" s="152"/>
      <c r="J24" s="152"/>
      <c r="K24" s="152"/>
      <c r="L24" s="152"/>
      <c r="M24" s="152"/>
    </row>
    <row r="25" spans="1:33" ht="15" customHeight="1" x14ac:dyDescent="0.25">
      <c r="A25" s="21" t="str">
        <f t="shared" si="4"/>
        <v/>
      </c>
      <c r="B25" s="21" t="e">
        <f t="array" aca="1" ref="B25" ca="1">IF(AND(Dossier!$B$6="Masculin",$C$3="Tables stationnaires"),INDIRECT("'Homme stationnaire 2025'!DB"&amp;Dossier!$D$11+2),IF(AND(Dossier!$B$6="Masculin",$C$3="Tables prospectives"),INDIRECT("'Homme prospectif 2025'!DB"&amp;Dossier!$D$11+2),IF(AND(Dossier!$B$6="Féminin",$C$3="Tables stationnaires"),INDIRECT("'Femme stationnaire 2025'!DB"&amp;Dossier!$D$11+2),IF(AND(Dossier!$B$6="Féminin",$C$3="Tables prospectives"),INDIRECT("'Femme prospectif 2025'!DB"&amp;Dossier!$D$11+2),IF(AND(Dossier!$B$6="Indéterminé",$C$3="Tables stationnaires"),INDIRECT("'I Stationnaire 2025'!DB"&amp;Dossier!$D$11+2),IF(AND(Dossier!$B$6="Indéterminé",$C$3="Tables prospectives"),INDIRECT("'I prospectif 2025'!DB"&amp;Dossier!$D$11+2),""))))))</f>
        <v>#NUM!</v>
      </c>
      <c r="C25" s="81" t="str">
        <f t="array" aca="1" ref="C25" ca="1">IF(ISNUMBER(N13),IF(AND(Dossier!$B$6="Masculin",$C$3="Tables stationnaires"),INDIRECT("'Homme stationnaire 2025'!DB"&amp;$N13+2),IF(AND(Dossier!$B$6="Masculin",$C$3="Tables prospectives"),INDIRECT("'Homme prospectif 2025'!DB"&amp;$N13+2),IF(AND(Dossier!$B$6="Féminin",$C$3="Tables stationnaires"),INDIRECT("'Femme stationnaire 2025'!DB"&amp;$N13+2),IF(AND(Dossier!$B$6="Féminin",$C$3="Tables prospectives"),INDIRECT("'Femme prospectif 2025'!DB"&amp;$N13+2),IF(AND(Dossier!$B$6="Indéterminé",$C$3="Tables stationnaires"),INDIRECT("'I Stationnaire 2025'!DB"&amp;$N13+2),IF(AND(Dossier!$B$6="Indéterminé",$C$3="Tables prospectives"),INDIRECT("'I prospectif 2025'!DB"&amp;$N13+2),"")))))),"")</f>
        <v/>
      </c>
      <c r="D25" s="21" t="str">
        <f t="array" aca="1" ref="D25" ca="1">IF(ISNUMBER(N13),IF(AND(Dossier!$B$6="Masculin",$C$3="Tables stationnaires"),INDIRECT("'Homme stationnaire 2025'!"&amp;ADDRESS(Dossier!$D$11+2,$N13+1,4,1)),IF(AND(Dossier!$B$6="Masculin",$C$3="Tables prospectives"),IF($N13+1&gt;106,INDIRECT("'Homme prospectif 2025'!DB"&amp;Dossier!$D$11+2),INDIRECT("'Homme prospectif 2025'!"&amp;ADDRESS(Dossier!$D$11+2,$N13+1,4,1))),IF(AND(Dossier!$B$6="Féminin",$C$3="Tables stationnaires"),INDIRECT("'Femme stationnaire 2025'!"&amp;ADDRESS(Dossier!$D$11+2,$N13+1,4,1)),IF(AND(Dossier!$B$6="Féminin",$C$3="Tables prospectives"),IF($N13+1&gt;106,INDIRECT("'Femme prospectif 2025'!DB"&amp;Dossier!$D$11+2),INDIRECT("'Femme prospectif 2025'!"&amp;ADDRESS(Dossier!$D$11+2,$N13+1,4,1))),IF(AND(Dossier!$B$6="Indéterminé",$C$3="Tables stationnaires"),INDIRECT("'I Stationnaire 2025'!"&amp;ADDRESS(Dossier!$D$11+2,$N13+1,4,1)),IF(AND(Dossier!$B$6="Indéterminé",$C$3="Tables prospectives"),IF($N13+1&gt;106,INDIRECT("'I prospectif 2025'!DB"&amp;Dossier!$D$11+2),INDIRECT("'I prospectif 2025'!"&amp;ADDRESS(Dossier!$D$11+2,$N13+1,4,1))),"")))))),"")</f>
        <v/>
      </c>
      <c r="E25" s="21" t="str">
        <f t="shared" ca="1" si="5"/>
        <v/>
      </c>
      <c r="F25" s="48" t="str">
        <f t="shared" ca="1" si="6"/>
        <v/>
      </c>
      <c r="G25" s="48" t="str">
        <f t="shared" ca="1" si="7"/>
        <v/>
      </c>
      <c r="I25" s="152"/>
      <c r="J25" s="152"/>
      <c r="K25" s="152"/>
      <c r="L25" s="152"/>
      <c r="M25" s="152"/>
    </row>
    <row r="26" spans="1:33" ht="15" customHeight="1" x14ac:dyDescent="0.25">
      <c r="A26" s="21" t="str">
        <f t="shared" si="4"/>
        <v/>
      </c>
      <c r="B26" s="21" t="e">
        <f t="array" aca="1" ref="B26" ca="1">IF(AND(Dossier!$B$6="Masculin",$C$3="Tables stationnaires"),INDIRECT("'Homme stationnaire 2025'!DB"&amp;Dossier!$D$11+2),IF(AND(Dossier!$B$6="Masculin",$C$3="Tables prospectives"),INDIRECT("'Homme prospectif 2025'!DB"&amp;Dossier!$D$11+2),IF(AND(Dossier!$B$6="Féminin",$C$3="Tables stationnaires"),INDIRECT("'Femme stationnaire 2025'!DB"&amp;Dossier!$D$11+2),IF(AND(Dossier!$B$6="Féminin",$C$3="Tables prospectives"),INDIRECT("'Femme prospectif 2025'!DB"&amp;Dossier!$D$11+2),IF(AND(Dossier!$B$6="Indéterminé",$C$3="Tables stationnaires"),INDIRECT("'I Stationnaire 2025'!DB"&amp;Dossier!$D$11+2),IF(AND(Dossier!$B$6="Indéterminé",$C$3="Tables prospectives"),INDIRECT("'I prospectif 2025'!DB"&amp;Dossier!$D$11+2),""))))))</f>
        <v>#NUM!</v>
      </c>
      <c r="C26" s="81" t="str">
        <f t="array" aca="1" ref="C26" ca="1">IF(ISNUMBER(N14),IF(AND(Dossier!$B$6="Masculin",$C$3="Tables stationnaires"),INDIRECT("'Homme stationnaire 2025'!DB"&amp;$N14+2),IF(AND(Dossier!$B$6="Masculin",$C$3="Tables prospectives"),INDIRECT("'Homme prospectif 2025'!DB"&amp;$N14+2),IF(AND(Dossier!$B$6="Féminin",$C$3="Tables stationnaires"),INDIRECT("'Femme stationnaire 2025'!DB"&amp;$N14+2),IF(AND(Dossier!$B$6="Féminin",$C$3="Tables prospectives"),INDIRECT("'Femme prospectif 2025'!DB"&amp;$N14+2),IF(AND(Dossier!$B$6="Indéterminé",$C$3="Tables stationnaires"),INDIRECT("'I Stationnaire 2025'!DB"&amp;$N14+2),IF(AND(Dossier!$B$6="Indéterminé",$C$3="Tables prospectives"),INDIRECT("'I prospectif 2025'!DB"&amp;$N14+2),"")))))),"")</f>
        <v/>
      </c>
      <c r="D26" s="21" t="str">
        <f t="array" aca="1" ref="D26" ca="1">IF(ISNUMBER(N14),IF(AND(Dossier!$B$6="Masculin",$C$3="Tables stationnaires"),INDIRECT("'Homme stationnaire 2025'!"&amp;ADDRESS(Dossier!$D$11+2,$N14+1,4,1)),IF(AND(Dossier!$B$6="Masculin",$C$3="Tables prospectives"),IF($N14+1&gt;106,INDIRECT("'Homme prospectif 2025'!DB"&amp;Dossier!$D$11+2),INDIRECT("'Homme prospectif 2025'!"&amp;ADDRESS(Dossier!$D$11+2,$N14+1,4,1))),IF(AND(Dossier!$B$6="Féminin",$C$3="Tables stationnaires"),INDIRECT("'Femme stationnaire 2025'!"&amp;ADDRESS(Dossier!$D$11+2,$N14+1,4,1)),IF(AND(Dossier!$B$6="Féminin",$C$3="Tables prospectives"),IF($N14+1&gt;106,INDIRECT("'Femme prospectif 2025'!DB"&amp;Dossier!$D$11+2),INDIRECT("'Femme prospectif 2025'!"&amp;ADDRESS(Dossier!$D$11+2,$N14+1,4,1))),IF(AND(Dossier!$B$6="Indéterminé",$C$3="Tables stationnaires"),INDIRECT("'I Stationnaire 2025'!"&amp;ADDRESS(Dossier!$D$11+2,$N14+1,4,1)),IF(AND(Dossier!$B$6="Indéterminé",$C$3="Tables prospectives"),IF($N14+1&gt;106,INDIRECT("'I prospectif 2025'!DB"&amp;Dossier!$D$11+2),INDIRECT("'I prospectif 2025'!"&amp;ADDRESS(Dossier!$D$11+2,$N14+1,4,1))),"")))))),"")</f>
        <v/>
      </c>
      <c r="E26" s="21" t="str">
        <f t="shared" ca="1" si="5"/>
        <v/>
      </c>
      <c r="F26" s="48" t="str">
        <f t="shared" ca="1" si="6"/>
        <v/>
      </c>
      <c r="G26" s="48" t="str">
        <f t="shared" ca="1" si="7"/>
        <v/>
      </c>
      <c r="I26" s="152"/>
      <c r="J26" s="152"/>
      <c r="K26" s="152"/>
      <c r="L26" s="152"/>
      <c r="M26" s="152"/>
    </row>
    <row r="27" spans="1:33" ht="15" customHeight="1" x14ac:dyDescent="0.25">
      <c r="A27" s="21" t="str">
        <f t="shared" si="4"/>
        <v/>
      </c>
      <c r="B27" s="21" t="e">
        <f t="array" aca="1" ref="B27" ca="1">IF(AND(Dossier!$B$6="Masculin",$C$3="Tables stationnaires"),INDIRECT("'Homme stationnaire 2025'!DB"&amp;Dossier!$D$11+2),IF(AND(Dossier!$B$6="Masculin",$C$3="Tables prospectives"),INDIRECT("'Homme prospectif 2025'!DB"&amp;Dossier!$D$11+2),IF(AND(Dossier!$B$6="Féminin",$C$3="Tables stationnaires"),INDIRECT("'Femme stationnaire 2025'!DB"&amp;Dossier!$D$11+2),IF(AND(Dossier!$B$6="Féminin",$C$3="Tables prospectives"),INDIRECT("'Femme prospectif 2025'!DB"&amp;Dossier!$D$11+2),IF(AND(Dossier!$B$6="Indéterminé",$C$3="Tables stationnaires"),INDIRECT("'I Stationnaire 2025'!DB"&amp;Dossier!$D$11+2),IF(AND(Dossier!$B$6="Indéterminé",$C$3="Tables prospectives"),INDIRECT("'I prospectif 2025'!DB"&amp;Dossier!$D$11+2),""))))))</f>
        <v>#NUM!</v>
      </c>
      <c r="C27" s="81" t="str">
        <f t="array" aca="1" ref="C27" ca="1">IF(ISNUMBER(N15),IF(AND(Dossier!$B$6="Masculin",$C$3="Tables stationnaires"),INDIRECT("'Homme stationnaire 2025'!DB"&amp;$N15+2),IF(AND(Dossier!$B$6="Masculin",$C$3="Tables prospectives"),INDIRECT("'Homme prospectif 2025'!DB"&amp;$N15+2),IF(AND(Dossier!$B$6="Féminin",$C$3="Tables stationnaires"),INDIRECT("'Femme stationnaire 2025'!DB"&amp;$N15+2),IF(AND(Dossier!$B$6="Féminin",$C$3="Tables prospectives"),INDIRECT("'Femme prospectif 2025'!DB"&amp;$N15+2),IF(AND(Dossier!$B$6="Indéterminé",$C$3="Tables stationnaires"),INDIRECT("'I Stationnaire 2025'!DB"&amp;$N15+2),IF(AND(Dossier!$B$6="Indéterminé",$C$3="Tables prospectives"),INDIRECT("'I prospectif 2025'!DB"&amp;$N15+2),"")))))),"")</f>
        <v/>
      </c>
      <c r="D27" s="21" t="str">
        <f t="array" aca="1" ref="D27" ca="1">IF(ISNUMBER(N15),IF(AND(Dossier!$B$6="Masculin",$C$3="Tables stationnaires"),INDIRECT("'Homme stationnaire 2025'!"&amp;ADDRESS(Dossier!$D$11+2,$N15+1,4,1)),IF(AND(Dossier!$B$6="Masculin",$C$3="Tables prospectives"),IF($N15+1&gt;106,INDIRECT("'Homme prospectif 2025'!DB"&amp;Dossier!$D$11+2),INDIRECT("'Homme prospectif 2025'!"&amp;ADDRESS(Dossier!$D$11+2,$N15+1,4,1))),IF(AND(Dossier!$B$6="Féminin",$C$3="Tables stationnaires"),INDIRECT("'Femme stationnaire 2025'!"&amp;ADDRESS(Dossier!$D$11+2,$N15+1,4,1)),IF(AND(Dossier!$B$6="Féminin",$C$3="Tables prospectives"),IF($N15+1&gt;106,INDIRECT("'Femme prospectif 2025'!DB"&amp;Dossier!$D$11+2),INDIRECT("'Femme prospectif 2025'!"&amp;ADDRESS(Dossier!$D$11+2,$N15+1,4,1))),IF(AND(Dossier!$B$6="Indéterminé",$C$3="Tables stationnaires"),INDIRECT("'I Stationnaire 2025'!"&amp;ADDRESS(Dossier!$D$11+2,$N15+1,4,1)),IF(AND(Dossier!$B$6="Indéterminé",$C$3="Tables prospectives"),IF($N15+1&gt;106,INDIRECT("'I prospectif 2025'!DB"&amp;Dossier!$D$11+2),INDIRECT("'I prospectif 2025'!"&amp;ADDRESS(Dossier!$D$11+2,$N15+1,4,1))),"")))))),"")</f>
        <v/>
      </c>
      <c r="E27" s="21" t="str">
        <f t="shared" ca="1" si="5"/>
        <v/>
      </c>
      <c r="F27" s="48" t="str">
        <f t="shared" ca="1" si="6"/>
        <v/>
      </c>
      <c r="G27" s="48" t="str">
        <f t="shared" ca="1" si="7"/>
        <v/>
      </c>
      <c r="I27" s="152"/>
      <c r="J27" s="152"/>
      <c r="K27" s="152"/>
      <c r="L27" s="152"/>
      <c r="M27" s="152"/>
    </row>
    <row r="28" spans="1:33" ht="15" customHeight="1" x14ac:dyDescent="0.25">
      <c r="A28" s="21" t="str">
        <f t="shared" si="4"/>
        <v/>
      </c>
      <c r="B28" s="21" t="e">
        <f t="array" aca="1" ref="B28" ca="1">IF(AND(Dossier!$B$6="Masculin",$C$3="Tables stationnaires"),INDIRECT("'Homme stationnaire 2025'!DB"&amp;Dossier!$D$11+2),IF(AND(Dossier!$B$6="Masculin",$C$3="Tables prospectives"),INDIRECT("'Homme prospectif 2025'!DB"&amp;Dossier!$D$11+2),IF(AND(Dossier!$B$6="Féminin",$C$3="Tables stationnaires"),INDIRECT("'Femme stationnaire 2025'!DB"&amp;Dossier!$D$11+2),IF(AND(Dossier!$B$6="Féminin",$C$3="Tables prospectives"),INDIRECT("'Femme prospectif 2025'!DB"&amp;Dossier!$D$11+2),IF(AND(Dossier!$B$6="Indéterminé",$C$3="Tables stationnaires"),INDIRECT("'I Stationnaire 2025'!DB"&amp;Dossier!$D$11+2),IF(AND(Dossier!$B$6="Indéterminé",$C$3="Tables prospectives"),INDIRECT("'I prospectif 2025'!DB"&amp;Dossier!$D$11+2),""))))))</f>
        <v>#NUM!</v>
      </c>
      <c r="C28" s="81" t="str">
        <f t="array" aca="1" ref="C28" ca="1">IF(ISNUMBER(N16),IF(AND(Dossier!$B$6="Masculin",$C$3="Tables stationnaires"),INDIRECT("'Homme stationnaire 2025'!DB"&amp;$N16+2),IF(AND(Dossier!$B$6="Masculin",$C$3="Tables prospectives"),INDIRECT("'Homme prospectif 2025'!DB"&amp;$N16+2),IF(AND(Dossier!$B$6="Féminin",$C$3="Tables stationnaires"),INDIRECT("'Femme stationnaire 2025'!DB"&amp;$N16+2),IF(AND(Dossier!$B$6="Féminin",$C$3="Tables prospectives"),INDIRECT("'Femme prospectif 2025'!DB"&amp;$N16+2),IF(AND(Dossier!$B$6="Indéterminé",$C$3="Tables stationnaires"),INDIRECT("'I Stationnaire 2025'!DB"&amp;$N16+2),IF(AND(Dossier!$B$6="Indéterminé",$C$3="Tables prospectives"),INDIRECT("'I prospectif 2025'!DB"&amp;$N16+2),"")))))),"")</f>
        <v/>
      </c>
      <c r="D28" s="21" t="str">
        <f t="array" aca="1" ref="D28" ca="1">IF(ISNUMBER(N16),IF(AND(Dossier!$B$6="Masculin",$C$3="Tables stationnaires"),INDIRECT("'Homme stationnaire 2025'!"&amp;ADDRESS(Dossier!$D$11+2,$N16+1,4,1)),IF(AND(Dossier!$B$6="Masculin",$C$3="Tables prospectives"),IF($N16+1&gt;106,INDIRECT("'Homme prospectif 2025'!DB"&amp;Dossier!$D$11+2),INDIRECT("'Homme prospectif 2025'!"&amp;ADDRESS(Dossier!$D$11+2,$N16+1,4,1))),IF(AND(Dossier!$B$6="Féminin",$C$3="Tables stationnaires"),INDIRECT("'Femme stationnaire 2025'!"&amp;ADDRESS(Dossier!$D$11+2,$N16+1,4,1)),IF(AND(Dossier!$B$6="Féminin",$C$3="Tables prospectives"),IF($N16+1&gt;106,INDIRECT("'Femme prospectif 2025'!DB"&amp;Dossier!$D$11+2),INDIRECT("'Femme prospectif 2025'!"&amp;ADDRESS(Dossier!$D$11+2,$N16+1,4,1))),IF(AND(Dossier!$B$6="Indéterminé",$C$3="Tables stationnaires"),INDIRECT("'I Stationnaire 2025'!"&amp;ADDRESS(Dossier!$D$11+2,$N16+1,4,1)),IF(AND(Dossier!$B$6="Indéterminé",$C$3="Tables prospectives"),IF($N16+1&gt;106,INDIRECT("'I prospectif 2025'!DB"&amp;Dossier!$D$11+2),INDIRECT("'I prospectif 2025'!"&amp;ADDRESS(Dossier!$D$11+2,$N16+1,4,1))),"")))))),"")</f>
        <v/>
      </c>
      <c r="E28" s="21" t="str">
        <f t="shared" ca="1" si="5"/>
        <v/>
      </c>
      <c r="F28" s="48" t="str">
        <f t="shared" ca="1" si="6"/>
        <v/>
      </c>
      <c r="G28" s="48" t="str">
        <f t="shared" ca="1" si="7"/>
        <v/>
      </c>
      <c r="I28" s="152"/>
      <c r="J28" s="152"/>
      <c r="K28" s="152"/>
      <c r="L28" s="152"/>
      <c r="M28" s="152"/>
    </row>
    <row r="29" spans="1:33" ht="15" customHeight="1" x14ac:dyDescent="0.25">
      <c r="A29" s="21" t="str">
        <f t="shared" si="4"/>
        <v/>
      </c>
      <c r="B29" s="21" t="e">
        <f t="array" aca="1" ref="B29" ca="1">IF(AND(Dossier!$B$6="Masculin",$C$3="Tables stationnaires"),INDIRECT("'Homme stationnaire 2025'!DB"&amp;Dossier!$D$11+2),IF(AND(Dossier!$B$6="Masculin",$C$3="Tables prospectives"),INDIRECT("'Homme prospectif 2025'!DB"&amp;Dossier!$D$11+2),IF(AND(Dossier!$B$6="Féminin",$C$3="Tables stationnaires"),INDIRECT("'Femme stationnaire 2025'!DB"&amp;Dossier!$D$11+2),IF(AND(Dossier!$B$6="Féminin",$C$3="Tables prospectives"),INDIRECT("'Femme prospectif 2025'!DB"&amp;Dossier!$D$11+2),IF(AND(Dossier!$B$6="Indéterminé",$C$3="Tables stationnaires"),INDIRECT("'I Stationnaire 2025'!DB"&amp;Dossier!$D$11+2),IF(AND(Dossier!$B$6="Indéterminé",$C$3="Tables prospectives"),INDIRECT("'I prospectif 2025'!DB"&amp;Dossier!$D$11+2),""))))))</f>
        <v>#NUM!</v>
      </c>
      <c r="C29" s="81" t="str">
        <f t="array" aca="1" ref="C29" ca="1">IF(ISNUMBER(N17),IF(AND(Dossier!$B$6="Masculin",$C$3="Tables stationnaires"),INDIRECT("'Homme stationnaire 2025'!DB"&amp;$N17+2),IF(AND(Dossier!$B$6="Masculin",$C$3="Tables prospectives"),INDIRECT("'Homme prospectif 2025'!DB"&amp;$N17+2),IF(AND(Dossier!$B$6="Féminin",$C$3="Tables stationnaires"),INDIRECT("'Femme stationnaire 2025'!DB"&amp;$N17+2),IF(AND(Dossier!$B$6="Féminin",$C$3="Tables prospectives"),INDIRECT("'Femme prospectif 2025'!DB"&amp;$N17+2),IF(AND(Dossier!$B$6="Indéterminé",$C$3="Tables stationnaires"),INDIRECT("'I Stationnaire 2025'!DB"&amp;$N17+2),IF(AND(Dossier!$B$6="Indéterminé",$C$3="Tables prospectives"),INDIRECT("'I prospectif 2025'!DB"&amp;$N17+2),"")))))),"")</f>
        <v/>
      </c>
      <c r="D29" s="21" t="str">
        <f t="array" aca="1" ref="D29" ca="1">IF(ISNUMBER(N17),IF(AND(Dossier!$B$6="Masculin",$C$3="Tables stationnaires"),INDIRECT("'Homme stationnaire 2025'!"&amp;ADDRESS(Dossier!$D$11+2,$N17+1,4,1)),IF(AND(Dossier!$B$6="Masculin",$C$3="Tables prospectives"),IF($N17+1&gt;106,INDIRECT("'Homme prospectif 2025'!DB"&amp;Dossier!$D$11+2),INDIRECT("'Homme prospectif 2025'!"&amp;ADDRESS(Dossier!$D$11+2,$N17+1,4,1))),IF(AND(Dossier!$B$6="Féminin",$C$3="Tables stationnaires"),INDIRECT("'Femme stationnaire 2025'!"&amp;ADDRESS(Dossier!$D$11+2,$N17+1,4,1)),IF(AND(Dossier!$B$6="Féminin",$C$3="Tables prospectives"),IF($N17+1&gt;106,INDIRECT("'Femme prospectif 2025'!DB"&amp;Dossier!$D$11+2),INDIRECT("'Femme prospectif 2025'!"&amp;ADDRESS(Dossier!$D$11+2,$N17+1,4,1))),IF(AND(Dossier!$B$6="Indéterminé",$C$3="Tables stationnaires"),INDIRECT("'I Stationnaire 2025'!"&amp;ADDRESS(Dossier!$D$11+2,$N17+1,4,1)),IF(AND(Dossier!$B$6="Indéterminé",$C$3="Tables prospectives"),IF($N17+1&gt;106,INDIRECT("'I prospectif 2025'!DB"&amp;Dossier!$D$11+2),INDIRECT("'I prospectif 2025'!"&amp;ADDRESS(Dossier!$D$11+2,$N17+1,4,1))),"")))))),"")</f>
        <v/>
      </c>
      <c r="E29" s="21" t="str">
        <f t="shared" ca="1" si="5"/>
        <v/>
      </c>
      <c r="F29" s="48" t="str">
        <f t="shared" ca="1" si="6"/>
        <v/>
      </c>
      <c r="G29" s="48" t="str">
        <f t="shared" ca="1" si="7"/>
        <v/>
      </c>
      <c r="I29" s="152"/>
      <c r="J29" s="152"/>
      <c r="K29" s="152"/>
      <c r="L29" s="152"/>
      <c r="M29" s="152"/>
    </row>
    <row r="30" spans="1:33" ht="15" customHeight="1" x14ac:dyDescent="0.25">
      <c r="A30" s="21" t="str">
        <f t="shared" si="4"/>
        <v/>
      </c>
      <c r="B30" s="21" t="e">
        <f t="array" aca="1" ref="B30" ca="1">IF(AND(Dossier!$B$6="Masculin",$C$3="Tables stationnaires"),INDIRECT("'Homme stationnaire 2025'!DB"&amp;Dossier!$D$11+2),IF(AND(Dossier!$B$6="Masculin",$C$3="Tables prospectives"),INDIRECT("'Homme prospectif 2025'!DB"&amp;Dossier!$D$11+2),IF(AND(Dossier!$B$6="Féminin",$C$3="Tables stationnaires"),INDIRECT("'Femme stationnaire 2025'!DB"&amp;Dossier!$D$11+2),IF(AND(Dossier!$B$6="Féminin",$C$3="Tables prospectives"),INDIRECT("'Femme prospectif 2025'!DB"&amp;Dossier!$D$11+2),IF(AND(Dossier!$B$6="Indéterminé",$C$3="Tables stationnaires"),INDIRECT("'I Stationnaire 2025'!DB"&amp;Dossier!$D$11+2),IF(AND(Dossier!$B$6="Indéterminé",$C$3="Tables prospectives"),INDIRECT("'I prospectif 2025'!DB"&amp;Dossier!$D$11+2),""))))))</f>
        <v>#NUM!</v>
      </c>
      <c r="C30" s="81" t="str">
        <f t="array" aca="1" ref="C30" ca="1">IF(ISNUMBER(N18),IF(AND(Dossier!$B$6="Masculin",$C$3="Tables stationnaires"),INDIRECT("'Homme stationnaire 2025'!DB"&amp;$N18+2),IF(AND(Dossier!$B$6="Masculin",$C$3="Tables prospectives"),INDIRECT("'Homme prospectif 2025'!DB"&amp;$N18+2),IF(AND(Dossier!$B$6="Féminin",$C$3="Tables stationnaires"),INDIRECT("'Femme stationnaire 2025'!DB"&amp;$N18+2),IF(AND(Dossier!$B$6="Féminin",$C$3="Tables prospectives"),INDIRECT("'Femme prospectif 2025'!DB"&amp;$N18+2),IF(AND(Dossier!$B$6="Indéterminé",$C$3="Tables stationnaires"),INDIRECT("'I Stationnaire 2025'!DB"&amp;$N18+2),IF(AND(Dossier!$B$6="Indéterminé",$C$3="Tables prospectives"),INDIRECT("'I prospectif 2025'!DB"&amp;$N18+2),"")))))),"")</f>
        <v/>
      </c>
      <c r="D30" s="21" t="str">
        <f t="array" aca="1" ref="D30" ca="1">IF(ISNUMBER(N18),IF(AND(Dossier!$B$6="Masculin",$C$3="Tables stationnaires"),INDIRECT("'Homme stationnaire 2025'!"&amp;ADDRESS(Dossier!$D$11+2,$N18+1,4,1)),IF(AND(Dossier!$B$6="Masculin",$C$3="Tables prospectives"),IF($N18+1&gt;106,INDIRECT("'Homme prospectif 2025'!DB"&amp;Dossier!$D$11+2),INDIRECT("'Homme prospectif 2025'!"&amp;ADDRESS(Dossier!$D$11+2,$N18+1,4,1))),IF(AND(Dossier!$B$6="Féminin",$C$3="Tables stationnaires"),INDIRECT("'Femme stationnaire 2025'!"&amp;ADDRESS(Dossier!$D$11+2,$N18+1,4,1)),IF(AND(Dossier!$B$6="Féminin",$C$3="Tables prospectives"),IF($N18+1&gt;106,INDIRECT("'Femme prospectif 2025'!DB"&amp;Dossier!$D$11+2),INDIRECT("'Femme prospectif 2025'!"&amp;ADDRESS(Dossier!$D$11+2,$N18+1,4,1))),IF(AND(Dossier!$B$6="Indéterminé",$C$3="Tables stationnaires"),INDIRECT("'I Stationnaire 2025'!"&amp;ADDRESS(Dossier!$D$11+2,$N18+1,4,1)),IF(AND(Dossier!$B$6="Indéterminé",$C$3="Tables prospectives"),IF($N18+1&gt;106,INDIRECT("'I prospectif 2025'!DB"&amp;Dossier!$D$11+2),INDIRECT("'I prospectif 2025'!"&amp;ADDRESS(Dossier!$D$11+2,$N18+1,4,1))),"")))))),"")</f>
        <v/>
      </c>
      <c r="E30" s="21" t="str">
        <f t="shared" ca="1" si="5"/>
        <v/>
      </c>
      <c r="F30" s="48" t="str">
        <f t="shared" ca="1" si="6"/>
        <v/>
      </c>
      <c r="G30" s="48" t="str">
        <f t="shared" ca="1" si="7"/>
        <v/>
      </c>
      <c r="I30" s="152"/>
      <c r="J30" s="152"/>
      <c r="K30" s="152"/>
      <c r="L30" s="152"/>
      <c r="M30" s="152"/>
    </row>
    <row r="31" spans="1:33" ht="15" customHeight="1" x14ac:dyDescent="0.25">
      <c r="A31" s="21" t="str">
        <f t="shared" si="4"/>
        <v/>
      </c>
      <c r="B31" s="21" t="e">
        <f t="array" aca="1" ref="B31" ca="1">IF(AND(Dossier!$B$6="Masculin",$C$3="Tables stationnaires"),INDIRECT("'Homme stationnaire 2025'!DB"&amp;Dossier!$D$11+2),IF(AND(Dossier!$B$6="Masculin",$C$3="Tables prospectives"),INDIRECT("'Homme prospectif 2025'!DB"&amp;Dossier!$D$11+2),IF(AND(Dossier!$B$6="Féminin",$C$3="Tables stationnaires"),INDIRECT("'Femme stationnaire 2025'!DB"&amp;Dossier!$D$11+2),IF(AND(Dossier!$B$6="Féminin",$C$3="Tables prospectives"),INDIRECT("'Femme prospectif 2025'!DB"&amp;Dossier!$D$11+2),IF(AND(Dossier!$B$6="Indéterminé",$C$3="Tables stationnaires"),INDIRECT("'I Stationnaire 2025'!DB"&amp;Dossier!$D$11+2),IF(AND(Dossier!$B$6="Indéterminé",$C$3="Tables prospectives"),INDIRECT("'I prospectif 2025'!DB"&amp;Dossier!$D$11+2),""))))))</f>
        <v>#NUM!</v>
      </c>
      <c r="C31" s="81" t="str">
        <f t="array" aca="1" ref="C31" ca="1">IF(ISNUMBER(N19),IF(AND(Dossier!$B$6="Masculin",$C$3="Tables stationnaires"),INDIRECT("'Homme stationnaire 2025'!DB"&amp;$N19+2),IF(AND(Dossier!$B$6="Masculin",$C$3="Tables prospectives"),INDIRECT("'Homme prospectif 2025'!DB"&amp;$N19+2),IF(AND(Dossier!$B$6="Féminin",$C$3="Tables stationnaires"),INDIRECT("'Femme stationnaire 2025'!DB"&amp;$N19+2),IF(AND(Dossier!$B$6="Féminin",$C$3="Tables prospectives"),INDIRECT("'Femme prospectif 2025'!DB"&amp;$N19+2),IF(AND(Dossier!$B$6="Indéterminé",$C$3="Tables stationnaires"),INDIRECT("'I Stationnaire 2025'!DB"&amp;$N19+2),IF(AND(Dossier!$B$6="Indéterminé",$C$3="Tables prospectives"),INDIRECT("'I prospectif 2025'!DB"&amp;$N19+2),"")))))),"")</f>
        <v/>
      </c>
      <c r="D31" s="21" t="str">
        <f t="array" aca="1" ref="D31" ca="1">IF(ISNUMBER(N19),IF(AND(Dossier!$B$6="Masculin",$C$3="Tables stationnaires"),INDIRECT("'Homme stationnaire 2025'!"&amp;ADDRESS(Dossier!$D$11+2,$N19+1,4,1)),IF(AND(Dossier!$B$6="Masculin",$C$3="Tables prospectives"),IF($N19+1&gt;106,INDIRECT("'Homme prospectif 2025'!DB"&amp;Dossier!$D$11+2),INDIRECT("'Homme prospectif 2025'!"&amp;ADDRESS(Dossier!$D$11+2,$N19+1,4,1))),IF(AND(Dossier!$B$6="Féminin",$C$3="Tables stationnaires"),INDIRECT("'Femme stationnaire 2025'!"&amp;ADDRESS(Dossier!$D$11+2,$N19+1,4,1)),IF(AND(Dossier!$B$6="Féminin",$C$3="Tables prospectives"),IF($N19+1&gt;106,INDIRECT("'Femme prospectif 2025'!DB"&amp;Dossier!$D$11+2),INDIRECT("'Femme prospectif 2025'!"&amp;ADDRESS(Dossier!$D$11+2,$N19+1,4,1))),IF(AND(Dossier!$B$6="Indéterminé",$C$3="Tables stationnaires"),INDIRECT("'I Stationnaire 2025'!"&amp;ADDRESS(Dossier!$D$11+2,$N19+1,4,1)),IF(AND(Dossier!$B$6="Indéterminé",$C$3="Tables prospectives"),IF($N19+1&gt;106,INDIRECT("'I prospectif 2025'!DB"&amp;Dossier!$D$11+2),INDIRECT("'I prospectif 2025'!"&amp;ADDRESS(Dossier!$D$11+2,$N19+1,4,1))),"")))))),"")</f>
        <v/>
      </c>
      <c r="E31" s="21" t="str">
        <f t="shared" ca="1" si="5"/>
        <v/>
      </c>
      <c r="F31" s="48" t="str">
        <f t="shared" ca="1" si="6"/>
        <v/>
      </c>
      <c r="G31" s="48" t="str">
        <f t="shared" ca="1" si="7"/>
        <v/>
      </c>
      <c r="I31" s="152"/>
      <c r="J31" s="152"/>
      <c r="K31" s="152"/>
      <c r="L31" s="152"/>
      <c r="M31" s="152"/>
    </row>
    <row r="32" spans="1:33" ht="15" customHeight="1" x14ac:dyDescent="0.25">
      <c r="F32" s="79" t="s">
        <v>188</v>
      </c>
      <c r="G32" s="48">
        <f ca="1">SUM(G22:G31)</f>
        <v>0</v>
      </c>
    </row>
    <row r="34" spans="1:15" ht="37.5" customHeight="1" x14ac:dyDescent="0.25">
      <c r="A34" s="39"/>
      <c r="B34" s="39" t="s">
        <v>46</v>
      </c>
      <c r="C34" s="40" t="s">
        <v>47</v>
      </c>
      <c r="D34" s="39" t="s">
        <v>48</v>
      </c>
      <c r="E34" s="39" t="s">
        <v>49</v>
      </c>
    </row>
    <row r="35" spans="1:15" ht="15.75" customHeight="1" x14ac:dyDescent="0.25">
      <c r="A35" s="41" t="s">
        <v>189</v>
      </c>
      <c r="B35" s="42">
        <f ca="1">I48</f>
        <v>0</v>
      </c>
      <c r="C35" s="42">
        <f ca="1">K48</f>
        <v>0</v>
      </c>
      <c r="D35" s="42">
        <f ca="1">L48</f>
        <v>0</v>
      </c>
      <c r="E35" s="42">
        <f ca="1">M48</f>
        <v>0</v>
      </c>
    </row>
    <row r="36" spans="1:15" ht="15" customHeight="1" x14ac:dyDescent="0.25">
      <c r="A36" s="43" t="s">
        <v>190</v>
      </c>
    </row>
    <row r="38" spans="1:15" ht="75" customHeight="1" x14ac:dyDescent="0.25">
      <c r="A38" s="44" t="s">
        <v>52</v>
      </c>
      <c r="B38" s="44" t="s">
        <v>153</v>
      </c>
      <c r="C38" s="44" t="s">
        <v>54</v>
      </c>
      <c r="D38" s="44" t="s">
        <v>154</v>
      </c>
      <c r="E38" s="44" t="s">
        <v>155</v>
      </c>
      <c r="F38" s="44" t="s">
        <v>156</v>
      </c>
      <c r="G38" s="44" t="s">
        <v>157</v>
      </c>
      <c r="H38" s="44" t="s">
        <v>66</v>
      </c>
      <c r="I38" s="44" t="s">
        <v>158</v>
      </c>
      <c r="J38" s="44" t="s">
        <v>159</v>
      </c>
      <c r="K38" s="44" t="s">
        <v>160</v>
      </c>
      <c r="L38" s="44" t="s">
        <v>161</v>
      </c>
      <c r="M38" s="44" t="s">
        <v>162</v>
      </c>
      <c r="N38" s="44" t="s">
        <v>163</v>
      </c>
      <c r="O38" s="44" t="s">
        <v>164</v>
      </c>
    </row>
    <row r="39" spans="1:15" ht="15" customHeight="1" x14ac:dyDescent="0.25">
      <c r="A39" s="15"/>
      <c r="B39" s="32"/>
      <c r="C39" s="47"/>
      <c r="D39" s="15"/>
      <c r="E39" s="21" t="str">
        <f>IF($D39="Oui, Indice annuel",VLOOKUP(YEAR($B39),'Indices d''actualisation'!$A$4:$C$27,2,FALSE()),IF($D39="Oui, Indice mensuel",VLOOKUP(DATE(YEAR($B39),MONTH($B39),1),'Indices d''actualisation'!$G$4:$H$291,2,FALSE()),""))</f>
        <v/>
      </c>
      <c r="F39" s="21" t="str">
        <f>IF($D39="Oui, Indice annuel", VLOOKUP(YEAR(Dossier!$B$11), 'Indices d''actualisation'!$A$4:$C$27, 2, FALSE()),IF($D39="Oui, Indice mensuel",VLOOKUP(DATE(YEAR(Dossier!$B$11),MONTH(Dossier!$B$11),1),'Indices d''actualisation'!$G$4:$H$291,2,FALSE()),""))</f>
        <v/>
      </c>
      <c r="G39" s="48">
        <f t="shared" ref="G39:G44" si="8">IF(OR(D39="Oui, Indice annuel",D39="Oui, Indice mensuel"),C39*F39/E39,C39)</f>
        <v>0</v>
      </c>
      <c r="H39" s="15"/>
      <c r="I39" s="15"/>
      <c r="J39" s="32" t="str">
        <f t="shared" ref="J39:J44" si="9">IF(ISNUMBER(B39),B39,"")</f>
        <v/>
      </c>
      <c r="K39" s="50" t="str">
        <f>IF(ISBLANK(C39),"",IF(I39="Sans renouvellement",1,
   IF(I39="Par jour",INT((Dossier!B$11-J39+1)*H39),
      IF(I39="Par mois",INT((YEAR(Dossier!B$11)*12+MONTH(Dossier!B$11)-(YEAR(J39)*12+MONTH(J39))+1)*H39),
         IF(I39="Par an",INT((YEAR(Dossier!B$11)-YEAR(J39)+1)*H39),
            IF(I39="Tous les 2 ans",MAX(1,INT((YEAR(Dossier!B$11)-YEAR(J39))/2*H39)),
               IF(I39="Tous les 3 ans",MAX(1,INT((YEAR(Dossier!B$11)-YEAR(J39))/3*H39)),
                  IF(I39="Tous les 4 ans",MAX(1,INT((YEAR(Dossier!B$11)-YEAR(J39))/4*H39)),
                     IF(I39="Tous les 5 ans",MAX(1,INT((YEAR(Dossier!B$11)-YEAR(J39))/5*H39)),
                        IF(I39="Tous les 6 ans",MAX(1,INT((YEAR(Dossier!B$11)-YEAR(J39))/6*H39)),
                           IF(I39="Tous les 7 ans",MAX(1,INT((YEAR(Dossier!B$11)-YEAR(J39))/7*H39)),
                              IF(I39="Tous les 8 ans",MAX(1,INT((YEAR(Dossier!B$11)-YEAR(J39))/8*H39)),
                                 IF(I39="Tous les 9 ans",MAX(1,INT((YEAR(Dossier!B$11)-YEAR(J39))/9*H39)),
                                    IF(I39="Tous les 10 ans",MAX(1,INT((YEAR(Dossier!B$11)-YEAR(J39))/10*H39)),
                                       IF(I39="Tous les 15 ans",MAX(1,INT((YEAR(Dossier!B$11)-YEAR(J39))/15*H39)),
                                          IF(I39="Tous les 20 ans",MAX(1,INT((YEAR(Dossier!B$11)-YEAR(J39))/20*H39)),
                                             1
                                          )
                                       )
                                    )
                                 )
                              )
                           )
                        )
                     )
                  )
               )
            )
         )
      )
   )
))</f>
        <v/>
      </c>
      <c r="L39" s="48" t="str">
        <f t="shared" ref="L39:L44" si="10">IF(ISNUMBER(K39),G39*K39,"")</f>
        <v/>
      </c>
      <c r="M39" s="49" t="str">
        <f>IF(ISNUMBER(K39),IF(I39="Sans renouvellement","",
   IF(I39="Par jour",J39+CEILING((Dossier!B$11-J39+1)/H39,1)*H39,
      IF(I39="Par mois",DATE(YEAR(J39),MONTH(J39)+CEILING((YEAR(Dossier!B$11)*12+MONTH(Dossier!B$11)-(YEAR(J39)*12+MONTH(J39))+1)/H39,1)*H39,DAY(J39)),
         IF(I39="Par an",DATE(YEAR(J39)+CEILING((YEAR(Dossier!B$11)-YEAR(J39)+1)/H39,1)*H39,MONTH(J39),DAY(J39)),
            IF(I39="Tous les 2 ans",DATE(YEAR(J39)+2*CEILING((YEAR(Dossier!B$11)-YEAR(J39)+1)/2,1),MONTH(J39),DAY(J39)),
               IF(I39="Tous les 3 ans",DATE(YEAR(J39)+3*CEILING((YEAR(Dossier!B$11)-YEAR(J39)+1)/3,1),MONTH(J39),DAY(J39)),
                  IF(I39="Tous les 4 ans",DATE(YEAR(J39)+4*CEILING((YEAR(Dossier!B$11)-YEAR(J39)+1)/4,1),MONTH(J39),DAY(J39)),
                     IF(I39="Tous les 5 ans",DATE(YEAR(J39)+5*CEILING((YEAR(Dossier!B$11)-YEAR(J39)+1)/5,1),MONTH(J39),DAY(J39)),
                        IF(I39="Tous les 6 ans",DATE(YEAR(J39)+6*CEILING((YEAR(Dossier!B$11)-YEAR(J39)+1)/6,1),MONTH(J39),DAY(J39)),
                           IF(I39="Tous les 7 ans",DATE(YEAR(J39)+7*CEILING((YEAR(Dossier!B$11)-YEAR(J39)+1)/7,1),MONTH(J39),DAY(J39)),
                              IF(I39="Tous les 8 ans",DATE(YEAR(J39)+8*CEILING((YEAR(Dossier!B$11)-YEAR(J39)+1)/8,1),MONTH(J39),DAY(J39)),
                                 IF(I39="Tous les 9 ans",DATE(YEAR(J39)+9*CEILING((YEAR(Dossier!B$11)-YEAR(J39)+1)/9,1),MONTH(J39),DAY(J39)),
                                    IF(I39="Tous les 10 ans",DATE(YEAR(J39)+10*CEILING((YEAR(Dossier!B$11)-YEAR(J39)+1)/10,1),MONTH(J39),DAY(J39)),
                                       IF(I39="Tous les 15 ans",DATE(YEAR(J39)+15*CEILING((YEAR(Dossier!B$11)-YEAR(J39)+1)/15,1),MONTH(J39),DAY(J39)),
                                          IF(I39="Tous les 20 ans",DATE(YEAR(J39)+20*CEILING((YEAR(Dossier!B$11)-YEAR(J39)+1)/20,1),MONTH(J39),DAY(J39)),
                                             J39
                                          )
                                       )
                                    )
                                 )
                              )
                           )
                        )
                     )
                  )
               )
            )
         )
      )
   )
),"")</f>
        <v/>
      </c>
      <c r="N39" s="21" t="str">
        <f>IF(ISNUMBER(M39),DATEDIF(Dossier!$B$8,'Postes patrimoniaux permanents'!M39,"Y"),"")</f>
        <v/>
      </c>
      <c r="O39" s="48" t="str">
        <f t="shared" ref="O39:O44" si="11">IF(I39="Sans renouvellement","",IF(I39="Par jour",G39*H39*365.25,
IF(I39="Par mois",G39*H39*12,
IF(I39="Par an",G39*H39,
IF(I39="Tous les 2 ans",G39*H39/2,
IF(I39="Tous les 3 ans",G39*H39/3,
IF(I39="Tous les 4 ans",G39*H39/4,
IF(I39="Tous les 5 ans",G39*H39/5,
IF(I39="Tous les 6 ans",G39*H39/6,
IF(I39="Tous les 7 ans",G39*H39/7,
IF(I39="Tous les 8 ans",G39*H39/8,
IF(I39="Tous les 9 ans",G39*H39/9,
IF(I39="Tous les 10 ans",G39*H39/10,
IF(I39="Tous les 15 ans",G39*H39/15,
IF(I39="Tous les 20 ans",G39*H39/20,"")))))))))))))))</f>
        <v/>
      </c>
    </row>
    <row r="40" spans="1:15" ht="15" customHeight="1" x14ac:dyDescent="0.25">
      <c r="A40" s="15"/>
      <c r="B40" s="32"/>
      <c r="C40" s="47"/>
      <c r="D40" s="15"/>
      <c r="E40" s="21" t="str">
        <f>IF($D40="Oui, Indice annuel",VLOOKUP(YEAR($B40),'Indices d''actualisation'!$A$4:$C$27,2,FALSE()),IF($D40="Oui, Indice mensuel",VLOOKUP(DATE(YEAR($B40),MONTH($B40),1),'Indices d''actualisation'!$G$4:$H$291,2,FALSE()),""))</f>
        <v/>
      </c>
      <c r="F40" s="21" t="str">
        <f>IF($D40="Oui, Indice annuel", VLOOKUP(YEAR(Dossier!$B$11), 'Indices d''actualisation'!$A$4:$C$27, 2, FALSE()),IF($D40="Oui, Indice mensuel",VLOOKUP(DATE(YEAR(Dossier!$B$11),MONTH(Dossier!$B$11),1),'Indices d''actualisation'!$G$4:$H$291,2,FALSE()),""))</f>
        <v/>
      </c>
      <c r="G40" s="48">
        <f t="shared" si="8"/>
        <v>0</v>
      </c>
      <c r="H40" s="15"/>
      <c r="I40" s="15"/>
      <c r="J40" s="32" t="str">
        <f t="shared" si="9"/>
        <v/>
      </c>
      <c r="K40" s="50" t="str">
        <f>IF(ISBLANK(C40),"",IF(I40="Sans renouvellement",1,
   IF(I40="Par jour",INT((Dossier!B$11-J40+1)*H40),
      IF(I40="Par mois",INT((YEAR(Dossier!B$11)*12+MONTH(Dossier!B$11)-(YEAR(J40)*12+MONTH(J40))+1)*H40),
         IF(I40="Par an",INT((YEAR(Dossier!B$11)-YEAR(J40)+1)*H40),
            IF(I40="Tous les 2 ans",MAX(1,INT((YEAR(Dossier!B$11)-YEAR(J40))/2*H40)),
               IF(I40="Tous les 3 ans",MAX(1,INT((YEAR(Dossier!B$11)-YEAR(J40))/3*H40)),
                  IF(I40="Tous les 4 ans",MAX(1,INT((YEAR(Dossier!B$11)-YEAR(J40))/4*H40)),
                     IF(I40="Tous les 5 ans",MAX(1,INT((YEAR(Dossier!B$11)-YEAR(J40))/5*H40)),
                        IF(I40="Tous les 6 ans",MAX(1,INT((YEAR(Dossier!B$11)-YEAR(J40))/6*H40)),
                           IF(I40="Tous les 7 ans",MAX(1,INT((YEAR(Dossier!B$11)-YEAR(J40))/7*H40)),
                              IF(I40="Tous les 8 ans",MAX(1,INT((YEAR(Dossier!B$11)-YEAR(J40))/8*H40)),
                                 IF(I40="Tous les 9 ans",MAX(1,INT((YEAR(Dossier!B$11)-YEAR(J40))/9*H40)),
                                    IF(I40="Tous les 10 ans",MAX(1,INT((YEAR(Dossier!B$11)-YEAR(J40))/10*H40)),
                                       IF(I40="Tous les 15 ans",MAX(1,INT((YEAR(Dossier!B$11)-YEAR(J40))/15*H40)),
                                          IF(I40="Tous les 20 ans",MAX(1,INT((YEAR(Dossier!B$11)-YEAR(J40))/20*H40)),
                                             1
                                          )
                                       )
                                    )
                                 )
                              )
                           )
                        )
                     )
                  )
               )
            )
         )
      )
   )
))</f>
        <v/>
      </c>
      <c r="L40" s="48" t="str">
        <f t="shared" si="10"/>
        <v/>
      </c>
      <c r="M40" s="49" t="str">
        <f>IF(ISNUMBER(K40),IF(I40="Sans renouvellement","",
   IF(I40="Par jour",J40+CEILING((Dossier!B$11-J40+1)/H40,1)*H40,
      IF(I40="Par mois",DATE(YEAR(J40),MONTH(J40)+CEILING((YEAR(Dossier!B$11)*12+MONTH(Dossier!B$11)-(YEAR(J40)*12+MONTH(J40))+1)/H40,1)*H40,DAY(J40)),
         IF(I40="Par an",DATE(YEAR(J40)+CEILING((YEAR(Dossier!B$11)-YEAR(J40)+1)/H40,1)*H40,MONTH(J40),DAY(J40)),
            IF(I40="Tous les 2 ans",DATE(YEAR(J40)+2*CEILING((YEAR(Dossier!B$11)-YEAR(J40)+1)/2,1),MONTH(J40),DAY(J40)),
               IF(I40="Tous les 3 ans",DATE(YEAR(J40)+3*CEILING((YEAR(Dossier!B$11)-YEAR(J40)+1)/3,1),MONTH(J40),DAY(J40)),
                  IF(I40="Tous les 4 ans",DATE(YEAR(J40)+4*CEILING((YEAR(Dossier!B$11)-YEAR(J40)+1)/4,1),MONTH(J40),DAY(J40)),
                     IF(I40="Tous les 5 ans",DATE(YEAR(J40)+5*CEILING((YEAR(Dossier!B$11)-YEAR(J40)+1)/5,1),MONTH(J40),DAY(J40)),
                        IF(I40="Tous les 6 ans",DATE(YEAR(J40)+6*CEILING((YEAR(Dossier!B$11)-YEAR(J40)+1)/6,1),MONTH(J40),DAY(J40)),
                           IF(I40="Tous les 7 ans",DATE(YEAR(J40)+7*CEILING((YEAR(Dossier!B$11)-YEAR(J40)+1)/7,1),MONTH(J40),DAY(J40)),
                              IF(I40="Tous les 8 ans",DATE(YEAR(J40)+8*CEILING((YEAR(Dossier!B$11)-YEAR(J40)+1)/8,1),MONTH(J40),DAY(J40)),
                                 IF(I40="Tous les 9 ans",DATE(YEAR(J40)+9*CEILING((YEAR(Dossier!B$11)-YEAR(J40)+1)/9,1),MONTH(J40),DAY(J40)),
                                    IF(I40="Tous les 10 ans",DATE(YEAR(J40)+10*CEILING((YEAR(Dossier!B$11)-YEAR(J40)+1)/10,1),MONTH(J40),DAY(J40)),
                                       IF(I40="Tous les 15 ans",DATE(YEAR(J40)+15*CEILING((YEAR(Dossier!B$11)-YEAR(J40)+1)/15,1),MONTH(J40),DAY(J40)),
                                          IF(I40="Tous les 20 ans",DATE(YEAR(J40)+20*CEILING((YEAR(Dossier!B$11)-YEAR(J40)+1)/20,1),MONTH(J40),DAY(J40)),
                                             J40
                                          )
                                       )
                                    )
                                 )
                              )
                           )
                        )
                     )
                  )
               )
            )
         )
      )
   )
),"")</f>
        <v/>
      </c>
      <c r="N40" s="21" t="str">
        <f>IF(ISNUMBER(M40),DATEDIF(Dossier!$B$8,'Postes patrimoniaux permanents'!M40,"Y"),"")</f>
        <v/>
      </c>
      <c r="O40" s="48" t="str">
        <f t="shared" si="11"/>
        <v/>
      </c>
    </row>
    <row r="41" spans="1:15" ht="15" customHeight="1" x14ac:dyDescent="0.25">
      <c r="A41" s="15"/>
      <c r="B41" s="32"/>
      <c r="C41" s="47"/>
      <c r="D41" s="15"/>
      <c r="E41" s="21" t="str">
        <f>IF($D41="Oui, Indice annuel",VLOOKUP(YEAR($B41),'Indices d''actualisation'!$A$4:$C$27,2,FALSE()),IF($D41="Oui, Indice mensuel",VLOOKUP(DATE(YEAR($B41),MONTH($B41),1),'Indices d''actualisation'!$G$4:$H$291,2,FALSE()),""))</f>
        <v/>
      </c>
      <c r="F41" s="21" t="str">
        <f>IF($D41="Oui, Indice annuel", VLOOKUP(YEAR(Dossier!$B$11), 'Indices d''actualisation'!$A$4:$C$27, 2, FALSE()),IF($D41="Oui, Indice mensuel",VLOOKUP(DATE(YEAR(Dossier!$B$11),MONTH(Dossier!$B$11),1),'Indices d''actualisation'!$G$4:$H$291,2,FALSE()),""))</f>
        <v/>
      </c>
      <c r="G41" s="48">
        <f t="shared" si="8"/>
        <v>0</v>
      </c>
      <c r="H41" s="15"/>
      <c r="I41" s="15"/>
      <c r="J41" s="32" t="str">
        <f t="shared" si="9"/>
        <v/>
      </c>
      <c r="K41" s="50" t="str">
        <f>IF(ISBLANK(C41),"",IF(I41="Sans renouvellement",1,
   IF(I41="Par jour",INT((Dossier!B$11-J41+1)*H41),
      IF(I41="Par mois",INT((YEAR(Dossier!B$11)*12+MONTH(Dossier!B$11)-(YEAR(J41)*12+MONTH(J41))+1)*H41),
         IF(I41="Par an",INT((YEAR(Dossier!B$11)-YEAR(J41)+1)*H41),
            IF(I41="Tous les 2 ans",MAX(1,INT((YEAR(Dossier!B$11)-YEAR(J41))/2*H41)),
               IF(I41="Tous les 3 ans",MAX(1,INT((YEAR(Dossier!B$11)-YEAR(J41))/3*H41)),
                  IF(I41="Tous les 4 ans",MAX(1,INT((YEAR(Dossier!B$11)-YEAR(J41))/4*H41)),
                     IF(I41="Tous les 5 ans",MAX(1,INT((YEAR(Dossier!B$11)-YEAR(J41))/5*H41)),
                        IF(I41="Tous les 6 ans",MAX(1,INT((YEAR(Dossier!B$11)-YEAR(J41))/6*H41)),
                           IF(I41="Tous les 7 ans",MAX(1,INT((YEAR(Dossier!B$11)-YEAR(J41))/7*H41)),
                              IF(I41="Tous les 8 ans",MAX(1,INT((YEAR(Dossier!B$11)-YEAR(J41))/8*H41)),
                                 IF(I41="Tous les 9 ans",MAX(1,INT((YEAR(Dossier!B$11)-YEAR(J41))/9*H41)),
                                    IF(I41="Tous les 10 ans",MAX(1,INT((YEAR(Dossier!B$11)-YEAR(J41))/10*H41)),
                                       IF(I41="Tous les 15 ans",MAX(1,INT((YEAR(Dossier!B$11)-YEAR(J41))/15*H41)),
                                          IF(I41="Tous les 20 ans",MAX(1,INT((YEAR(Dossier!B$11)-YEAR(J41))/20*H41)),
                                             1
                                          )
                                       )
                                    )
                                 )
                              )
                           )
                        )
                     )
                  )
               )
            )
         )
      )
   )
))</f>
        <v/>
      </c>
      <c r="L41" s="48" t="str">
        <f t="shared" si="10"/>
        <v/>
      </c>
      <c r="M41" s="49" t="str">
        <f>IF(ISNUMBER(K41),IF(I41="Sans renouvellement","",
   IF(I41="Par jour",J41+CEILING((Dossier!B$11-J41+1)/H41,1)*H41,
      IF(I41="Par mois",DATE(YEAR(J41),MONTH(J41)+CEILING((YEAR(Dossier!B$11)*12+MONTH(Dossier!B$11)-(YEAR(J41)*12+MONTH(J41))+1)/H41,1)*H41,DAY(J41)),
         IF(I41="Par an",DATE(YEAR(J41)+CEILING((YEAR(Dossier!B$11)-YEAR(J41)+1)/H41,1)*H41,MONTH(J41),DAY(J41)),
            IF(I41="Tous les 2 ans",DATE(YEAR(J41)+2*CEILING((YEAR(Dossier!B$11)-YEAR(J41)+1)/2,1),MONTH(J41),DAY(J41)),
               IF(I41="Tous les 3 ans",DATE(YEAR(J41)+3*CEILING((YEAR(Dossier!B$11)-YEAR(J41)+1)/3,1),MONTH(J41),DAY(J41)),
                  IF(I41="Tous les 4 ans",DATE(YEAR(J41)+4*CEILING((YEAR(Dossier!B$11)-YEAR(J41)+1)/4,1),MONTH(J41),DAY(J41)),
                     IF(I41="Tous les 5 ans",DATE(YEAR(J41)+5*CEILING((YEAR(Dossier!B$11)-YEAR(J41)+1)/5,1),MONTH(J41),DAY(J41)),
                        IF(I41="Tous les 6 ans",DATE(YEAR(J41)+6*CEILING((YEAR(Dossier!B$11)-YEAR(J41)+1)/6,1),MONTH(J41),DAY(J41)),
                           IF(I41="Tous les 7 ans",DATE(YEAR(J41)+7*CEILING((YEAR(Dossier!B$11)-YEAR(J41)+1)/7,1),MONTH(J41),DAY(J41)),
                              IF(I41="Tous les 8 ans",DATE(YEAR(J41)+8*CEILING((YEAR(Dossier!B$11)-YEAR(J41)+1)/8,1),MONTH(J41),DAY(J41)),
                                 IF(I41="Tous les 9 ans",DATE(YEAR(J41)+9*CEILING((YEAR(Dossier!B$11)-YEAR(J41)+1)/9,1),MONTH(J41),DAY(J41)),
                                    IF(I41="Tous les 10 ans",DATE(YEAR(J41)+10*CEILING((YEAR(Dossier!B$11)-YEAR(J41)+1)/10,1),MONTH(J41),DAY(J41)),
                                       IF(I41="Tous les 15 ans",DATE(YEAR(J41)+15*CEILING((YEAR(Dossier!B$11)-YEAR(J41)+1)/15,1),MONTH(J41),DAY(J41)),
                                          IF(I41="Tous les 20 ans",DATE(YEAR(J41)+20*CEILING((YEAR(Dossier!B$11)-YEAR(J41)+1)/20,1),MONTH(J41),DAY(J41)),
                                             J41
                                          )
                                       )
                                    )
                                 )
                              )
                           )
                        )
                     )
                  )
               )
            )
         )
      )
   )
),"")</f>
        <v/>
      </c>
      <c r="N41" s="21" t="str">
        <f>IF(ISNUMBER(M41),DATEDIF(Dossier!$B$8,'Postes patrimoniaux permanents'!M41,"Y"),"")</f>
        <v/>
      </c>
      <c r="O41" s="48" t="str">
        <f t="shared" si="11"/>
        <v/>
      </c>
    </row>
    <row r="42" spans="1:15" ht="15" customHeight="1" x14ac:dyDescent="0.25">
      <c r="A42" s="15"/>
      <c r="B42" s="32"/>
      <c r="C42" s="47"/>
      <c r="D42" s="15"/>
      <c r="E42" s="21" t="str">
        <f>IF($D42="Oui, Indice annuel",VLOOKUP(YEAR($B42),'Indices d''actualisation'!$A$4:$C$27,2,FALSE()),IF($D42="Oui, Indice mensuel",VLOOKUP(DATE(YEAR($B42),MONTH($B42),1),'Indices d''actualisation'!$G$4:$H$291,2,FALSE()),""))</f>
        <v/>
      </c>
      <c r="F42" s="21" t="str">
        <f>IF($D42="Oui, Indice annuel", VLOOKUP(YEAR(Dossier!$B$11), 'Indices d''actualisation'!$A$4:$C$27, 2, FALSE()),IF($D42="Oui, Indice mensuel",VLOOKUP(DATE(YEAR(Dossier!$B$11),MONTH(Dossier!$B$11),1),'Indices d''actualisation'!$G$4:$H$291,2,FALSE()),""))</f>
        <v/>
      </c>
      <c r="G42" s="48">
        <f t="shared" si="8"/>
        <v>0</v>
      </c>
      <c r="H42" s="15"/>
      <c r="I42" s="15"/>
      <c r="J42" s="32" t="str">
        <f t="shared" si="9"/>
        <v/>
      </c>
      <c r="K42" s="50" t="str">
        <f>IF(ISBLANK(C42),"",IF(I42="Sans renouvellement",1,
   IF(I42="Par jour",INT((Dossier!B$11-J42+1)*H42),
      IF(I42="Par mois",INT((YEAR(Dossier!B$11)*12+MONTH(Dossier!B$11)-(YEAR(J42)*12+MONTH(J42))+1)*H42),
         IF(I42="Par an",INT((YEAR(Dossier!B$11)-YEAR(J42)+1)*H42),
            IF(I42="Tous les 2 ans",MAX(1,INT((YEAR(Dossier!B$11)-YEAR(J42))/2*H42)),
               IF(I42="Tous les 3 ans",MAX(1,INT((YEAR(Dossier!B$11)-YEAR(J42))/3*H42)),
                  IF(I42="Tous les 4 ans",MAX(1,INT((YEAR(Dossier!B$11)-YEAR(J42))/4*H42)),
                     IF(I42="Tous les 5 ans",MAX(1,INT((YEAR(Dossier!B$11)-YEAR(J42))/5*H42)),
                        IF(I42="Tous les 6 ans",MAX(1,INT((YEAR(Dossier!B$11)-YEAR(J42))/6*H42)),
                           IF(I42="Tous les 7 ans",MAX(1,INT((YEAR(Dossier!B$11)-YEAR(J42))/7*H42)),
                              IF(I42="Tous les 8 ans",MAX(1,INT((YEAR(Dossier!B$11)-YEAR(J42))/8*H42)),
                                 IF(I42="Tous les 9 ans",MAX(1,INT((YEAR(Dossier!B$11)-YEAR(J42))/9*H42)),
                                    IF(I42="Tous les 10 ans",MAX(1,INT((YEAR(Dossier!B$11)-YEAR(J42))/10*H42)),
                                       IF(I42="Tous les 15 ans",MAX(1,INT((YEAR(Dossier!B$11)-YEAR(J42))/15*H42)),
                                          IF(I42="Tous les 20 ans",MAX(1,INT((YEAR(Dossier!B$11)-YEAR(J42))/20*H42)),
                                             1
                                          )
                                       )
                                    )
                                 )
                              )
                           )
                        )
                     )
                  )
               )
            )
         )
      )
   )
))</f>
        <v/>
      </c>
      <c r="L42" s="48" t="str">
        <f t="shared" si="10"/>
        <v/>
      </c>
      <c r="M42" s="49" t="str">
        <f>IF(ISNUMBER(K42),IF(I42="Sans renouvellement","",
   IF(I42="Par jour",J42+CEILING((Dossier!B$11-J42+1)/H42,1)*H42,
      IF(I42="Par mois",DATE(YEAR(J42),MONTH(J42)+CEILING((YEAR(Dossier!B$11)*12+MONTH(Dossier!B$11)-(YEAR(J42)*12+MONTH(J42))+1)/H42,1)*H42,DAY(J42)),
         IF(I42="Par an",DATE(YEAR(J42)+CEILING((YEAR(Dossier!B$11)-YEAR(J42)+1)/H42,1)*H42,MONTH(J42),DAY(J42)),
            IF(I42="Tous les 2 ans",DATE(YEAR(J42)+2*CEILING((YEAR(Dossier!B$11)-YEAR(J42)+1)/2,1),MONTH(J42),DAY(J42)),
               IF(I42="Tous les 3 ans",DATE(YEAR(J42)+3*CEILING((YEAR(Dossier!B$11)-YEAR(J42)+1)/3,1),MONTH(J42),DAY(J42)),
                  IF(I42="Tous les 4 ans",DATE(YEAR(J42)+4*CEILING((YEAR(Dossier!B$11)-YEAR(J42)+1)/4,1),MONTH(J42),DAY(J42)),
                     IF(I42="Tous les 5 ans",DATE(YEAR(J42)+5*CEILING((YEAR(Dossier!B$11)-YEAR(J42)+1)/5,1),MONTH(J42),DAY(J42)),
                        IF(I42="Tous les 6 ans",DATE(YEAR(J42)+6*CEILING((YEAR(Dossier!B$11)-YEAR(J42)+1)/6,1),MONTH(J42),DAY(J42)),
                           IF(I42="Tous les 7 ans",DATE(YEAR(J42)+7*CEILING((YEAR(Dossier!B$11)-YEAR(J42)+1)/7,1),MONTH(J42),DAY(J42)),
                              IF(I42="Tous les 8 ans",DATE(YEAR(J42)+8*CEILING((YEAR(Dossier!B$11)-YEAR(J42)+1)/8,1),MONTH(J42),DAY(J42)),
                                 IF(I42="Tous les 9 ans",DATE(YEAR(J42)+9*CEILING((YEAR(Dossier!B$11)-YEAR(J42)+1)/9,1),MONTH(J42),DAY(J42)),
                                    IF(I42="Tous les 10 ans",DATE(YEAR(J42)+10*CEILING((YEAR(Dossier!B$11)-YEAR(J42)+1)/10,1),MONTH(J42),DAY(J42)),
                                       IF(I42="Tous les 15 ans",DATE(YEAR(J42)+15*CEILING((YEAR(Dossier!B$11)-YEAR(J42)+1)/15,1),MONTH(J42),DAY(J42)),
                                          IF(I42="Tous les 20 ans",DATE(YEAR(J42)+20*CEILING((YEAR(Dossier!B$11)-YEAR(J42)+1)/20,1),MONTH(J42),DAY(J42)),
                                             J42
                                          )
                                       )
                                    )
                                 )
                              )
                           )
                        )
                     )
                  )
               )
            )
         )
      )
   )
),"")</f>
        <v/>
      </c>
      <c r="N42" s="21" t="str">
        <f>IF(ISNUMBER(M42),DATEDIF(Dossier!$B$8,'Postes patrimoniaux permanents'!M42,"Y"),"")</f>
        <v/>
      </c>
      <c r="O42" s="48" t="str">
        <f t="shared" si="11"/>
        <v/>
      </c>
    </row>
    <row r="43" spans="1:15" ht="15" customHeight="1" x14ac:dyDescent="0.25">
      <c r="A43" s="15"/>
      <c r="B43" s="32"/>
      <c r="C43" s="47"/>
      <c r="D43" s="15"/>
      <c r="E43" s="21" t="str">
        <f>IF($D43="Oui, Indice annuel",VLOOKUP(YEAR($B43),'Indices d''actualisation'!$A$4:$C$27,2,FALSE()),IF($D43="Oui, Indice mensuel",VLOOKUP(DATE(YEAR($B43),MONTH($B43),1),'Indices d''actualisation'!$G$4:$H$291,2,FALSE()),""))</f>
        <v/>
      </c>
      <c r="F43" s="21" t="str">
        <f>IF($D43="Oui, Indice annuel", VLOOKUP(YEAR(Dossier!$B$11), 'Indices d''actualisation'!$A$4:$C$27, 2, FALSE()),IF($D43="Oui, Indice mensuel",VLOOKUP(DATE(YEAR(Dossier!$B$11),MONTH(Dossier!$B$11),1),'Indices d''actualisation'!$G$4:$H$291,2,FALSE()),""))</f>
        <v/>
      </c>
      <c r="G43" s="48">
        <f t="shared" si="8"/>
        <v>0</v>
      </c>
      <c r="H43" s="15"/>
      <c r="I43" s="15"/>
      <c r="J43" s="32" t="str">
        <f t="shared" si="9"/>
        <v/>
      </c>
      <c r="K43" s="50" t="str">
        <f>IF(ISBLANK(C43),"",IF(I43="Sans renouvellement",1,
   IF(I43="Par jour",INT((Dossier!B$11-J43+1)*H43),
      IF(I43="Par mois",INT((YEAR(Dossier!B$11)*12+MONTH(Dossier!B$11)-(YEAR(J43)*12+MONTH(J43))+1)*H43),
         IF(I43="Par an",INT((YEAR(Dossier!B$11)-YEAR(J43)+1)*H43),
            IF(I43="Tous les 2 ans",MAX(1,INT((YEAR(Dossier!B$11)-YEAR(J43))/2*H43)),
               IF(I43="Tous les 3 ans",MAX(1,INT((YEAR(Dossier!B$11)-YEAR(J43))/3*H43)),
                  IF(I43="Tous les 4 ans",MAX(1,INT((YEAR(Dossier!B$11)-YEAR(J43))/4*H43)),
                     IF(I43="Tous les 5 ans",MAX(1,INT((YEAR(Dossier!B$11)-YEAR(J43))/5*H43)),
                        IF(I43="Tous les 6 ans",MAX(1,INT((YEAR(Dossier!B$11)-YEAR(J43))/6*H43)),
                           IF(I43="Tous les 7 ans",MAX(1,INT((YEAR(Dossier!B$11)-YEAR(J43))/7*H43)),
                              IF(I43="Tous les 8 ans",MAX(1,INT((YEAR(Dossier!B$11)-YEAR(J43))/8*H43)),
                                 IF(I43="Tous les 9 ans",MAX(1,INT((YEAR(Dossier!B$11)-YEAR(J43))/9*H43)),
                                    IF(I43="Tous les 10 ans",MAX(1,INT((YEAR(Dossier!B$11)-YEAR(J43))/10*H43)),
                                       IF(I43="Tous les 15 ans",MAX(1,INT((YEAR(Dossier!B$11)-YEAR(J43))/15*H43)),
                                          IF(I43="Tous les 20 ans",MAX(1,INT((YEAR(Dossier!B$11)-YEAR(J43))/20*H43)),
                                             1
                                          )
                                       )
                                    )
                                 )
                              )
                           )
                        )
                     )
                  )
               )
            )
         )
      )
   )
))</f>
        <v/>
      </c>
      <c r="L43" s="48" t="str">
        <f t="shared" si="10"/>
        <v/>
      </c>
      <c r="M43" s="49" t="str">
        <f>IF(ISNUMBER(K43),IF(I43="Sans renouvellement","",
   IF(I43="Par jour",J43+CEILING((Dossier!B$11-J43+1)/H43,1)*H43,
      IF(I43="Par mois",DATE(YEAR(J43),MONTH(J43)+CEILING((YEAR(Dossier!B$11)*12+MONTH(Dossier!B$11)-(YEAR(J43)*12+MONTH(J43))+1)/H43,1)*H43,DAY(J43)),
         IF(I43="Par an",DATE(YEAR(J43)+CEILING((YEAR(Dossier!B$11)-YEAR(J43)+1)/H43,1)*H43,MONTH(J43),DAY(J43)),
            IF(I43="Tous les 2 ans",DATE(YEAR(J43)+2*CEILING((YEAR(Dossier!B$11)-YEAR(J43)+1)/2,1),MONTH(J43),DAY(J43)),
               IF(I43="Tous les 3 ans",DATE(YEAR(J43)+3*CEILING((YEAR(Dossier!B$11)-YEAR(J43)+1)/3,1),MONTH(J43),DAY(J43)),
                  IF(I43="Tous les 4 ans",DATE(YEAR(J43)+4*CEILING((YEAR(Dossier!B$11)-YEAR(J43)+1)/4,1),MONTH(J43),DAY(J43)),
                     IF(I43="Tous les 5 ans",DATE(YEAR(J43)+5*CEILING((YEAR(Dossier!B$11)-YEAR(J43)+1)/5,1),MONTH(J43),DAY(J43)),
                        IF(I43="Tous les 6 ans",DATE(YEAR(J43)+6*CEILING((YEAR(Dossier!B$11)-YEAR(J43)+1)/6,1),MONTH(J43),DAY(J43)),
                           IF(I43="Tous les 7 ans",DATE(YEAR(J43)+7*CEILING((YEAR(Dossier!B$11)-YEAR(J43)+1)/7,1),MONTH(J43),DAY(J43)),
                              IF(I43="Tous les 8 ans",DATE(YEAR(J43)+8*CEILING((YEAR(Dossier!B$11)-YEAR(J43)+1)/8,1),MONTH(J43),DAY(J43)),
                                 IF(I43="Tous les 9 ans",DATE(YEAR(J43)+9*CEILING((YEAR(Dossier!B$11)-YEAR(J43)+1)/9,1),MONTH(J43),DAY(J43)),
                                    IF(I43="Tous les 10 ans",DATE(YEAR(J43)+10*CEILING((YEAR(Dossier!B$11)-YEAR(J43)+1)/10,1),MONTH(J43),DAY(J43)),
                                       IF(I43="Tous les 15 ans",DATE(YEAR(J43)+15*CEILING((YEAR(Dossier!B$11)-YEAR(J43)+1)/15,1),MONTH(J43),DAY(J43)),
                                          IF(I43="Tous les 20 ans",DATE(YEAR(J43)+20*CEILING((YEAR(Dossier!B$11)-YEAR(J43)+1)/20,1),MONTH(J43),DAY(J43)),
                                             J43
                                          )
                                       )
                                    )
                                 )
                              )
                           )
                        )
                     )
                  )
               )
            )
         )
      )
   )
),"")</f>
        <v/>
      </c>
      <c r="N43" s="21" t="str">
        <f>IF(ISNUMBER(M43),DATEDIF(Dossier!$B$8,'Postes patrimoniaux permanents'!M43,"Y"),"")</f>
        <v/>
      </c>
      <c r="O43" s="48" t="str">
        <f t="shared" si="11"/>
        <v/>
      </c>
    </row>
    <row r="44" spans="1:15" ht="15" customHeight="1" x14ac:dyDescent="0.25">
      <c r="A44" s="15"/>
      <c r="B44" s="32"/>
      <c r="C44" s="47"/>
      <c r="D44" s="15"/>
      <c r="E44" s="21" t="str">
        <f>IF($D44="Oui, Indice annuel",VLOOKUP(YEAR($B44),'Indices d''actualisation'!$A$4:$C$27,2,FALSE()),IF($D44="Oui, Indice mensuel",VLOOKUP(DATE(YEAR($B44),MONTH($B44),1),'Indices d''actualisation'!$G$4:$H$291,2,FALSE()),""))</f>
        <v/>
      </c>
      <c r="F44" s="21" t="str">
        <f>IF($D44="Oui, Indice annuel", VLOOKUP(YEAR(Dossier!$B$11), 'Indices d''actualisation'!$A$4:$C$27, 2, FALSE()),IF($D44="Oui, Indice mensuel",VLOOKUP(DATE(YEAR(Dossier!$B$11),MONTH(Dossier!$B$11),1),'Indices d''actualisation'!$G$4:$H$291,2,FALSE()),""))</f>
        <v/>
      </c>
      <c r="G44" s="48">
        <f t="shared" si="8"/>
        <v>0</v>
      </c>
      <c r="H44" s="15"/>
      <c r="I44" s="15"/>
      <c r="J44" s="32" t="str">
        <f t="shared" si="9"/>
        <v/>
      </c>
      <c r="K44" s="50" t="str">
        <f>IF(ISBLANK(C44),"",IF(I44="Sans renouvellement",1,
   IF(I44="Par jour",INT((Dossier!B$11-J44+1)*H44),
      IF(I44="Par mois",INT((YEAR(Dossier!B$11)*12+MONTH(Dossier!B$11)-(YEAR(J44)*12+MONTH(J44))+1)*H44),
         IF(I44="Par an",INT((YEAR(Dossier!B$11)-YEAR(J44)+1)*H44),
            IF(I44="Tous les 2 ans",MAX(1,INT((YEAR(Dossier!B$11)-YEAR(J44))/2*H44)),
               IF(I44="Tous les 3 ans",MAX(1,INT((YEAR(Dossier!B$11)-YEAR(J44))/3*H44)),
                  IF(I44="Tous les 4 ans",MAX(1,INT((YEAR(Dossier!B$11)-YEAR(J44))/4*H44)),
                     IF(I44="Tous les 5 ans",MAX(1,INT((YEAR(Dossier!B$11)-YEAR(J44))/5*H44)),
                        IF(I44="Tous les 6 ans",MAX(1,INT((YEAR(Dossier!B$11)-YEAR(J44))/6*H44)),
                           IF(I44="Tous les 7 ans",MAX(1,INT((YEAR(Dossier!B$11)-YEAR(J44))/7*H44)),
                              IF(I44="Tous les 8 ans",MAX(1,INT((YEAR(Dossier!B$11)-YEAR(J44))/8*H44)),
                                 IF(I44="Tous les 9 ans",MAX(1,INT((YEAR(Dossier!B$11)-YEAR(J44))/9*H44)),
                                    IF(I44="Tous les 10 ans",MAX(1,INT((YEAR(Dossier!B$11)-YEAR(J44))/10*H44)),
                                       IF(I44="Tous les 15 ans",MAX(1,INT((YEAR(Dossier!B$11)-YEAR(J44))/15*H44)),
                                          IF(I44="Tous les 20 ans",MAX(1,INT((YEAR(Dossier!B$11)-YEAR(J44))/20*H44)),
                                             1
                                          )
                                       )
                                    )
                                 )
                              )
                           )
                        )
                     )
                  )
               )
            )
         )
      )
   )
))</f>
        <v/>
      </c>
      <c r="L44" s="48" t="str">
        <f t="shared" si="10"/>
        <v/>
      </c>
      <c r="M44" s="49" t="str">
        <f>IF(ISNUMBER(K44),IF(I44="Sans renouvellement","",
   IF(I44="Par jour",J44+CEILING((Dossier!B$11-J44+1)/H44,1)*H44,
      IF(I44="Par mois",DATE(YEAR(J44),MONTH(J44)+CEILING((YEAR(Dossier!B$11)*12+MONTH(Dossier!B$11)-(YEAR(J44)*12+MONTH(J44))+1)/H44,1)*H44,DAY(J44)),
         IF(I44="Par an",DATE(YEAR(J44)+CEILING((YEAR(Dossier!B$11)-YEAR(J44)+1)/H44,1)*H44,MONTH(J44),DAY(J44)),
            IF(I44="Tous les 2 ans",DATE(YEAR(J44)+2*CEILING((YEAR(Dossier!B$11)-YEAR(J44)+1)/2,1),MONTH(J44),DAY(J44)),
               IF(I44="Tous les 3 ans",DATE(YEAR(J44)+3*CEILING((YEAR(Dossier!B$11)-YEAR(J44)+1)/3,1),MONTH(J44),DAY(J44)),
                  IF(I44="Tous les 4 ans",DATE(YEAR(J44)+4*CEILING((YEAR(Dossier!B$11)-YEAR(J44)+1)/4,1),MONTH(J44),DAY(J44)),
                     IF(I44="Tous les 5 ans",DATE(YEAR(J44)+5*CEILING((YEAR(Dossier!B$11)-YEAR(J44)+1)/5,1),MONTH(J44),DAY(J44)),
                        IF(I44="Tous les 6 ans",DATE(YEAR(J44)+6*CEILING((YEAR(Dossier!B$11)-YEAR(J44)+1)/6,1),MONTH(J44),DAY(J44)),
                           IF(I44="Tous les 7 ans",DATE(YEAR(J44)+7*CEILING((YEAR(Dossier!B$11)-YEAR(J44)+1)/7,1),MONTH(J44),DAY(J44)),
                              IF(I44="Tous les 8 ans",DATE(YEAR(J44)+8*CEILING((YEAR(Dossier!B$11)-YEAR(J44)+1)/8,1),MONTH(J44),DAY(J44)),
                                 IF(I44="Tous les 9 ans",DATE(YEAR(J44)+9*CEILING((YEAR(Dossier!B$11)-YEAR(J44)+1)/9,1),MONTH(J44),DAY(J44)),
                                    IF(I44="Tous les 10 ans",DATE(YEAR(J44)+10*CEILING((YEAR(Dossier!B$11)-YEAR(J44)+1)/10,1),MONTH(J44),DAY(J44)),
                                       IF(I44="Tous les 15 ans",DATE(YEAR(J44)+15*CEILING((YEAR(Dossier!B$11)-YEAR(J44)+1)/15,1),MONTH(J44),DAY(J44)),
                                          IF(I44="Tous les 20 ans",DATE(YEAR(J44)+20*CEILING((YEAR(Dossier!B$11)-YEAR(J44)+1)/20,1),MONTH(J44),DAY(J44)),
                                             J44
                                          )
                                       )
                                    )
                                 )
                              )
                           )
                        )
                     )
                  )
               )
            )
         )
      )
   )
),"")</f>
        <v/>
      </c>
      <c r="N44" s="21" t="str">
        <f>IF(ISNUMBER(M44),DATEDIF(Dossier!$B$8,'Postes patrimoniaux permanents'!M44,"Y"),"")</f>
        <v/>
      </c>
      <c r="O44" s="48" t="str">
        <f t="shared" si="11"/>
        <v/>
      </c>
    </row>
    <row r="45" spans="1:15" ht="15" customHeight="1" x14ac:dyDescent="0.25">
      <c r="K45" s="79" t="s">
        <v>176</v>
      </c>
      <c r="L45" s="56">
        <f>SUM(L39:L44)</f>
        <v>0</v>
      </c>
    </row>
    <row r="47" spans="1:15" ht="48" customHeight="1" x14ac:dyDescent="0.25">
      <c r="A47" s="44" t="s">
        <v>52</v>
      </c>
      <c r="B47" s="44" t="s">
        <v>178</v>
      </c>
      <c r="C47" s="52" t="s">
        <v>179</v>
      </c>
      <c r="D47" s="52" t="s">
        <v>180</v>
      </c>
      <c r="E47" s="44" t="s">
        <v>181</v>
      </c>
      <c r="F47" s="44" t="s">
        <v>182</v>
      </c>
      <c r="G47" s="44" t="s">
        <v>183</v>
      </c>
      <c r="H47" s="57"/>
      <c r="I47" s="44" t="s">
        <v>184</v>
      </c>
      <c r="J47" s="44" t="s">
        <v>185</v>
      </c>
      <c r="K47" s="46" t="s">
        <v>62</v>
      </c>
      <c r="L47" s="44" t="s">
        <v>48</v>
      </c>
      <c r="M47" s="44" t="s">
        <v>49</v>
      </c>
    </row>
    <row r="48" spans="1:15" ht="15" customHeight="1" x14ac:dyDescent="0.25">
      <c r="A48" s="21" t="str">
        <f t="shared" ref="A48:A54" si="12">IF(ISBLANK(A39),"",A39)</f>
        <v/>
      </c>
      <c r="B48" s="21" t="e">
        <f t="array" aca="1" ref="B48" ca="1">IF(AND(Dossier!$B$6="Masculin",$C$3="Tables stationnaires"),INDIRECT("'Homme stationnaire 2025'!DB"&amp;Dossier!$D$11+2),IF(AND(Dossier!$B$6="Masculin",$C$3="Tables prospectives"),INDIRECT("'Homme prospectif 2025'!DB"&amp;Dossier!$D$11+2),IF(AND(Dossier!$B$6="Féminin",$C$3="Tables stationnaires"),INDIRECT("'Femme stationnaire 2025'!DB"&amp;Dossier!$D$11+2),IF(AND(Dossier!$B$6="Féminin",$C$3="Tables prospectives"),INDIRECT("'Femme prospectif 2025'!DB"&amp;Dossier!$D$11+2),IF(AND(Dossier!$B$6="Indéterminé",$C$3="Tables stationnaires"),INDIRECT("'I Stationnaire 2025'!DB"&amp;Dossier!$D$11+2),IF(AND(Dossier!$B$6="Indéterminé",$C$3="Tables prospectives"),INDIRECT("'I prospectif 2025'!DB"&amp;Dossier!$D$11+2),""))))))</f>
        <v>#NUM!</v>
      </c>
      <c r="C48" s="81" t="str">
        <f t="array" aca="1" ref="C48" ca="1">IF(ISNUMBER(N39),IF(AND(Dossier!$B$6="Masculin",$C$3="Tables stationnaires"),INDIRECT("'Homme stationnaire 2025'!DB"&amp;$N39+2),IF(AND(Dossier!$B$6="Masculin",$C$3="Tables prospectives"),INDIRECT("'Homme prospectif 2025'!DB"&amp;$N39+2),IF(AND(Dossier!$B$6="Féminin",$C$3="Tables stationnaires"),INDIRECT("'Femme stationnaire 2025'!DB"&amp;$N39+2),IF(AND(Dossier!$B$6="Féminin",$C$3="Tables prospectives"),INDIRECT("'Femme prospectif 2025'!DB"&amp;$N39+2),IF(AND(Dossier!$B$6="Indéterminé",$C$3="Tables stationnaires"),INDIRECT("'I Stationnaire 2025'!DB"&amp;$N39+2),IF(AND(Dossier!$B$6="Indéterminé",$C$3="Tables prospectives"),INDIRECT("'I prospectif 2025'!DB"&amp;$N39+2),"")))))),"")</f>
        <v/>
      </c>
      <c r="D48" s="21" t="str">
        <f t="array" aca="1" ref="D48" ca="1">IF(ISNUMBER(N39),IF(AND(Dossier!$B$6="Masculin",$C$3="Tables stationnaires"),INDIRECT("'Homme stationnaire 2025'!"&amp;ADDRESS(Dossier!$D$11+2,$N39+1,4,1)),IF(AND(Dossier!$B$6="Masculin",$C$3="Tables prospectives"),IF($N39+1&gt;106,INDIRECT("'Homme prospectif 2025'!DB"&amp;Dossier!$D$11+2),INDIRECT("'Homme prospectif 2025'!"&amp;ADDRESS(Dossier!$D$11+2,$N39+1,4,1))),IF(AND(Dossier!$B$6="Féminin",$C$3="Tables stationnaires"),INDIRECT("'Femme stationnaire 2025'!"&amp;ADDRESS(Dossier!$D$11+2,$N39+1,4,1)),IF(AND(Dossier!$B$6="Féminin",$C$3="Tables prospectives"),IF($N39+1&gt;106,INDIRECT("'Femme prospectif 2025'!DB"&amp;Dossier!$D$11+2),INDIRECT("'Femme prospectif 2025'!"&amp;ADDRESS(Dossier!$D$11+2,$N39+1,4,1))),IF(AND(Dossier!$B$6="Indéterminé",$C$3="Tables stationnaires"),INDIRECT("'I Stationnaire 2025'!"&amp;ADDRESS(Dossier!$D$11+2,$N39+1,4,1)),IF(AND(Dossier!$B$6="Indéterminé",$C$3="Tables prospectives"),IF($N39+1&gt;106,INDIRECT("'I prospectif 2025'!DB"&amp;Dossier!$D$11+2),INDIRECT("'I prospectif 2025'!"&amp;ADDRESS(Dossier!$D$11+2,$N39+1,4,1))),"")))))),"")</f>
        <v/>
      </c>
      <c r="E48" s="21" t="str">
        <f t="shared" ref="E48:E54" ca="1" si="13">IF(ISNUMBER(D48),IF($C$4="Méthode exacte",B48-D48,C48),"")</f>
        <v/>
      </c>
      <c r="F48" s="48" t="str">
        <f t="shared" ref="F48:F54" ca="1" si="14">IF(ISNUMBER(E48),O39*E48,"")</f>
        <v/>
      </c>
      <c r="G48" s="48" t="str">
        <f t="shared" ref="G48:G54" ca="1" si="15">IF(ISNUMBER(F48),F48+G39,"")</f>
        <v/>
      </c>
      <c r="I48" s="152">
        <f ca="1">L45+G55</f>
        <v>0</v>
      </c>
      <c r="J48" s="153"/>
      <c r="K48" s="152">
        <f ca="1">I48*Dossier!$B$20*Dossier!$B$21</f>
        <v>0</v>
      </c>
      <c r="L48" s="152">
        <f ca="1">MIN(MAX(0,I48-J48),K48)</f>
        <v>0</v>
      </c>
      <c r="M48" s="152">
        <f ca="1">MIN(MAX(0,(K48-L48)),G48)</f>
        <v>0</v>
      </c>
    </row>
    <row r="49" spans="1:15" ht="15" customHeight="1" x14ac:dyDescent="0.25">
      <c r="A49" s="21" t="str">
        <f t="shared" si="12"/>
        <v/>
      </c>
      <c r="B49" s="21" t="e">
        <f t="array" aca="1" ref="B49" ca="1">IF(AND(Dossier!$B$6="Masculin",$C$3="Tables stationnaires"),INDIRECT("'Homme stationnaire 2025'!DB"&amp;Dossier!$D$11+2),IF(AND(Dossier!$B$6="Masculin",$C$3="Tables prospectives"),INDIRECT("'Homme prospectif 2025'!DB"&amp;Dossier!$D$11+2),IF(AND(Dossier!$B$6="Féminin",$C$3="Tables stationnaires"),INDIRECT("'Femme stationnaire 2025'!DB"&amp;Dossier!$D$11+2),IF(AND(Dossier!$B$6="Féminin",$C$3="Tables prospectives"),INDIRECT("'Femme prospectif 2025'!DB"&amp;Dossier!$D$11+2),IF(AND(Dossier!$B$6="Indéterminé",$C$3="Tables stationnaires"),INDIRECT("'I Stationnaire 2025'!DB"&amp;Dossier!$D$11+2),IF(AND(Dossier!$B$6="Indéterminé",$C$3="Tables prospectives"),INDIRECT("'I prospectif 2025'!DB"&amp;Dossier!$D$11+2),""))))))</f>
        <v>#NUM!</v>
      </c>
      <c r="C49" s="81" t="str">
        <f t="array" aca="1" ref="C49" ca="1">IF(ISNUMBER(N40),IF(AND(Dossier!$B$6="Masculin",$C$3="Tables stationnaires"),INDIRECT("'Homme stationnaire 2025'!DB"&amp;$N40+2),IF(AND(Dossier!$B$6="Masculin",$C$3="Tables prospectives"),INDIRECT("'Homme prospectif 2025'!DB"&amp;$N40+2),IF(AND(Dossier!$B$6="Féminin",$C$3="Tables stationnaires"),INDIRECT("'Femme stationnaire 2025'!DB"&amp;$N40+2),IF(AND(Dossier!$B$6="Féminin",$C$3="Tables prospectives"),INDIRECT("'Femme prospectif 2025'!DB"&amp;$N40+2),IF(AND(Dossier!$B$6="Indéterminé",$C$3="Tables stationnaires"),INDIRECT("'I Stationnaire 2025'!DB"&amp;$N40+2),IF(AND(Dossier!$B$6="Indéterminé",$C$3="Tables prospectives"),INDIRECT("'I prospectif 2025'!DB"&amp;$N40+2),"")))))),"")</f>
        <v/>
      </c>
      <c r="D49" s="21" t="str">
        <f t="array" aca="1" ref="D49" ca="1">IF(ISNUMBER(N40),IF(AND(Dossier!$B$6="Masculin",$C$3="Tables stationnaires"),INDIRECT("'Homme stationnaire 2025'!"&amp;ADDRESS(Dossier!$D$11+2,$N40+1,4,1)),IF(AND(Dossier!$B$6="Masculin",$C$3="Tables prospectives"),IF($N40+1&gt;106,INDIRECT("'Homme prospectif 2025'!DB"&amp;Dossier!$D$11+2),INDIRECT("'Homme prospectif 2025'!"&amp;ADDRESS(Dossier!$D$11+2,$N40+1,4,1))),IF(AND(Dossier!$B$6="Féminin",$C$3="Tables stationnaires"),INDIRECT("'Femme stationnaire 2025'!"&amp;ADDRESS(Dossier!$D$11+2,$N40+1,4,1)),IF(AND(Dossier!$B$6="Féminin",$C$3="Tables prospectives"),IF($N40+1&gt;106,INDIRECT("'Femme prospectif 2025'!DB"&amp;Dossier!$D$11+2),INDIRECT("'Femme prospectif 2025'!"&amp;ADDRESS(Dossier!$D$11+2,$N40+1,4,1))),IF(AND(Dossier!$B$6="Indéterminé",$C$3="Tables stationnaires"),INDIRECT("'I Stationnaire 2025'!"&amp;ADDRESS(Dossier!$D$11+2,$N40+1,4,1)),IF(AND(Dossier!$B$6="Indéterminé",$C$3="Tables prospectives"),IF($N40+1&gt;106,INDIRECT("'I prospectif 2025'!DB"&amp;Dossier!$D$11+2),INDIRECT("'I prospectif 2025'!"&amp;ADDRESS(Dossier!$D$11+2,$N40+1,4,1))),"")))))),"")</f>
        <v/>
      </c>
      <c r="E49" s="21" t="str">
        <f t="shared" ca="1" si="13"/>
        <v/>
      </c>
      <c r="F49" s="48" t="str">
        <f t="shared" ca="1" si="14"/>
        <v/>
      </c>
      <c r="G49" s="48" t="str">
        <f t="shared" ca="1" si="15"/>
        <v/>
      </c>
      <c r="I49" s="152"/>
      <c r="J49" s="152"/>
      <c r="K49" s="152"/>
      <c r="L49" s="152"/>
      <c r="M49" s="152"/>
    </row>
    <row r="50" spans="1:15" ht="15" customHeight="1" x14ac:dyDescent="0.25">
      <c r="A50" s="21" t="str">
        <f t="shared" si="12"/>
        <v/>
      </c>
      <c r="B50" s="21" t="e">
        <f t="array" aca="1" ref="B50" ca="1">IF(AND(Dossier!$B$6="Masculin",$C$3="Tables stationnaires"),INDIRECT("'Homme stationnaire 2025'!DB"&amp;Dossier!$D$11+2),IF(AND(Dossier!$B$6="Masculin",$C$3="Tables prospectives"),INDIRECT("'Homme prospectif 2025'!DB"&amp;Dossier!$D$11+2),IF(AND(Dossier!$B$6="Féminin",$C$3="Tables stationnaires"),INDIRECT("'Femme stationnaire 2025'!DB"&amp;Dossier!$D$11+2),IF(AND(Dossier!$B$6="Féminin",$C$3="Tables prospectives"),INDIRECT("'Femme prospectif 2025'!DB"&amp;Dossier!$D$11+2),IF(AND(Dossier!$B$6="Indéterminé",$C$3="Tables stationnaires"),INDIRECT("'I Stationnaire 2025'!DB"&amp;Dossier!$D$11+2),IF(AND(Dossier!$B$6="Indéterminé",$C$3="Tables prospectives"),INDIRECT("'I prospectif 2025'!DB"&amp;Dossier!$D$11+2),""))))))</f>
        <v>#NUM!</v>
      </c>
      <c r="C50" s="81" t="str">
        <f t="array" aca="1" ref="C50" ca="1">IF(ISNUMBER(N41),IF(AND(Dossier!$B$6="Masculin",$C$3="Tables stationnaires"),INDIRECT("'Homme stationnaire 2025'!DB"&amp;$N41+2),IF(AND(Dossier!$B$6="Masculin",$C$3="Tables prospectives"),INDIRECT("'Homme prospectif 2025'!DB"&amp;$N41+2),IF(AND(Dossier!$B$6="Féminin",$C$3="Tables stationnaires"),INDIRECT("'Femme stationnaire 2025'!DB"&amp;$N41+2),IF(AND(Dossier!$B$6="Féminin",$C$3="Tables prospectives"),INDIRECT("'Femme prospectif 2025'!DB"&amp;$N41+2),IF(AND(Dossier!$B$6="Indéterminé",$C$3="Tables stationnaires"),INDIRECT("'I Stationnaire 2025'!DB"&amp;$N41+2),IF(AND(Dossier!$B$6="Indéterminé",$C$3="Tables prospectives"),INDIRECT("'I prospectif 2025'!DB"&amp;$N41+2),"")))))),"")</f>
        <v/>
      </c>
      <c r="D50" s="21" t="str">
        <f t="array" aca="1" ref="D50" ca="1">IF(ISNUMBER(N41),IF(AND(Dossier!$B$6="Masculin",$C$3="Tables stationnaires"),INDIRECT("'Homme stationnaire 2025'!"&amp;ADDRESS(Dossier!$D$11+2,$N41+1,4,1)),IF(AND(Dossier!$B$6="Masculin",$C$3="Tables prospectives"),IF($N41+1&gt;106,INDIRECT("'Homme prospectif 2025'!DB"&amp;Dossier!$D$11+2),INDIRECT("'Homme prospectif 2025'!"&amp;ADDRESS(Dossier!$D$11+2,$N41+1,4,1))),IF(AND(Dossier!$B$6="Féminin",$C$3="Tables stationnaires"),INDIRECT("'Femme stationnaire 2025'!"&amp;ADDRESS(Dossier!$D$11+2,$N41+1,4,1)),IF(AND(Dossier!$B$6="Féminin",$C$3="Tables prospectives"),IF($N41+1&gt;106,INDIRECT("'Femme prospectif 2025'!DB"&amp;Dossier!$D$11+2),INDIRECT("'Femme prospectif 2025'!"&amp;ADDRESS(Dossier!$D$11+2,$N41+1,4,1))),IF(AND(Dossier!$B$6="Indéterminé",$C$3="Tables stationnaires"),INDIRECT("'I Stationnaire 2025'!"&amp;ADDRESS(Dossier!$D$11+2,$N41+1,4,1)),IF(AND(Dossier!$B$6="Indéterminé",$C$3="Tables prospectives"),IF($N41+1&gt;106,INDIRECT("'I prospectif 2025'!DB"&amp;Dossier!$D$11+2),INDIRECT("'I prospectif 2025'!"&amp;ADDRESS(Dossier!$D$11+2,$N41+1,4,1))),"")))))),"")</f>
        <v/>
      </c>
      <c r="E50" s="21" t="str">
        <f t="shared" ca="1" si="13"/>
        <v/>
      </c>
      <c r="F50" s="48" t="str">
        <f t="shared" ca="1" si="14"/>
        <v/>
      </c>
      <c r="G50" s="48" t="str">
        <f t="shared" ca="1" si="15"/>
        <v/>
      </c>
      <c r="I50" s="152"/>
      <c r="J50" s="152"/>
      <c r="K50" s="152"/>
      <c r="L50" s="152"/>
      <c r="M50" s="152"/>
    </row>
    <row r="51" spans="1:15" ht="15" customHeight="1" x14ac:dyDescent="0.25">
      <c r="A51" s="21" t="str">
        <f t="shared" si="12"/>
        <v/>
      </c>
      <c r="B51" s="21" t="e">
        <f t="array" aca="1" ref="B51" ca="1">IF(AND(Dossier!$B$6="Masculin",$C$3="Tables stationnaires"),INDIRECT("'Homme stationnaire 2025'!DB"&amp;Dossier!$D$11+2),IF(AND(Dossier!$B$6="Masculin",$C$3="Tables prospectives"),INDIRECT("'Homme prospectif 2025'!DB"&amp;Dossier!$D$11+2),IF(AND(Dossier!$B$6="Féminin",$C$3="Tables stationnaires"),INDIRECT("'Femme stationnaire 2025'!DB"&amp;Dossier!$D$11+2),IF(AND(Dossier!$B$6="Féminin",$C$3="Tables prospectives"),INDIRECT("'Femme prospectif 2025'!DB"&amp;Dossier!$D$11+2),IF(AND(Dossier!$B$6="Indéterminé",$C$3="Tables stationnaires"),INDIRECT("'I Stationnaire 2025'!DB"&amp;Dossier!$D$11+2),IF(AND(Dossier!$B$6="Indéterminé",$C$3="Tables prospectives"),INDIRECT("'I prospectif 2025'!DB"&amp;Dossier!$D$11+2),""))))))</f>
        <v>#NUM!</v>
      </c>
      <c r="C51" s="81" t="str">
        <f t="array" aca="1" ref="C51" ca="1">IF(ISNUMBER(N42),IF(AND(Dossier!$B$6="Masculin",$C$3="Tables stationnaires"),INDIRECT("'Homme stationnaire 2025'!DB"&amp;$N42+2),IF(AND(Dossier!$B$6="Masculin",$C$3="Tables prospectives"),INDIRECT("'Homme prospectif 2025'!DB"&amp;$N42+2),IF(AND(Dossier!$B$6="Féminin",$C$3="Tables stationnaires"),INDIRECT("'Femme stationnaire 2025'!DB"&amp;$N42+2),IF(AND(Dossier!$B$6="Féminin",$C$3="Tables prospectives"),INDIRECT("'Femme prospectif 2025'!DB"&amp;$N42+2),IF(AND(Dossier!$B$6="Indéterminé",$C$3="Tables stationnaires"),INDIRECT("'I Stationnaire 2025'!DB"&amp;$N42+2),IF(AND(Dossier!$B$6="Indéterminé",$C$3="Tables prospectives"),INDIRECT("'I prospectif 2025'!DB"&amp;$N42+2),"")))))),"")</f>
        <v/>
      </c>
      <c r="D51" s="21" t="str">
        <f t="array" aca="1" ref="D51" ca="1">IF(ISNUMBER(N42),IF(AND(Dossier!$B$6="Masculin",$C$3="Tables stationnaires"),INDIRECT("'Homme stationnaire 2025'!"&amp;ADDRESS(Dossier!$D$11+2,$N42+1,4,1)),IF(AND(Dossier!$B$6="Masculin",$C$3="Tables prospectives"),IF($N42+1&gt;106,INDIRECT("'Homme prospectif 2025'!DB"&amp;Dossier!$D$11+2),INDIRECT("'Homme prospectif 2025'!"&amp;ADDRESS(Dossier!$D$11+2,$N42+1,4,1))),IF(AND(Dossier!$B$6="Féminin",$C$3="Tables stationnaires"),INDIRECT("'Femme stationnaire 2025'!"&amp;ADDRESS(Dossier!$D$11+2,$N42+1,4,1)),IF(AND(Dossier!$B$6="Féminin",$C$3="Tables prospectives"),IF($N42+1&gt;106,INDIRECT("'Femme prospectif 2025'!DB"&amp;Dossier!$D$11+2),INDIRECT("'Femme prospectif 2025'!"&amp;ADDRESS(Dossier!$D$11+2,$N42+1,4,1))),IF(AND(Dossier!$B$6="Indéterminé",$C$3="Tables stationnaires"),INDIRECT("'I Stationnaire 2025'!"&amp;ADDRESS(Dossier!$D$11+2,$N42+1,4,1)),IF(AND(Dossier!$B$6="Indéterminé",$C$3="Tables prospectives"),IF($N42+1&gt;106,INDIRECT("'I prospectif 2025'!DB"&amp;Dossier!$D$11+2),INDIRECT("'I prospectif 2025'!"&amp;ADDRESS(Dossier!$D$11+2,$N42+1,4,1))),"")))))),"")</f>
        <v/>
      </c>
      <c r="E51" s="21" t="str">
        <f t="shared" ca="1" si="13"/>
        <v/>
      </c>
      <c r="F51" s="48" t="str">
        <f t="shared" ca="1" si="14"/>
        <v/>
      </c>
      <c r="G51" s="48" t="str">
        <f t="shared" ca="1" si="15"/>
        <v/>
      </c>
      <c r="I51" s="152"/>
      <c r="J51" s="152"/>
      <c r="K51" s="152"/>
      <c r="L51" s="152"/>
      <c r="M51" s="152"/>
    </row>
    <row r="52" spans="1:15" ht="15" customHeight="1" x14ac:dyDescent="0.25">
      <c r="A52" s="21" t="str">
        <f t="shared" si="12"/>
        <v/>
      </c>
      <c r="B52" s="21" t="e">
        <f t="array" aca="1" ref="B52" ca="1">IF(AND(Dossier!$B$6="Masculin",$C$3="Tables stationnaires"),INDIRECT("'Homme stationnaire 2025'!DB"&amp;Dossier!$D$11+2),IF(AND(Dossier!$B$6="Masculin",$C$3="Tables prospectives"),INDIRECT("'Homme prospectif 2025'!DB"&amp;Dossier!$D$11+2),IF(AND(Dossier!$B$6="Féminin",$C$3="Tables stationnaires"),INDIRECT("'Femme stationnaire 2025'!DB"&amp;Dossier!$D$11+2),IF(AND(Dossier!$B$6="Féminin",$C$3="Tables prospectives"),INDIRECT("'Femme prospectif 2025'!DB"&amp;Dossier!$D$11+2),IF(AND(Dossier!$B$6="Indéterminé",$C$3="Tables stationnaires"),INDIRECT("'I Stationnaire 2025'!DB"&amp;Dossier!$D$11+2),IF(AND(Dossier!$B$6="Indéterminé",$C$3="Tables prospectives"),INDIRECT("'I prospectif 2025'!DB"&amp;Dossier!$D$11+2),""))))))</f>
        <v>#NUM!</v>
      </c>
      <c r="C52" s="81" t="str">
        <f t="array" aca="1" ref="C52" ca="1">IF(ISNUMBER(N43),IF(AND(Dossier!$B$6="Masculin",$C$3="Tables stationnaires"),INDIRECT("'Homme stationnaire 2025'!DB"&amp;$N43+2),IF(AND(Dossier!$B$6="Masculin",$C$3="Tables prospectives"),INDIRECT("'Homme prospectif 2025'!DB"&amp;$N43+2),IF(AND(Dossier!$B$6="Féminin",$C$3="Tables stationnaires"),INDIRECT("'Femme stationnaire 2025'!DB"&amp;$N43+2),IF(AND(Dossier!$B$6="Féminin",$C$3="Tables prospectives"),INDIRECT("'Femme prospectif 2025'!DB"&amp;$N43+2),IF(AND(Dossier!$B$6="Indéterminé",$C$3="Tables stationnaires"),INDIRECT("'I Stationnaire 2025'!DB"&amp;$N43+2),IF(AND(Dossier!$B$6="Indéterminé",$C$3="Tables prospectives"),INDIRECT("'I prospectif 2025'!DB"&amp;$N43+2),"")))))),"")</f>
        <v/>
      </c>
      <c r="D52" s="21" t="str">
        <f t="array" aca="1" ref="D52" ca="1">IF(ISNUMBER(N43),IF(AND(Dossier!$B$6="Masculin",$C$3="Tables stationnaires"),INDIRECT("'Homme stationnaire 2025'!"&amp;ADDRESS(Dossier!$D$11+2,$N43+1,4,1)),IF(AND(Dossier!$B$6="Masculin",$C$3="Tables prospectives"),IF($N43+1&gt;106,INDIRECT("'Homme prospectif 2025'!DB"&amp;Dossier!$D$11+2),INDIRECT("'Homme prospectif 2025'!"&amp;ADDRESS(Dossier!$D$11+2,$N43+1,4,1))),IF(AND(Dossier!$B$6="Féminin",$C$3="Tables stationnaires"),INDIRECT("'Femme stationnaire 2025'!"&amp;ADDRESS(Dossier!$D$11+2,$N43+1,4,1)),IF(AND(Dossier!$B$6="Féminin",$C$3="Tables prospectives"),IF($N43+1&gt;106,INDIRECT("'Femme prospectif 2025'!DB"&amp;Dossier!$D$11+2),INDIRECT("'Femme prospectif 2025'!"&amp;ADDRESS(Dossier!$D$11+2,$N43+1,4,1))),IF(AND(Dossier!$B$6="Indéterminé",$C$3="Tables stationnaires"),INDIRECT("'I Stationnaire 2025'!"&amp;ADDRESS(Dossier!$D$11+2,$N43+1,4,1)),IF(AND(Dossier!$B$6="Indéterminé",$C$3="Tables prospectives"),IF($N43+1&gt;106,INDIRECT("'I prospectif 2025'!DB"&amp;Dossier!$D$11+2),INDIRECT("'I prospectif 2025'!"&amp;ADDRESS(Dossier!$D$11+2,$N43+1,4,1))),"")))))),"")</f>
        <v/>
      </c>
      <c r="E52" s="21" t="str">
        <f t="shared" ca="1" si="13"/>
        <v/>
      </c>
      <c r="F52" s="48" t="str">
        <f t="shared" ca="1" si="14"/>
        <v/>
      </c>
      <c r="G52" s="48" t="str">
        <f t="shared" ca="1" si="15"/>
        <v/>
      </c>
      <c r="I52" s="152"/>
      <c r="J52" s="152"/>
      <c r="K52" s="152"/>
      <c r="L52" s="152"/>
      <c r="M52" s="152"/>
    </row>
    <row r="53" spans="1:15" ht="15" customHeight="1" x14ac:dyDescent="0.25">
      <c r="A53" s="21" t="str">
        <f t="shared" si="12"/>
        <v/>
      </c>
      <c r="B53" s="21" t="e">
        <f t="array" aca="1" ref="B53" ca="1">IF(AND(Dossier!$B$6="Masculin",$C$3="Tables stationnaires"),INDIRECT("'Homme stationnaire 2025'!DB"&amp;Dossier!$D$11+2),IF(AND(Dossier!$B$6="Masculin",$C$3="Tables prospectives"),INDIRECT("'Homme prospectif 2025'!DB"&amp;Dossier!$D$11+2),IF(AND(Dossier!$B$6="Féminin",$C$3="Tables stationnaires"),INDIRECT("'Femme stationnaire 2025'!DB"&amp;Dossier!$D$11+2),IF(AND(Dossier!$B$6="Féminin",$C$3="Tables prospectives"),INDIRECT("'Femme prospectif 2025'!DB"&amp;Dossier!$D$11+2),IF(AND(Dossier!$B$6="Indéterminé",$C$3="Tables stationnaires"),INDIRECT("'I Stationnaire 2025'!DB"&amp;Dossier!$D$11+2),IF(AND(Dossier!$B$6="Indéterminé",$C$3="Tables prospectives"),INDIRECT("'I prospectif 2025'!DB"&amp;Dossier!$D$11+2),""))))))</f>
        <v>#NUM!</v>
      </c>
      <c r="C53" s="81" t="str">
        <f t="array" aca="1" ref="C53" ca="1">IF(ISNUMBER(N44),IF(AND(Dossier!$B$6="Masculin",$C$3="Tables stationnaires"),INDIRECT("'Homme stationnaire 2025'!DB"&amp;$N44+2),IF(AND(Dossier!$B$6="Masculin",$C$3="Tables prospectives"),INDIRECT("'Homme prospectif 2025'!DB"&amp;$N44+2),IF(AND(Dossier!$B$6="Féminin",$C$3="Tables stationnaires"),INDIRECT("'Femme stationnaire 2025'!DB"&amp;$N44+2),IF(AND(Dossier!$B$6="Féminin",$C$3="Tables prospectives"),INDIRECT("'Femme prospectif 2025'!DB"&amp;$N44+2),IF(AND(Dossier!$B$6="Indéterminé",$C$3="Tables stationnaires"),INDIRECT("'I Stationnaire 2025'!DB"&amp;$N44+2),IF(AND(Dossier!$B$6="Indéterminé",$C$3="Tables prospectives"),INDIRECT("'I prospectif 2025'!DB"&amp;$N44+2),"")))))),"")</f>
        <v/>
      </c>
      <c r="D53" s="21" t="str">
        <f t="array" aca="1" ref="D53" ca="1">IF(ISNUMBER(N44),IF(AND(Dossier!$B$6="Masculin",$C$3="Tables stationnaires"),INDIRECT("'Homme stationnaire 2025'!"&amp;ADDRESS(Dossier!$D$11+2,$N44+1,4,1)),IF(AND(Dossier!$B$6="Masculin",$C$3="Tables prospectives"),IF($N44+1&gt;106,INDIRECT("'Homme prospectif 2025'!DB"&amp;Dossier!$D$11+2),INDIRECT("'Homme prospectif 2025'!"&amp;ADDRESS(Dossier!$D$11+2,$N44+1,4,1))),IF(AND(Dossier!$B$6="Féminin",$C$3="Tables stationnaires"),INDIRECT("'Femme stationnaire 2025'!"&amp;ADDRESS(Dossier!$D$11+2,$N44+1,4,1)),IF(AND(Dossier!$B$6="Féminin",$C$3="Tables prospectives"),IF($N44+1&gt;106,INDIRECT("'Femme prospectif 2025'!DB"&amp;Dossier!$D$11+2),INDIRECT("'Femme prospectif 2025'!"&amp;ADDRESS(Dossier!$D$11+2,$N44+1,4,1))),IF(AND(Dossier!$B$6="Indéterminé",$C$3="Tables stationnaires"),INDIRECT("'I Stationnaire 2025'!"&amp;ADDRESS(Dossier!$D$11+2,$N44+1,4,1)),IF(AND(Dossier!$B$6="Indéterminé",$C$3="Tables prospectives"),IF($N44+1&gt;106,INDIRECT("'I prospectif 2025'!DB"&amp;Dossier!$D$11+2),INDIRECT("'I prospectif 2025'!"&amp;ADDRESS(Dossier!$D$11+2,$N44+1,4,1))),"")))))),"")</f>
        <v/>
      </c>
      <c r="E53" s="21" t="str">
        <f t="shared" ca="1" si="13"/>
        <v/>
      </c>
      <c r="F53" s="48" t="str">
        <f t="shared" ca="1" si="14"/>
        <v/>
      </c>
      <c r="G53" s="48" t="str">
        <f t="shared" ca="1" si="15"/>
        <v/>
      </c>
      <c r="I53" s="152"/>
      <c r="J53" s="152"/>
      <c r="K53" s="152"/>
      <c r="L53" s="152"/>
      <c r="M53" s="152"/>
    </row>
    <row r="54" spans="1:15" ht="15" customHeight="1" x14ac:dyDescent="0.25">
      <c r="A54" s="21" t="str">
        <f t="shared" si="12"/>
        <v/>
      </c>
      <c r="B54" s="21" t="e">
        <f t="array" aca="1" ref="B54" ca="1">IF(AND(Dossier!$B$6="Masculin",$C$3="Tables stationnaires"),INDIRECT("'Homme stationnaire 2025'!DB"&amp;Dossier!$D$11+2),IF(AND(Dossier!$B$6="Masculin",$C$3="Tables prospectives"),INDIRECT("'Homme prospectif 2025'!DB"&amp;Dossier!$D$11+2),IF(AND(Dossier!$B$6="Féminin",$C$3="Tables stationnaires"),INDIRECT("'Femme stationnaire 2025'!DB"&amp;Dossier!$D$11+2),IF(AND(Dossier!$B$6="Féminin",$C$3="Tables prospectives"),INDIRECT("'Femme prospectif 2025'!DB"&amp;Dossier!$D$11+2),IF(AND(Dossier!$B$6="Indéterminé",$C$3="Tables stationnaires"),INDIRECT("'I Stationnaire 2025'!DB"&amp;Dossier!$D$11+2),IF(AND(Dossier!$B$6="Indéterminé",$C$3="Tables prospectives"),INDIRECT("'I prospectif 2025'!DB"&amp;Dossier!$D$11+2),""))))))</f>
        <v>#NUM!</v>
      </c>
      <c r="C54" s="81" t="str">
        <f t="array" aca="1" ref="C54" ca="1">IF(ISNUMBER(N45),IF(AND(Dossier!$B$6="Masculin",$C$3="Tables stationnaires"),INDIRECT("'Homme stationnaire 2025'!DB"&amp;$N45+2),IF(AND(Dossier!$B$6="Masculin",$C$3="Tables prospectives"),INDIRECT("'Homme prospectif 2025'!DB"&amp;$N45+2),IF(AND(Dossier!$B$6="Féminin",$C$3="Tables stationnaires"),INDIRECT("'Femme stationnaire 2025'!DB"&amp;$N45+2),IF(AND(Dossier!$B$6="Féminin",$C$3="Tables prospectives"),INDIRECT("'Femme prospectif 2025'!DB"&amp;$N45+2),IF(AND(Dossier!$B$6="Indéterminé",$C$3="Tables stationnaires"),INDIRECT("'I Stationnaire 2025'!DB"&amp;$N45+2),IF(AND(Dossier!$B$6="Indéterminé",$C$3="Tables prospectives"),INDIRECT("'I prospectif 2025'!DB"&amp;$N45+2),"")))))),"")</f>
        <v/>
      </c>
      <c r="D54" s="21" t="str">
        <f t="array" aca="1" ref="D54" ca="1">IF(ISNUMBER(N45),IF(AND(Dossier!$B$6="Masculin",$C$3="Tables stationnaires"),INDIRECT("'Homme stationnaire 2025'!"&amp;ADDRESS(Dossier!$D$11+2,$N45+1,4,1)),IF(AND(Dossier!$B$6="Masculin",$C$3="Tables prospectives"),IF($N45+1&gt;106,INDIRECT("'Homme prospectif 2025'!DB"&amp;Dossier!$D$11+2),INDIRECT("'Homme prospectif 2025'!"&amp;ADDRESS(Dossier!$D$11+2,$N45+1,4,1))),IF(AND(Dossier!$B$6="Féminin",$C$3="Tables stationnaires"),INDIRECT("'Femme stationnaire 2025'!"&amp;ADDRESS(Dossier!$D$11+2,$N45+1,4,1)),IF(AND(Dossier!$B$6="Féminin",$C$3="Tables prospectives"),IF($N45+1&gt;106,INDIRECT("'Femme prospectif 2025'!DB"&amp;Dossier!$D$11+2),INDIRECT("'Femme prospectif 2025'!"&amp;ADDRESS(Dossier!$D$11+2,$N45+1,4,1))),IF(AND(Dossier!$B$6="Indéterminé",$C$3="Tables stationnaires"),INDIRECT("'I Stationnaire 2025'!"&amp;ADDRESS(Dossier!$D$11+2,$N45+1,4,1)),IF(AND(Dossier!$B$6="Indéterminé",$C$3="Tables prospectives"),IF($N45+1&gt;106,INDIRECT("'I prospectif 2025'!DB"&amp;Dossier!$D$11+2),INDIRECT("'I prospectif 2025'!"&amp;ADDRESS(Dossier!$D$11+2,$N45+1,4,1))),"")))))),"")</f>
        <v/>
      </c>
      <c r="E54" s="21" t="str">
        <f t="shared" ca="1" si="13"/>
        <v/>
      </c>
      <c r="F54" s="48" t="str">
        <f t="shared" ca="1" si="14"/>
        <v/>
      </c>
      <c r="G54" s="48" t="str">
        <f t="shared" ca="1" si="15"/>
        <v/>
      </c>
      <c r="I54" s="152"/>
      <c r="J54" s="152"/>
      <c r="K54" s="152"/>
      <c r="L54" s="152"/>
      <c r="M54" s="152"/>
    </row>
    <row r="55" spans="1:15" ht="15" customHeight="1" x14ac:dyDescent="0.25">
      <c r="F55" s="79" t="s">
        <v>188</v>
      </c>
      <c r="G55" s="48">
        <f ca="1">SUM(G48:G54)</f>
        <v>0</v>
      </c>
      <c r="I55" s="152"/>
      <c r="J55" s="152"/>
      <c r="K55" s="152"/>
      <c r="L55" s="152"/>
      <c r="M55" s="152"/>
    </row>
    <row r="56" spans="1:15" ht="15" customHeight="1" x14ac:dyDescent="0.25">
      <c r="I56" s="152"/>
      <c r="J56" s="152"/>
      <c r="K56" s="152"/>
      <c r="L56" s="152"/>
      <c r="M56" s="152"/>
    </row>
    <row r="57" spans="1:15" ht="15" customHeight="1" x14ac:dyDescent="0.25">
      <c r="I57" s="152"/>
      <c r="J57" s="152"/>
      <c r="K57" s="152"/>
      <c r="L57" s="152"/>
      <c r="M57" s="152"/>
    </row>
    <row r="59" spans="1:15" ht="37.5" customHeight="1" x14ac:dyDescent="0.25">
      <c r="A59" s="39"/>
      <c r="B59" s="39" t="s">
        <v>46</v>
      </c>
      <c r="C59" s="40" t="s">
        <v>47</v>
      </c>
      <c r="D59" s="39" t="s">
        <v>48</v>
      </c>
      <c r="E59" s="39" t="s">
        <v>49</v>
      </c>
    </row>
    <row r="60" spans="1:15" ht="15.75" customHeight="1" x14ac:dyDescent="0.25">
      <c r="A60" s="41" t="s">
        <v>191</v>
      </c>
      <c r="B60" s="42">
        <f ca="1">I71</f>
        <v>0</v>
      </c>
      <c r="C60" s="42">
        <f ca="1">K71</f>
        <v>0</v>
      </c>
      <c r="D60" s="42">
        <f ca="1">L71</f>
        <v>0</v>
      </c>
      <c r="E60" s="42">
        <f ca="1">M71</f>
        <v>0</v>
      </c>
    </row>
    <row r="61" spans="1:15" ht="15" customHeight="1" x14ac:dyDescent="0.25">
      <c r="A61" s="43" t="s">
        <v>190</v>
      </c>
    </row>
    <row r="63" spans="1:15" ht="75" customHeight="1" x14ac:dyDescent="0.25">
      <c r="A63" s="44" t="s">
        <v>52</v>
      </c>
      <c r="B63" s="44" t="s">
        <v>153</v>
      </c>
      <c r="C63" s="44" t="s">
        <v>54</v>
      </c>
      <c r="D63" s="44" t="s">
        <v>154</v>
      </c>
      <c r="E63" s="44" t="s">
        <v>155</v>
      </c>
      <c r="F63" s="44" t="s">
        <v>156</v>
      </c>
      <c r="G63" s="44" t="s">
        <v>157</v>
      </c>
      <c r="H63" s="44" t="s">
        <v>66</v>
      </c>
      <c r="I63" s="44" t="s">
        <v>158</v>
      </c>
      <c r="J63" s="44" t="s">
        <v>159</v>
      </c>
      <c r="K63" s="44" t="s">
        <v>160</v>
      </c>
      <c r="L63" s="44" t="s">
        <v>161</v>
      </c>
      <c r="M63" s="44" t="s">
        <v>162</v>
      </c>
      <c r="N63" s="44" t="s">
        <v>163</v>
      </c>
      <c r="O63" s="44" t="s">
        <v>164</v>
      </c>
    </row>
    <row r="64" spans="1:15" ht="15" customHeight="1" x14ac:dyDescent="0.25">
      <c r="A64" s="15"/>
      <c r="B64" s="32"/>
      <c r="C64" s="47"/>
      <c r="D64" s="15"/>
      <c r="E64" s="21" t="str">
        <f>IF($D64="Oui, Indice annuel",VLOOKUP(YEAR($B64),'Indices d''actualisation'!$A$4:$C$27,2,FALSE()),IF($D64="Oui, Indice mensuel",VLOOKUP(DATE(YEAR($B64),MONTH($B64),1),'Indices d''actualisation'!$G$4:$H$291,2,FALSE()),""))</f>
        <v/>
      </c>
      <c r="F64" s="21" t="str">
        <f>IF($D64="Oui, Indice annuel", VLOOKUP(YEAR(Dossier!$B$11), 'Indices d''actualisation'!$A$4:$C$27, 2, FALSE()),IF($D64="Oui, Indice mensuel",VLOOKUP(DATE(YEAR(Dossier!$B$11),MONTH(Dossier!$B$11),1),'Indices d''actualisation'!$G$4:$H$291,2,FALSE()),""))</f>
        <v/>
      </c>
      <c r="G64" s="48">
        <f>IF(OR(D64="Oui, Indice annuel",D64="Oui, Indice mensuel"),C64*F64/E64,C64)</f>
        <v>0</v>
      </c>
      <c r="H64" s="15"/>
      <c r="I64" s="15"/>
      <c r="J64" s="32" t="str">
        <f>IF(ISNUMBER(B64),B64,"")</f>
        <v/>
      </c>
      <c r="K64" s="50" t="str">
        <f>IF(ISBLANK(C64),"",IF(I64="Sans renouvellement",1,
   IF(I64="Par jour",INT((Dossier!B$11-J64+1)*H64),
      IF(I64="Par mois",INT((YEAR(Dossier!B$11)*12+MONTH(Dossier!B$11)-(YEAR(J64)*12+MONTH(J64))+1)*H64),
         IF(I64="Par an",INT((YEAR(Dossier!B$11)-YEAR(J64)+1)*H64),
            IF(I64="Tous les 2 ans",MAX(1,INT((YEAR(Dossier!B$11)-YEAR(J64))/2*H64)),
               IF(I64="Tous les 3 ans",MAX(1,INT((YEAR(Dossier!B$11)-YEAR(J64))/3*H64)),
                  IF(I64="Tous les 4 ans",MAX(1,INT((YEAR(Dossier!B$11)-YEAR(J64))/4*H64)),
                     IF(I64="Tous les 5 ans",MAX(1,INT((YEAR(Dossier!B$11)-YEAR(J64))/5*H64)),
                        IF(I64="Tous les 6 ans",MAX(1,INT((YEAR(Dossier!B$11)-YEAR(J64))/6*H64)),
                           IF(I64="Tous les 7 ans",MAX(1,INT((YEAR(Dossier!B$11)-YEAR(J64))/7*H64)),
                              IF(I64="Tous les 8 ans",MAX(1,INT((YEAR(Dossier!B$11)-YEAR(J64))/8*H64)),
                                 IF(I64="Tous les 9 ans",MAX(1,INT((YEAR(Dossier!B$11)-YEAR(J64))/9*H64)),
                                    IF(I64="Tous les 10 ans",MAX(1,INT((YEAR(Dossier!B$11)-YEAR(J64))/10*H64)),
                                       IF(I64="Tous les 15 ans",MAX(1,INT((YEAR(Dossier!B$11)-YEAR(J64))/15*H64)),
                                          IF(I64="Tous les 20 ans",MAX(1,INT((YEAR(Dossier!B$11)-YEAR(J64))/20*H64)),
                                             1
                                          )
                                       )
                                    )
                                 )
                              )
                           )
                        )
                     )
                  )
               )
            )
         )
      )
   )
))</f>
        <v/>
      </c>
      <c r="L64" s="48" t="str">
        <f>IF(ISNUMBER(K64),G64*K64,"")</f>
        <v/>
      </c>
      <c r="M64" s="49" t="str">
        <f>IF(ISNUMBER(K64),IF(I64="Sans renouvellement","",
   IF(I64="Par jour",J64+CEILING((Dossier!B$11-J64+1)/H64,1)*H64,
      IF(I64="Par mois",DATE(YEAR(J64),MONTH(J64)+CEILING((YEAR(Dossier!B$11)*12+MONTH(Dossier!B$11)-(YEAR(J64)*12+MONTH(J64))+1)/H64,1)*H64,DAY(J64)),
         IF(I64="Par an",DATE(YEAR(J64)+CEILING((YEAR(Dossier!B$11)-YEAR(J64)+1)/H64,1)*H64,MONTH(J64),DAY(J64)),
            IF(I64="Tous les 2 ans",DATE(YEAR(J64)+2*CEILING((YEAR(Dossier!B$11)-YEAR(J64)+1)/2,1),MONTH(J64),DAY(J64)),
               IF(I64="Tous les 3 ans",DATE(YEAR(J64)+3*CEILING((YEAR(Dossier!B$11)-YEAR(J64)+1)/3,1),MONTH(J64),DAY(J64)),
                  IF(I64="Tous les 4 ans",DATE(YEAR(J64)+4*CEILING((YEAR(Dossier!B$11)-YEAR(J64)+1)/4,1),MONTH(J64),DAY(J64)),
                     IF(I64="Tous les 5 ans",DATE(YEAR(J64)+5*CEILING((YEAR(Dossier!B$11)-YEAR(J64)+1)/5,1),MONTH(J64),DAY(J64)),
                        IF(I64="Tous les 6 ans",DATE(YEAR(J64)+6*CEILING((YEAR(Dossier!B$11)-YEAR(J64)+1)/6,1),MONTH(J64),DAY(J64)),
                           IF(I64="Tous les 7 ans",DATE(YEAR(J64)+7*CEILING((YEAR(Dossier!B$11)-YEAR(J64)+1)/7,1),MONTH(J64),DAY(J64)),
                              IF(I64="Tous les 8 ans",DATE(YEAR(J64)+8*CEILING((YEAR(Dossier!B$11)-YEAR(J64)+1)/8,1),MONTH(J64),DAY(J64)),
                                 IF(I64="Tous les 9 ans",DATE(YEAR(J64)+9*CEILING((YEAR(Dossier!B$11)-YEAR(J64)+1)/9,1),MONTH(J64),DAY(J64)),
                                    IF(I64="Tous les 10 ans",DATE(YEAR(J64)+10*CEILING((YEAR(Dossier!B$11)-YEAR(J64)+1)/10,1),MONTH(J64),DAY(J64)),
                                       IF(I64="Tous les 15 ans",DATE(YEAR(J64)+15*CEILING((YEAR(Dossier!B$11)-YEAR(J64)+1)/15,1),MONTH(J64),DAY(J64)),
                                          IF(I64="Tous les 20 ans",DATE(YEAR(J64)+20*CEILING((YEAR(Dossier!B$11)-YEAR(J64)+1)/20,1),MONTH(J64),DAY(J64)),
                                             J64
                                          )
                                       )
                                    )
                                 )
                              )
                           )
                        )
                     )
                  )
               )
            )
         )
      )
   )
),"")</f>
        <v/>
      </c>
      <c r="N64" s="21" t="str">
        <f>IF(ISNUMBER(M64),DATEDIF(Dossier!$B$8,'Postes patrimoniaux permanents'!M64,"Y"),"")</f>
        <v/>
      </c>
      <c r="O64" s="48" t="str">
        <f>IF(I64="Sans renouvellement","",IF(I64="Par jour",G64*H64*365.25,
IF(I64="Par mois",G64*H64*12,
IF(I64="Par an",G64*H64,
IF(I64="Tous les 2 ans",G64*H64/2,
IF(I64="Tous les 3 ans",G64*H64/3,
IF(I64="Tous les 4 ans",G64*H64/4,
IF(I64="Tous les 5 ans",G64*H64/5,
IF(I64="Tous les 6 ans",G64*H64/6,
IF(I64="Tous les 7 ans",G64*H64/7,
IF(I64="Tous les 8 ans",G64*H64/8,
IF(I64="Tous les 9 ans",G64*H64/9,
IF(I64="Tous les 10 ans",G64*H64/10,
IF(I64="Tous les 15 ans",G64*H64/15,
IF(I64="Tous les 20 ans",G64*H64/20,"")))))))))))))))</f>
        <v/>
      </c>
    </row>
    <row r="65" spans="1:15" ht="15" customHeight="1" x14ac:dyDescent="0.25">
      <c r="A65" s="15"/>
      <c r="B65" s="32"/>
      <c r="C65" s="47"/>
      <c r="D65" s="15"/>
      <c r="E65" s="21" t="str">
        <f>IF($D65="Oui, Indice annuel",VLOOKUP(YEAR($B65),'Indices d''actualisation'!$A$4:$C$27,2,FALSE()),IF($D65="Oui, Indice mensuel",VLOOKUP(DATE(YEAR($B65),MONTH($B65),1),'Indices d''actualisation'!$G$4:$H$291,2,FALSE()),""))</f>
        <v/>
      </c>
      <c r="F65" s="21" t="str">
        <f>IF($D65="Oui, Indice annuel", VLOOKUP(YEAR(Dossier!$B$11), 'Indices d''actualisation'!$A$4:$C$27, 2, FALSE()),IF($D65="Oui, Indice mensuel",VLOOKUP(DATE(YEAR(Dossier!$B$11),MONTH(Dossier!$B$11),1),'Indices d''actualisation'!$G$4:$H$291,2,FALSE()),""))</f>
        <v/>
      </c>
      <c r="G65" s="48">
        <f>IF(OR(D65="Oui, Indice annuel",D65="Oui, Indice mensuel"),C65*F65/E65,C65)</f>
        <v>0</v>
      </c>
      <c r="H65" s="15"/>
      <c r="I65" s="15"/>
      <c r="J65" s="32" t="str">
        <f>IF(ISNUMBER(B65),B65,"")</f>
        <v/>
      </c>
      <c r="K65" s="50" t="str">
        <f>IF(ISBLANK(C65),"",IF(I65="Sans renouvellement",1,
   IF(I65="Par jour",INT((Dossier!B$11-J65+1)*H65),
      IF(I65="Par mois",INT((YEAR(Dossier!B$11)*12+MONTH(Dossier!B$11)-(YEAR(J65)*12+MONTH(J65))+1)*H65),
         IF(I65="Par an",INT((YEAR(Dossier!B$11)-YEAR(J65)+1)*H65),
            IF(I65="Tous les 2 ans",MAX(1,INT((YEAR(Dossier!B$11)-YEAR(J65))/2*H65)),
               IF(I65="Tous les 3 ans",MAX(1,INT((YEAR(Dossier!B$11)-YEAR(J65))/3*H65)),
                  IF(I65="Tous les 4 ans",MAX(1,INT((YEAR(Dossier!B$11)-YEAR(J65))/4*H65)),
                     IF(I65="Tous les 5 ans",MAX(1,INT((YEAR(Dossier!B$11)-YEAR(J65))/5*H65)),
                        IF(I65="Tous les 6 ans",MAX(1,INT((YEAR(Dossier!B$11)-YEAR(J65))/6*H65)),
                           IF(I65="Tous les 7 ans",MAX(1,INT((YEAR(Dossier!B$11)-YEAR(J65))/7*H65)),
                              IF(I65="Tous les 8 ans",MAX(1,INT((YEAR(Dossier!B$11)-YEAR(J65))/8*H65)),
                                 IF(I65="Tous les 9 ans",MAX(1,INT((YEAR(Dossier!B$11)-YEAR(J65))/9*H65)),
                                    IF(I65="Tous les 10 ans",MAX(1,INT((YEAR(Dossier!B$11)-YEAR(J65))/10*H65)),
                                       IF(I65="Tous les 15 ans",MAX(1,INT((YEAR(Dossier!B$11)-YEAR(J65))/15*H65)),
                                          IF(I65="Tous les 20 ans",MAX(1,INT((YEAR(Dossier!B$11)-YEAR(J65))/20*H65)),
                                             1
                                          )
                                       )
                                    )
                                 )
                              )
                           )
                        )
                     )
                  )
               )
            )
         )
      )
   )
))</f>
        <v/>
      </c>
      <c r="L65" s="48" t="str">
        <f>IF(ISNUMBER(K65),G65*K65,"")</f>
        <v/>
      </c>
      <c r="M65" s="49" t="str">
        <f>IF(ISNUMBER(K65),IF(I65="Sans renouvellement","",
   IF(I65="Par jour",J65+CEILING((Dossier!B$11-J65+1)/H65,1)*H65,
      IF(I65="Par mois",DATE(YEAR(J65),MONTH(J65)+CEILING((YEAR(Dossier!B$11)*12+MONTH(Dossier!B$11)-(YEAR(J65)*12+MONTH(J65))+1)/H65,1)*H65,DAY(J65)),
         IF(I65="Par an",DATE(YEAR(J65)+CEILING((YEAR(Dossier!B$11)-YEAR(J65)+1)/H65,1)*H65,MONTH(J65),DAY(J65)),
            IF(I65="Tous les 2 ans",DATE(YEAR(J65)+2*CEILING((YEAR(Dossier!B$11)-YEAR(J65)+1)/2,1),MONTH(J65),DAY(J65)),
               IF(I65="Tous les 3 ans",DATE(YEAR(J65)+3*CEILING((YEAR(Dossier!B$11)-YEAR(J65)+1)/3,1),MONTH(J65),DAY(J65)),
                  IF(I65="Tous les 4 ans",DATE(YEAR(J65)+4*CEILING((YEAR(Dossier!B$11)-YEAR(J65)+1)/4,1),MONTH(J65),DAY(J65)),
                     IF(I65="Tous les 5 ans",DATE(YEAR(J65)+5*CEILING((YEAR(Dossier!B$11)-YEAR(J65)+1)/5,1),MONTH(J65),DAY(J65)),
                        IF(I65="Tous les 6 ans",DATE(YEAR(J65)+6*CEILING((YEAR(Dossier!B$11)-YEAR(J65)+1)/6,1),MONTH(J65),DAY(J65)),
                           IF(I65="Tous les 7 ans",DATE(YEAR(J65)+7*CEILING((YEAR(Dossier!B$11)-YEAR(J65)+1)/7,1),MONTH(J65),DAY(J65)),
                              IF(I65="Tous les 8 ans",DATE(YEAR(J65)+8*CEILING((YEAR(Dossier!B$11)-YEAR(J65)+1)/8,1),MONTH(J65),DAY(J65)),
                                 IF(I65="Tous les 9 ans",DATE(YEAR(J65)+9*CEILING((YEAR(Dossier!B$11)-YEAR(J65)+1)/9,1),MONTH(J65),DAY(J65)),
                                    IF(I65="Tous les 10 ans",DATE(YEAR(J65)+10*CEILING((YEAR(Dossier!B$11)-YEAR(J65)+1)/10,1),MONTH(J65),DAY(J65)),
                                       IF(I65="Tous les 15 ans",DATE(YEAR(J65)+15*CEILING((YEAR(Dossier!B$11)-YEAR(J65)+1)/15,1),MONTH(J65),DAY(J65)),
                                          IF(I65="Tous les 20 ans",DATE(YEAR(J65)+20*CEILING((YEAR(Dossier!B$11)-YEAR(J65)+1)/20,1),MONTH(J65),DAY(J65)),
                                             J65
                                          )
                                       )
                                    )
                                 )
                              )
                           )
                        )
                     )
                  )
               )
            )
         )
      )
   )
),"")</f>
        <v/>
      </c>
      <c r="N65" s="21" t="str">
        <f>IF(ISNUMBER(M65),DATEDIF(Dossier!$B$8,'Postes patrimoniaux permanents'!M65,"Y"),"")</f>
        <v/>
      </c>
      <c r="O65" s="48" t="str">
        <f>IF(I65="Sans renouvellement","",IF(I65="Par jour",G65*H65*365.25,
IF(I65="Par mois",G65*H65*12,
IF(I65="Par an",G65*H65,
IF(I65="Tous les 2 ans",G65*H65/2,
IF(I65="Tous les 3 ans",G65*H65/3,
IF(I65="Tous les 4 ans",G65*H65/4,
IF(I65="Tous les 5 ans",G65*H65/5,
IF(I65="Tous les 6 ans",G65*H65/6,
IF(I65="Tous les 7 ans",G65*H65/7,
IF(I65="Tous les 8 ans",G65*H65/8,
IF(I65="Tous les 9 ans",G65*H65/9,
IF(I65="Tous les 10 ans",G65*H65/10,
IF(I65="Tous les 15 ans",G65*H65/15,
IF(I65="Tous les 20 ans",G65*H65/20,"")))))))))))))))</f>
        <v/>
      </c>
    </row>
    <row r="66" spans="1:15" ht="15" customHeight="1" x14ac:dyDescent="0.25">
      <c r="A66" s="15"/>
      <c r="B66" s="32"/>
      <c r="C66" s="47"/>
      <c r="D66" s="15"/>
      <c r="E66" s="21" t="str">
        <f>IF($D66="Oui, Indice annuel",VLOOKUP(YEAR($B66),'Indices d''actualisation'!$A$4:$C$27,2,FALSE()),IF($D66="Oui, Indice mensuel",VLOOKUP(DATE(YEAR($B66),MONTH($B66),1),'Indices d''actualisation'!$G$4:$H$291,2,FALSE()),""))</f>
        <v/>
      </c>
      <c r="F66" s="21" t="str">
        <f>IF($D66="Oui, Indice annuel", VLOOKUP(YEAR(Dossier!$B$11), 'Indices d''actualisation'!$A$4:$C$27, 2, FALSE()),IF($D66="Oui, Indice mensuel",VLOOKUP(DATE(YEAR(Dossier!$B$11),MONTH(Dossier!$B$11),1),'Indices d''actualisation'!$G$4:$H$291,2,FALSE()),""))</f>
        <v/>
      </c>
      <c r="G66" s="48">
        <f>IF(OR(D66="Oui, Indice annuel",D66="Oui, Indice mensuel"),C66*F66/E66,C66)</f>
        <v>0</v>
      </c>
      <c r="H66" s="15"/>
      <c r="I66" s="15"/>
      <c r="J66" s="32" t="str">
        <f>IF(ISNUMBER(B66),B66,"")</f>
        <v/>
      </c>
      <c r="K66" s="50" t="str">
        <f>IF(ISBLANK(C66),"",IF(I66="Sans renouvellement",1,
   IF(I66="Par jour",INT((Dossier!B$11-J66+1)*H66),
      IF(I66="Par mois",INT((YEAR(Dossier!B$11)*12+MONTH(Dossier!B$11)-(YEAR(J66)*12+MONTH(J66))+1)*H66),
         IF(I66="Par an",INT((YEAR(Dossier!B$11)-YEAR(J66)+1)*H66),
            IF(I66="Tous les 2 ans",MAX(1,INT((YEAR(Dossier!B$11)-YEAR(J66))/2*H66)),
               IF(I66="Tous les 3 ans",MAX(1,INT((YEAR(Dossier!B$11)-YEAR(J66))/3*H66)),
                  IF(I66="Tous les 4 ans",MAX(1,INT((YEAR(Dossier!B$11)-YEAR(J66))/4*H66)),
                     IF(I66="Tous les 5 ans",MAX(1,INT((YEAR(Dossier!B$11)-YEAR(J66))/5*H66)),
                        IF(I66="Tous les 6 ans",MAX(1,INT((YEAR(Dossier!B$11)-YEAR(J66))/6*H66)),
                           IF(I66="Tous les 7 ans",MAX(1,INT((YEAR(Dossier!B$11)-YEAR(J66))/7*H66)),
                              IF(I66="Tous les 8 ans",MAX(1,INT((YEAR(Dossier!B$11)-YEAR(J66))/8*H66)),
                                 IF(I66="Tous les 9 ans",MAX(1,INT((YEAR(Dossier!B$11)-YEAR(J66))/9*H66)),
                                    IF(I66="Tous les 10 ans",MAX(1,INT((YEAR(Dossier!B$11)-YEAR(J66))/10*H66)),
                                       IF(I66="Tous les 15 ans",MAX(1,INT((YEAR(Dossier!B$11)-YEAR(J66))/15*H66)),
                                          IF(I66="Tous les 20 ans",MAX(1,INT((YEAR(Dossier!B$11)-YEAR(J66))/20*H66)),
                                             1
                                          )
                                       )
                                    )
                                 )
                              )
                           )
                        )
                     )
                  )
               )
            )
         )
      )
   )
))</f>
        <v/>
      </c>
      <c r="L66" s="48" t="str">
        <f>IF(ISNUMBER(K66),G66*K66,"")</f>
        <v/>
      </c>
      <c r="M66" s="49" t="str">
        <f>IF(ISNUMBER(K66),IF(I66="Sans renouvellement","",
   IF(I66="Par jour",J66+CEILING((Dossier!B$11-J66+1)/H66,1)*H66,
      IF(I66="Par mois",DATE(YEAR(J66),MONTH(J66)+CEILING((YEAR(Dossier!B$11)*12+MONTH(Dossier!B$11)-(YEAR(J66)*12+MONTH(J66))+1)/H66,1)*H66,DAY(J66)),
         IF(I66="Par an",DATE(YEAR(J66)+CEILING((YEAR(Dossier!B$11)-YEAR(J66)+1)/H66,1)*H66,MONTH(J66),DAY(J66)),
            IF(I66="Tous les 2 ans",DATE(YEAR(J66)+2*CEILING((YEAR(Dossier!B$11)-YEAR(J66)+1)/2,1),MONTH(J66),DAY(J66)),
               IF(I66="Tous les 3 ans",DATE(YEAR(J66)+3*CEILING((YEAR(Dossier!B$11)-YEAR(J66)+1)/3,1),MONTH(J66),DAY(J66)),
                  IF(I66="Tous les 4 ans",DATE(YEAR(J66)+4*CEILING((YEAR(Dossier!B$11)-YEAR(J66)+1)/4,1),MONTH(J66),DAY(J66)),
                     IF(I66="Tous les 5 ans",DATE(YEAR(J66)+5*CEILING((YEAR(Dossier!B$11)-YEAR(J66)+1)/5,1),MONTH(J66),DAY(J66)),
                        IF(I66="Tous les 6 ans",DATE(YEAR(J66)+6*CEILING((YEAR(Dossier!B$11)-YEAR(J66)+1)/6,1),MONTH(J66),DAY(J66)),
                           IF(I66="Tous les 7 ans",DATE(YEAR(J66)+7*CEILING((YEAR(Dossier!B$11)-YEAR(J66)+1)/7,1),MONTH(J66),DAY(J66)),
                              IF(I66="Tous les 8 ans",DATE(YEAR(J66)+8*CEILING((YEAR(Dossier!B$11)-YEAR(J66)+1)/8,1),MONTH(J66),DAY(J66)),
                                 IF(I66="Tous les 9 ans",DATE(YEAR(J66)+9*CEILING((YEAR(Dossier!B$11)-YEAR(J66)+1)/9,1),MONTH(J66),DAY(J66)),
                                    IF(I66="Tous les 10 ans",DATE(YEAR(J66)+10*CEILING((YEAR(Dossier!B$11)-YEAR(J66)+1)/10,1),MONTH(J66),DAY(J66)),
                                       IF(I66="Tous les 15 ans",DATE(YEAR(J66)+15*CEILING((YEAR(Dossier!B$11)-YEAR(J66)+1)/15,1),MONTH(J66),DAY(J66)),
                                          IF(I66="Tous les 20 ans",DATE(YEAR(J66)+20*CEILING((YEAR(Dossier!B$11)-YEAR(J66)+1)/20,1),MONTH(J66),DAY(J66)),
                                             J66
                                          )
                                       )
                                    )
                                 )
                              )
                           )
                        )
                     )
                  )
               )
            )
         )
      )
   )
),"")</f>
        <v/>
      </c>
      <c r="N66" s="21" t="str">
        <f>IF(ISNUMBER(M66),DATEDIF(Dossier!$B$8,'Postes patrimoniaux permanents'!M66,"Y"),"")</f>
        <v/>
      </c>
      <c r="O66" s="48" t="str">
        <f>IF(I66="Sans renouvellement","",IF(I66="Par jour",G66*H66*365.25,
IF(I66="Par mois",G66*H66*12,
IF(I66="Par an",G66*H66,
IF(I66="Tous les 2 ans",G66*H66/2,
IF(I66="Tous les 3 ans",G66*H66/3,
IF(I66="Tous les 4 ans",G66*H66/4,
IF(I66="Tous les 5 ans",G66*H66/5,
IF(I66="Tous les 6 ans",G66*H66/6,
IF(I66="Tous les 7 ans",G66*H66/7,
IF(I66="Tous les 8 ans",G66*H66/8,
IF(I66="Tous les 9 ans",G66*H66/9,
IF(I66="Tous les 10 ans",G66*H66/10,
IF(I66="Tous les 15 ans",G66*H66/15,
IF(I66="Tous les 20 ans",G66*H66/20,"")))))))))))))))</f>
        <v/>
      </c>
    </row>
    <row r="67" spans="1:15" ht="15" customHeight="1" x14ac:dyDescent="0.25">
      <c r="A67" s="15"/>
      <c r="B67" s="32"/>
      <c r="C67" s="47"/>
      <c r="D67" s="15"/>
      <c r="E67" s="21" t="str">
        <f>IF($D67="Oui, Indice annuel",VLOOKUP(YEAR($B67),'Indices d''actualisation'!$A$4:$C$27,2,FALSE()),IF($D67="Oui, Indice mensuel",VLOOKUP(DATE(YEAR($B67),MONTH($B67),1),'Indices d''actualisation'!$G$4:$H$291,2,FALSE()),""))</f>
        <v/>
      </c>
      <c r="F67" s="21" t="str">
        <f>IF($D67="Oui, Indice annuel", VLOOKUP(YEAR(Dossier!$B$11), 'Indices d''actualisation'!$A$4:$C$27, 2, FALSE()),IF($D67="Oui, Indice mensuel",VLOOKUP(DATE(YEAR(Dossier!$B$11),MONTH(Dossier!$B$11),1),'Indices d''actualisation'!$G$4:$H$291,2,FALSE()),""))</f>
        <v/>
      </c>
      <c r="G67" s="48">
        <f>IF(OR(D67="Oui, Indice annuel",D67="Oui, Indice mensuel"),C67*F67/E67,C67)</f>
        <v>0</v>
      </c>
      <c r="H67" s="15"/>
      <c r="I67" s="15"/>
      <c r="J67" s="32" t="str">
        <f>IF(ISNUMBER(B67),B67,"")</f>
        <v/>
      </c>
      <c r="K67" s="50" t="str">
        <f>IF(ISBLANK(C67),"",IF(I67="Sans renouvellement",1,
   IF(I67="Par jour",INT((Dossier!B$11-J67+1)*H67),
      IF(I67="Par mois",INT((YEAR(Dossier!B$11)*12+MONTH(Dossier!B$11)-(YEAR(J67)*12+MONTH(J67))+1)*H67),
         IF(I67="Par an",INT((YEAR(Dossier!B$11)-YEAR(J67)+1)*H67),
            IF(I67="Tous les 2 ans",MAX(1,INT((YEAR(Dossier!B$11)-YEAR(J67))/2*H67)),
               IF(I67="Tous les 3 ans",MAX(1,INT((YEAR(Dossier!B$11)-YEAR(J67))/3*H67)),
                  IF(I67="Tous les 4 ans",MAX(1,INT((YEAR(Dossier!B$11)-YEAR(J67))/4*H67)),
                     IF(I67="Tous les 5 ans",MAX(1,INT((YEAR(Dossier!B$11)-YEAR(J67))/5*H67)),
                        IF(I67="Tous les 6 ans",MAX(1,INT((YEAR(Dossier!B$11)-YEAR(J67))/6*H67)),
                           IF(I67="Tous les 7 ans",MAX(1,INT((YEAR(Dossier!B$11)-YEAR(J67))/7*H67)),
                              IF(I67="Tous les 8 ans",MAX(1,INT((YEAR(Dossier!B$11)-YEAR(J67))/8*H67)),
                                 IF(I67="Tous les 9 ans",MAX(1,INT((YEAR(Dossier!B$11)-YEAR(J67))/9*H67)),
                                    IF(I67="Tous les 10 ans",MAX(1,INT((YEAR(Dossier!B$11)-YEAR(J67))/10*H67)),
                                       IF(I67="Tous les 15 ans",MAX(1,INT((YEAR(Dossier!B$11)-YEAR(J67))/15*H67)),
                                          IF(I67="Tous les 20 ans",MAX(1,INT((YEAR(Dossier!B$11)-YEAR(J67))/20*H67)),
                                             1
                                          )
                                       )
                                    )
                                 )
                              )
                           )
                        )
                     )
                  )
               )
            )
         )
      )
   )
))</f>
        <v/>
      </c>
      <c r="L67" s="48" t="str">
        <f>IF(ISNUMBER(K67),G67*K67,"")</f>
        <v/>
      </c>
      <c r="M67" s="49" t="str">
        <f>IF(ISNUMBER(K67),IF(I67="Sans renouvellement","",
   IF(I67="Par jour",J67+CEILING((Dossier!B$11-J67+1)/H67,1)*H67,
      IF(I67="Par mois",DATE(YEAR(J67),MONTH(J67)+CEILING((YEAR(Dossier!B$11)*12+MONTH(Dossier!B$11)-(YEAR(J67)*12+MONTH(J67))+1)/H67,1)*H67,DAY(J67)),
         IF(I67="Par an",DATE(YEAR(J67)+CEILING((YEAR(Dossier!B$11)-YEAR(J67)+1)/H67,1)*H67,MONTH(J67),DAY(J67)),
            IF(I67="Tous les 2 ans",DATE(YEAR(J67)+2*CEILING((YEAR(Dossier!B$11)-YEAR(J67)+1)/2,1),MONTH(J67),DAY(J67)),
               IF(I67="Tous les 3 ans",DATE(YEAR(J67)+3*CEILING((YEAR(Dossier!B$11)-YEAR(J67)+1)/3,1),MONTH(J67),DAY(J67)),
                  IF(I67="Tous les 4 ans",DATE(YEAR(J67)+4*CEILING((YEAR(Dossier!B$11)-YEAR(J67)+1)/4,1),MONTH(J67),DAY(J67)),
                     IF(I67="Tous les 5 ans",DATE(YEAR(J67)+5*CEILING((YEAR(Dossier!B$11)-YEAR(J67)+1)/5,1),MONTH(J67),DAY(J67)),
                        IF(I67="Tous les 6 ans",DATE(YEAR(J67)+6*CEILING((YEAR(Dossier!B$11)-YEAR(J67)+1)/6,1),MONTH(J67),DAY(J67)),
                           IF(I67="Tous les 7 ans",DATE(YEAR(J67)+7*CEILING((YEAR(Dossier!B$11)-YEAR(J67)+1)/7,1),MONTH(J67),DAY(J67)),
                              IF(I67="Tous les 8 ans",DATE(YEAR(J67)+8*CEILING((YEAR(Dossier!B$11)-YEAR(J67)+1)/8,1),MONTH(J67),DAY(J67)),
                                 IF(I67="Tous les 9 ans",DATE(YEAR(J67)+9*CEILING((YEAR(Dossier!B$11)-YEAR(J67)+1)/9,1),MONTH(J67),DAY(J67)),
                                    IF(I67="Tous les 10 ans",DATE(YEAR(J67)+10*CEILING((YEAR(Dossier!B$11)-YEAR(J67)+1)/10,1),MONTH(J67),DAY(J67)),
                                       IF(I67="Tous les 15 ans",DATE(YEAR(J67)+15*CEILING((YEAR(Dossier!B$11)-YEAR(J67)+1)/15,1),MONTH(J67),DAY(J67)),
                                          IF(I67="Tous les 20 ans",DATE(YEAR(J67)+20*CEILING((YEAR(Dossier!B$11)-YEAR(J67)+1)/20,1),MONTH(J67),DAY(J67)),
                                             J67
                                          )
                                       )
                                    )
                                 )
                              )
                           )
                        )
                     )
                  )
               )
            )
         )
      )
   )
),"")</f>
        <v/>
      </c>
      <c r="N67" s="21" t="str">
        <f>IF(ISNUMBER(M67),DATEDIF(Dossier!$B$8,'Postes patrimoniaux permanents'!M67,"Y"),"")</f>
        <v/>
      </c>
      <c r="O67" s="48" t="str">
        <f>IF(I67="Sans renouvellement","",IF(I67="Par jour",G67*H67*365.25,
IF(I67="Par mois",G67*H67*12,
IF(I67="Par an",G67*H67,
IF(I67="Tous les 2 ans",G67*H67/2,
IF(I67="Tous les 3 ans",G67*H67/3,
IF(I67="Tous les 4 ans",G67*H67/4,
IF(I67="Tous les 5 ans",G67*H67/5,
IF(I67="Tous les 6 ans",G67*H67/6,
IF(I67="Tous les 7 ans",G67*H67/7,
IF(I67="Tous les 8 ans",G67*H67/8,
IF(I67="Tous les 9 ans",G67*H67/9,
IF(I67="Tous les 10 ans",G67*H67/10,
IF(I67="Tous les 15 ans",G67*H67/15,
IF(I67="Tous les 20 ans",G67*H67/20,"")))))))))))))))</f>
        <v/>
      </c>
    </row>
    <row r="68" spans="1:15" ht="15" customHeight="1" x14ac:dyDescent="0.25">
      <c r="K68" s="79" t="s">
        <v>176</v>
      </c>
      <c r="L68" s="56">
        <f>SUM(L64:L67)</f>
        <v>0</v>
      </c>
    </row>
    <row r="70" spans="1:15" ht="48" customHeight="1" x14ac:dyDescent="0.25">
      <c r="A70" s="44" t="s">
        <v>52</v>
      </c>
      <c r="B70" s="44" t="s">
        <v>178</v>
      </c>
      <c r="C70" s="52" t="s">
        <v>179</v>
      </c>
      <c r="D70" s="52" t="s">
        <v>180</v>
      </c>
      <c r="E70" s="44" t="s">
        <v>181</v>
      </c>
      <c r="F70" s="44" t="s">
        <v>182</v>
      </c>
      <c r="G70" s="44" t="s">
        <v>183</v>
      </c>
      <c r="H70" s="57"/>
      <c r="I70" s="44" t="s">
        <v>184</v>
      </c>
      <c r="J70" s="44" t="s">
        <v>185</v>
      </c>
      <c r="K70" s="46" t="s">
        <v>62</v>
      </c>
      <c r="L70" s="44" t="s">
        <v>48</v>
      </c>
      <c r="M70" s="44" t="s">
        <v>49</v>
      </c>
    </row>
    <row r="71" spans="1:15" ht="15" customHeight="1" x14ac:dyDescent="0.25">
      <c r="A71" s="21" t="str">
        <f>IF(ISBLANK(A64),"",A64)</f>
        <v/>
      </c>
      <c r="B71" s="21" t="e">
        <f t="array" aca="1" ref="B71" ca="1">IF(AND(Dossier!$B$6="Masculin",$C$3="Tables stationnaires"),INDIRECT("'Homme stationnaire 2025'!DB"&amp;Dossier!$D$11+2),IF(AND(Dossier!$B$6="Masculin",$C$3="Tables prospectives"),INDIRECT("'Homme prospectif 2025'!DB"&amp;Dossier!$D$11+2),IF(AND(Dossier!$B$6="Féminin",$C$3="Tables stationnaires"),INDIRECT("'Femme stationnaire 2025'!DB"&amp;Dossier!$D$11+2),IF(AND(Dossier!$B$6="Féminin",$C$3="Tables prospectives"),INDIRECT("'Femme prospectif 2025'!DB"&amp;Dossier!$D$11+2),IF(AND(Dossier!$B$6="Indéterminé",$C$3="Tables stationnaires"),INDIRECT("'I Stationnaire 2025'!DB"&amp;Dossier!$D$11+2),IF(AND(Dossier!$B$6="Indéterminé",$C$3="Tables prospectives"),INDIRECT("'I prospectif 2025'!DB"&amp;Dossier!$D$11+2),""))))))</f>
        <v>#NUM!</v>
      </c>
      <c r="C71" s="81" t="str">
        <f t="array" aca="1" ref="C71" ca="1">IF(ISNUMBER(N64),IF(AND(Dossier!$B$6="Masculin",$C$3="Tables stationnaires"),INDIRECT("'Homme stationnaire 2025'!DB"&amp;$N64+2),IF(AND(Dossier!$B$6="Masculin",$C$3="Tables prospectives"),INDIRECT("'Homme prospectif 2025'!DB"&amp;$N64+2),IF(AND(Dossier!$B$6="Féminin",$C$3="Tables stationnaires"),INDIRECT("'Femme stationnaire 2025'!DB"&amp;$N64+2),IF(AND(Dossier!$B$6="Féminin",$C$3="Tables prospectives"),INDIRECT("'Femme prospectif 2025'!DB"&amp;$N64+2),IF(AND(Dossier!$B$6="Indéterminé",$C$3="Tables stationnaires"),INDIRECT("'I Stationnaire 2025'!DB"&amp;$N64+2),IF(AND(Dossier!$B$6="Indéterminé",$C$3="Tables prospectives"),INDIRECT("'I prospectif 2025'!DB"&amp;$N64+2),"")))))),"")</f>
        <v/>
      </c>
      <c r="D71" s="21" t="str">
        <f t="array" aca="1" ref="D71" ca="1">IF(ISNUMBER(N64),IF(AND(Dossier!$B$6="Masculin",$C$3="Tables stationnaires"),INDIRECT("'Homme stationnaire 2025'!"&amp;ADDRESS(Dossier!$D$11+2,$N64+1,4,1)),IF(AND(Dossier!$B$6="Masculin",$C$3="Tables prospectives"),IF($N64+1&gt;106,INDIRECT("'Homme prospectif 2025'!DB"&amp;Dossier!$D$11+2),INDIRECT("'Homme prospectif 2025'!"&amp;ADDRESS(Dossier!$D$11+2,$N64+1,4,1))),IF(AND(Dossier!$B$6="Féminin",$C$3="Tables stationnaires"),INDIRECT("'Femme stationnaire 2025'!"&amp;ADDRESS(Dossier!$D$11+2,$N64+1,4,1)),IF(AND(Dossier!$B$6="Féminin",$C$3="Tables prospectives"),IF($N64+1&gt;106,INDIRECT("'Femme prospectif 2025'!DB"&amp;Dossier!$D$11+2),INDIRECT("'Femme prospectif 2025'!"&amp;ADDRESS(Dossier!$D$11+2,$N64+1,4,1))),IF(AND(Dossier!$B$6="Indéterminé",$C$3="Tables stationnaires"),INDIRECT("'I Stationnaire 2025'!"&amp;ADDRESS(Dossier!$D$11+2,$N64+1,4,1)),IF(AND(Dossier!$B$6="Indéterminé",$C$3="Tables prospectives"),IF($N64+1&gt;106,INDIRECT("'I prospectif 2025'!DB"&amp;Dossier!$D$11+2),INDIRECT("'I prospectif 2025'!"&amp;ADDRESS(Dossier!$D$11+2,$N64+1,4,1))),"")))))),"")</f>
        <v/>
      </c>
      <c r="E71" s="21" t="str">
        <f ca="1">IF(ISNUMBER(D71),IF($C$4="Méthode exacte",B71-D71,C71),"")</f>
        <v/>
      </c>
      <c r="F71" s="48" t="str">
        <f ca="1">IF(ISNUMBER(E71),O64*E71,"")</f>
        <v/>
      </c>
      <c r="G71" s="48" t="str">
        <f ca="1">IF(ISNUMBER(F71),F71+G64,"")</f>
        <v/>
      </c>
      <c r="I71" s="152">
        <f ca="1">L68+G75</f>
        <v>0</v>
      </c>
      <c r="J71" s="153"/>
      <c r="K71" s="152">
        <f ca="1">I71*Dossier!$B$20*Dossier!$B$21</f>
        <v>0</v>
      </c>
      <c r="L71" s="152">
        <f ca="1">MIN(MAX(0,I71-J71),K71)</f>
        <v>0</v>
      </c>
      <c r="M71" s="152">
        <f ca="1">MIN(MAX(0,(K71-L71)),G71)</f>
        <v>0</v>
      </c>
    </row>
    <row r="72" spans="1:15" ht="15" customHeight="1" x14ac:dyDescent="0.25">
      <c r="A72" s="21" t="str">
        <f>IF(ISBLANK(A65),"",A65)</f>
        <v/>
      </c>
      <c r="B72" s="21" t="e">
        <f t="array" aca="1" ref="B72" ca="1">IF(AND(Dossier!$B$6="Masculin",$C$3="Tables stationnaires"),INDIRECT("'Homme stationnaire 2025'!DB"&amp;Dossier!$D$11+2),IF(AND(Dossier!$B$6="Masculin",$C$3="Tables prospectives"),INDIRECT("'Homme prospectif 2025'!DB"&amp;Dossier!$D$11+2),IF(AND(Dossier!$B$6="Féminin",$C$3="Tables stationnaires"),INDIRECT("'Femme stationnaire 2025'!DB"&amp;Dossier!$D$11+2),IF(AND(Dossier!$B$6="Féminin",$C$3="Tables prospectives"),INDIRECT("'Femme prospectif 2025'!DB"&amp;Dossier!$D$11+2),IF(AND(Dossier!$B$6="Indéterminé",$C$3="Tables stationnaires"),INDIRECT("'I Stationnaire 2025'!DB"&amp;Dossier!$D$11+2),IF(AND(Dossier!$B$6="Indéterminé",$C$3="Tables prospectives"),INDIRECT("'I prospectif 2025'!DB"&amp;Dossier!$D$11+2),""))))))</f>
        <v>#NUM!</v>
      </c>
      <c r="C72" s="81" t="str">
        <f t="array" aca="1" ref="C72" ca="1">IF(ISNUMBER(N65),IF(AND(Dossier!$B$6="Masculin",$C$3="Tables stationnaires"),INDIRECT("'Homme stationnaire 2025'!DB"&amp;$N65+2),IF(AND(Dossier!$B$6="Masculin",$C$3="Tables prospectives"),INDIRECT("'Homme prospectif 2025'!DB"&amp;$N65+2),IF(AND(Dossier!$B$6="Féminin",$C$3="Tables stationnaires"),INDIRECT("'Femme stationnaire 2025'!DB"&amp;$N65+2),IF(AND(Dossier!$B$6="Féminin",$C$3="Tables prospectives"),INDIRECT("'Femme prospectif 2025'!DB"&amp;$N65+2),IF(AND(Dossier!$B$6="Indéterminé",$C$3="Tables stationnaires"),INDIRECT("'I Stationnaire 2025'!DB"&amp;$N65+2),IF(AND(Dossier!$B$6="Indéterminé",$C$3="Tables prospectives"),INDIRECT("'I prospectif 2025'!DB"&amp;$N65+2),"")))))),"")</f>
        <v/>
      </c>
      <c r="D72" s="21" t="str">
        <f t="array" aca="1" ref="D72" ca="1">IF(ISNUMBER(N65),IF(AND(Dossier!$B$6="Masculin",$C$3="Tables stationnaires"),INDIRECT("'Homme stationnaire 2025'!"&amp;ADDRESS(Dossier!$D$11+2,$N65+1,4,1)),IF(AND(Dossier!$B$6="Masculin",$C$3="Tables prospectives"),IF($N65+1&gt;106,INDIRECT("'Homme prospectif 2025'!DB"&amp;Dossier!$D$11+2),INDIRECT("'Homme prospectif 2025'!"&amp;ADDRESS(Dossier!$D$11+2,$N65+1,4,1))),IF(AND(Dossier!$B$6="Féminin",$C$3="Tables stationnaires"),INDIRECT("'Femme stationnaire 2025'!"&amp;ADDRESS(Dossier!$D$11+2,$N65+1,4,1)),IF(AND(Dossier!$B$6="Féminin",$C$3="Tables prospectives"),IF($N65+1&gt;106,INDIRECT("'Femme prospectif 2025'!DB"&amp;Dossier!$D$11+2),INDIRECT("'Femme prospectif 2025'!"&amp;ADDRESS(Dossier!$D$11+2,$N65+1,4,1))),IF(AND(Dossier!$B$6="Indéterminé",$C$3="Tables stationnaires"),INDIRECT("'I Stationnaire 2025'!"&amp;ADDRESS(Dossier!$D$11+2,$N65+1,4,1)),IF(AND(Dossier!$B$6="Indéterminé",$C$3="Tables prospectives"),IF($N65+1&gt;106,INDIRECT("'I prospectif 2025'!DB"&amp;Dossier!$D$11+2),INDIRECT("'I prospectif 2025'!"&amp;ADDRESS(Dossier!$D$11+2,$N65+1,4,1))),"")))))),"")</f>
        <v/>
      </c>
      <c r="E72" s="21" t="str">
        <f ca="1">IF(ISNUMBER(D72),IF($C$4="Méthode exacte",B72-D72,C72),"")</f>
        <v/>
      </c>
      <c r="F72" s="48" t="str">
        <f ca="1">IF(ISNUMBER(E72),O65*E72,"")</f>
        <v/>
      </c>
      <c r="G72" s="48" t="str">
        <f ca="1">IF(ISNUMBER(F72),F72+G65,"")</f>
        <v/>
      </c>
      <c r="I72" s="152"/>
      <c r="J72" s="152"/>
      <c r="K72" s="152"/>
      <c r="L72" s="152"/>
      <c r="M72" s="152"/>
    </row>
    <row r="73" spans="1:15" ht="15" customHeight="1" x14ac:dyDescent="0.25">
      <c r="A73" s="21" t="str">
        <f>IF(ISBLANK(A66),"",A66)</f>
        <v/>
      </c>
      <c r="B73" s="21" t="e">
        <f t="array" aca="1" ref="B73" ca="1">IF(AND(Dossier!$B$6="Masculin",$C$3="Tables stationnaires"),INDIRECT("'Homme stationnaire 2025'!DB"&amp;Dossier!$D$11+2),IF(AND(Dossier!$B$6="Masculin",$C$3="Tables prospectives"),INDIRECT("'Homme prospectif 2025'!DB"&amp;Dossier!$D$11+2),IF(AND(Dossier!$B$6="Féminin",$C$3="Tables stationnaires"),INDIRECT("'Femme stationnaire 2025'!DB"&amp;Dossier!$D$11+2),IF(AND(Dossier!$B$6="Féminin",$C$3="Tables prospectives"),INDIRECT("'Femme prospectif 2025'!DB"&amp;Dossier!$D$11+2),IF(AND(Dossier!$B$6="Indéterminé",$C$3="Tables stationnaires"),INDIRECT("'I Stationnaire 2025'!DB"&amp;Dossier!$D$11+2),IF(AND(Dossier!$B$6="Indéterminé",$C$3="Tables prospectives"),INDIRECT("'I prospectif 2025'!DB"&amp;Dossier!$D$11+2),""))))))</f>
        <v>#NUM!</v>
      </c>
      <c r="C73" s="81" t="str">
        <f t="array" aca="1" ref="C73" ca="1">IF(ISNUMBER(N66),IF(AND(Dossier!$B$6="Masculin",$C$3="Tables stationnaires"),INDIRECT("'Homme stationnaire 2025'!DB"&amp;$N66+2),IF(AND(Dossier!$B$6="Masculin",$C$3="Tables prospectives"),INDIRECT("'Homme prospectif 2025'!DB"&amp;$N66+2),IF(AND(Dossier!$B$6="Féminin",$C$3="Tables stationnaires"),INDIRECT("'Femme stationnaire 2025'!DB"&amp;$N66+2),IF(AND(Dossier!$B$6="Féminin",$C$3="Tables prospectives"),INDIRECT("'Femme prospectif 2025'!DB"&amp;$N66+2),IF(AND(Dossier!$B$6="Indéterminé",$C$3="Tables stationnaires"),INDIRECT("'I Stationnaire 2025'!DB"&amp;$N66+2),IF(AND(Dossier!$B$6="Indéterminé",$C$3="Tables prospectives"),INDIRECT("'I prospectif 2025'!DB"&amp;$N66+2),"")))))),"")</f>
        <v/>
      </c>
      <c r="D73" s="21" t="str">
        <f t="array" aca="1" ref="D73" ca="1">IF(ISNUMBER(N66),IF(AND(Dossier!$B$6="Masculin",$C$3="Tables stationnaires"),INDIRECT("'Homme stationnaire 2025'!"&amp;ADDRESS(Dossier!$D$11+2,$N66+1,4,1)),IF(AND(Dossier!$B$6="Masculin",$C$3="Tables prospectives"),IF($N66+1&gt;106,INDIRECT("'Homme prospectif 2025'!DB"&amp;Dossier!$D$11+2),INDIRECT("'Homme prospectif 2025'!"&amp;ADDRESS(Dossier!$D$11+2,$N66+1,4,1))),IF(AND(Dossier!$B$6="Féminin",$C$3="Tables stationnaires"),INDIRECT("'Femme stationnaire 2025'!"&amp;ADDRESS(Dossier!$D$11+2,$N66+1,4,1)),IF(AND(Dossier!$B$6="Féminin",$C$3="Tables prospectives"),IF($N66+1&gt;106,INDIRECT("'Femme prospectif 2025'!DB"&amp;Dossier!$D$11+2),INDIRECT("'Femme prospectif 2025'!"&amp;ADDRESS(Dossier!$D$11+2,$N66+1,4,1))),IF(AND(Dossier!$B$6="Indéterminé",$C$3="Tables stationnaires"),INDIRECT("'I Stationnaire 2025'!"&amp;ADDRESS(Dossier!$D$11+2,$N66+1,4,1)),IF(AND(Dossier!$B$6="Indéterminé",$C$3="Tables prospectives"),IF($N66+1&gt;106,INDIRECT("'I prospectif 2025'!DB"&amp;Dossier!$D$11+2),INDIRECT("'I prospectif 2025'!"&amp;ADDRESS(Dossier!$D$11+2,$N66+1,4,1))),"")))))),"")</f>
        <v/>
      </c>
      <c r="E73" s="21" t="str">
        <f ca="1">IF(ISNUMBER(D73),IF($C$4="Méthode exacte",B73-D73,C73),"")</f>
        <v/>
      </c>
      <c r="F73" s="48" t="str">
        <f ca="1">IF(ISNUMBER(E73),O66*E73,"")</f>
        <v/>
      </c>
      <c r="G73" s="48" t="str">
        <f ca="1">IF(ISNUMBER(F73),F73+G66,"")</f>
        <v/>
      </c>
      <c r="I73" s="152"/>
      <c r="J73" s="152"/>
      <c r="K73" s="152"/>
      <c r="L73" s="152"/>
      <c r="M73" s="152"/>
    </row>
    <row r="74" spans="1:15" ht="15" customHeight="1" x14ac:dyDescent="0.25">
      <c r="A74" s="21" t="str">
        <f>IF(ISBLANK(A67),"",A67)</f>
        <v/>
      </c>
      <c r="B74" s="21" t="e">
        <f t="array" aca="1" ref="B74" ca="1">IF(AND(Dossier!$B$6="Masculin",$C$3="Tables stationnaires"),INDIRECT("'Homme stationnaire 2025'!DB"&amp;Dossier!$D$11+2),IF(AND(Dossier!$B$6="Masculin",$C$3="Tables prospectives"),INDIRECT("'Homme prospectif 2025'!DB"&amp;Dossier!$D$11+2),IF(AND(Dossier!$B$6="Féminin",$C$3="Tables stationnaires"),INDIRECT("'Femme stationnaire 2025'!DB"&amp;Dossier!$D$11+2),IF(AND(Dossier!$B$6="Féminin",$C$3="Tables prospectives"),INDIRECT("'Femme prospectif 2025'!DB"&amp;Dossier!$D$11+2),IF(AND(Dossier!$B$6="Indéterminé",$C$3="Tables stationnaires"),INDIRECT("'I Stationnaire 2025'!DB"&amp;Dossier!$D$11+2),IF(AND(Dossier!$B$6="Indéterminé",$C$3="Tables prospectives"),INDIRECT("'I prospectif 2025'!DB"&amp;Dossier!$D$11+2),""))))))</f>
        <v>#NUM!</v>
      </c>
      <c r="C74" s="81" t="str">
        <f t="array" aca="1" ref="C74" ca="1">IF(ISNUMBER(N67),IF(AND(Dossier!$B$6="Masculin",$C$3="Tables stationnaires"),INDIRECT("'Homme stationnaire 2025'!DB"&amp;$N67+2),IF(AND(Dossier!$B$6="Masculin",$C$3="Tables prospectives"),INDIRECT("'Homme prospectif 2025'!DB"&amp;$N67+2),IF(AND(Dossier!$B$6="Féminin",$C$3="Tables stationnaires"),INDIRECT("'Femme stationnaire 2025'!DB"&amp;$N67+2),IF(AND(Dossier!$B$6="Féminin",$C$3="Tables prospectives"),INDIRECT("'Femme prospectif 2025'!DB"&amp;$N67+2),IF(AND(Dossier!$B$6="Indéterminé",$C$3="Tables stationnaires"),INDIRECT("'I Stationnaire 2025'!DB"&amp;$N67+2),IF(AND(Dossier!$B$6="Indéterminé",$C$3="Tables prospectives"),INDIRECT("'I prospectif 2025'!DB"&amp;$N67+2),"")))))),"")</f>
        <v/>
      </c>
      <c r="D74" s="21" t="str">
        <f t="array" aca="1" ref="D74" ca="1">IF(ISNUMBER(N67),IF(AND(Dossier!$B$6="Masculin",$C$3="Tables stationnaires"),INDIRECT("'Homme stationnaire 2025'!"&amp;ADDRESS(Dossier!$D$11+2,$N67+1,4,1)),IF(AND(Dossier!$B$6="Masculin",$C$3="Tables prospectives"),IF($N67+1&gt;106,INDIRECT("'Homme prospectif 2025'!DB"&amp;Dossier!$D$11+2),INDIRECT("'Homme prospectif 2025'!"&amp;ADDRESS(Dossier!$D$11+2,$N67+1,4,1))),IF(AND(Dossier!$B$6="Féminin",$C$3="Tables stationnaires"),INDIRECT("'Femme stationnaire 2025'!"&amp;ADDRESS(Dossier!$D$11+2,$N67+1,4,1)),IF(AND(Dossier!$B$6="Féminin",$C$3="Tables prospectives"),IF($N67+1&gt;106,INDIRECT("'Femme prospectif 2025'!DB"&amp;Dossier!$D$11+2),INDIRECT("'Femme prospectif 2025'!"&amp;ADDRESS(Dossier!$D$11+2,$N67+1,4,1))),IF(AND(Dossier!$B$6="Indéterminé",$C$3="Tables stationnaires"),INDIRECT("'I Stationnaire 2025'!"&amp;ADDRESS(Dossier!$D$11+2,$N67+1,4,1)),IF(AND(Dossier!$B$6="Indéterminé",$C$3="Tables prospectives"),IF($N67+1&gt;106,INDIRECT("'I prospectif 2025'!DB"&amp;Dossier!$D$11+2),INDIRECT("'I prospectif 2025'!"&amp;ADDRESS(Dossier!$D$11+2,$N67+1,4,1))),"")))))),"")</f>
        <v/>
      </c>
      <c r="E74" s="21" t="str">
        <f ca="1">IF(ISNUMBER(D74),IF($C$4="Méthode exacte",B74-D74,C74),"")</f>
        <v/>
      </c>
      <c r="F74" s="48" t="str">
        <f ca="1">IF(ISNUMBER(E74),O67*E74,"")</f>
        <v/>
      </c>
      <c r="G74" s="48" t="str">
        <f ca="1">IF(ISNUMBER(F74),F74+G67,"")</f>
        <v/>
      </c>
      <c r="I74" s="152"/>
      <c r="J74" s="152"/>
      <c r="K74" s="152"/>
      <c r="L74" s="152"/>
      <c r="M74" s="152"/>
    </row>
    <row r="75" spans="1:15" ht="15" customHeight="1" x14ac:dyDescent="0.25">
      <c r="F75" s="79" t="s">
        <v>188</v>
      </c>
      <c r="G75" s="48">
        <f ca="1">SUM(G71:G74)</f>
        <v>0</v>
      </c>
      <c r="I75" s="152"/>
      <c r="J75" s="152"/>
      <c r="K75" s="152"/>
      <c r="L75" s="152"/>
      <c r="M75" s="152"/>
    </row>
    <row r="76" spans="1:15" ht="15" customHeight="1" x14ac:dyDescent="0.25">
      <c r="I76" s="152"/>
      <c r="J76" s="152"/>
      <c r="K76" s="152"/>
      <c r="L76" s="152"/>
      <c r="M76" s="152"/>
    </row>
    <row r="77" spans="1:15" ht="15" customHeight="1" x14ac:dyDescent="0.25">
      <c r="I77" s="152"/>
      <c r="J77" s="152"/>
      <c r="K77" s="152"/>
      <c r="L77" s="152"/>
      <c r="M77" s="152"/>
    </row>
    <row r="81" spans="1:12" ht="37.5" customHeight="1" x14ac:dyDescent="0.25">
      <c r="A81" s="39"/>
      <c r="B81" s="39" t="s">
        <v>46</v>
      </c>
      <c r="C81" s="40" t="s">
        <v>47</v>
      </c>
      <c r="D81" s="39" t="s">
        <v>48</v>
      </c>
      <c r="E81" s="39" t="s">
        <v>49</v>
      </c>
    </row>
    <row r="82" spans="1:12" ht="15.75" customHeight="1" x14ac:dyDescent="0.25">
      <c r="A82" s="41" t="s">
        <v>192</v>
      </c>
      <c r="B82" s="42" t="e">
        <f ca="1">A93</f>
        <v>#NUM!</v>
      </c>
      <c r="C82" s="42" t="e">
        <f ca="1">C93</f>
        <v>#NUM!</v>
      </c>
      <c r="D82" s="42" t="e">
        <f ca="1">D93</f>
        <v>#NUM!</v>
      </c>
      <c r="E82" s="42" t="e">
        <f ca="1">E93</f>
        <v>#NUM!</v>
      </c>
    </row>
    <row r="84" spans="1:12" ht="60" customHeight="1" x14ac:dyDescent="0.25">
      <c r="A84" s="44" t="s">
        <v>73</v>
      </c>
      <c r="B84" s="44" t="s">
        <v>74</v>
      </c>
      <c r="C84" s="44" t="s">
        <v>75</v>
      </c>
      <c r="D84" s="44"/>
      <c r="E84" s="51" t="s">
        <v>77</v>
      </c>
      <c r="F84" s="52" t="s">
        <v>78</v>
      </c>
      <c r="G84" s="44" t="s">
        <v>193</v>
      </c>
      <c r="H84" s="44" t="s">
        <v>194</v>
      </c>
      <c r="I84" s="44" t="s">
        <v>195</v>
      </c>
      <c r="J84" s="44" t="s">
        <v>196</v>
      </c>
      <c r="K84" s="44" t="s">
        <v>178</v>
      </c>
      <c r="L84" s="44" t="s">
        <v>197</v>
      </c>
    </row>
    <row r="85" spans="1:12" ht="15" customHeight="1" x14ac:dyDescent="0.25">
      <c r="A85" s="15" t="s">
        <v>198</v>
      </c>
      <c r="B85" s="15"/>
      <c r="C85" s="47"/>
      <c r="D85" s="47"/>
      <c r="E85" s="29" t="str">
        <f t="shared" ref="E85:E90" si="16">IF(A85="De nuit - passive",HYPERLINK("https://app.themia.pro/searches/new?atp_indemnity_events-patrimoniaux_permanents-ASSISTANCE_TIERCE_PERSONNE_PERMANENTE={%22exists%22:true,%22role%22:%22atp_de_nuit_passive%22,%22posture%22:%22award%22,%22amount%22:{%22min%22:3,%22max%22:60}}","Cliquez ici"),IF(A85="Non spécialisée",HYPERLINK("https://app.themia.pro/searches/new?atp_indemnity_events-patrimoniaux_permanents-ASSISTANCE_TIERCE_PERSONNE_PERMANENTE={%22exists%22:true,%22role%22:%22atp_non_specialisee%22,%22posture%22:%22award%22,%22amount%22:{%22min%22:3,%22max%22:60}}","Cliquez ici"),IF(A85="Spécialisée",HYPERLINK("https://app.themia.pro/searches/new?atp_indemnity_events-patrimoniaux_permanents-ASSISTANCE_TIERCE_PERSONNE_PERMANENTE={%22exists%22:true,%22role%22:%22atp_specialisee%22,%22posture%22:%22award%22,%22amount%22:{%22min%22:3,%22max%22:60}}","Cliquez ici"),"")))</f>
        <v>Cliquez ici</v>
      </c>
      <c r="F85" s="15">
        <v>412</v>
      </c>
      <c r="G85" s="82">
        <f t="shared" ref="G85:G90" si="17">B85 * IF(C85="Par jour", 365, IF(C85="Par semaine", 52.18, IF(C85="Par mois", 12, IF(C85="Par an", 1, 0))))*F85/365.25</f>
        <v>0</v>
      </c>
      <c r="H85" s="55">
        <f t="shared" ref="H85:H90" si="18">G85*D85</f>
        <v>0</v>
      </c>
      <c r="I85" s="55">
        <f t="shared" ref="I85:I90" si="19">H91</f>
        <v>0</v>
      </c>
      <c r="J85" s="55" t="e">
        <f>I85*Dossier!$H$14/365.25</f>
        <v>#NUM!</v>
      </c>
      <c r="K85" s="21" t="e">
        <f t="array" aca="1" ref="K85" ca="1">IF(AND(Dossier!$B$6="Masculin",$C$3="Tables stationnaires"),INDIRECT("'Homme stationnaire 2025'!DB"&amp;Dossier!$D$11+2),IF(AND(Dossier!$B$6="Masculin",$C$3="Tables prospectives"),INDIRECT("'Homme prospectif 2025'!DB"&amp;Dossier!$D$11+2),IF(AND(Dossier!$B$6="Féminin",$C$3="Tables stationnaires"),INDIRECT("'Femme stationnaire 2025'!DB"&amp;Dossier!$D$11+2),IF(AND(Dossier!$B$6="Féminin",$C$3="Tables prospectives"),INDIRECT("'Femme prospectif 2025'!DB"&amp;Dossier!$D$11+2),IF(AND(Dossier!$B$6="Indéterminé",$C$3="Tables stationnaires"),INDIRECT("'I Stationnaire 2025'!DB"&amp;Dossier!$D$11+2),IF(AND(Dossier!$B$6="Indéterminé",$C$3="Tables prospectives"),INDIRECT("'I prospectif 2025'!DB"&amp;Dossier!$D$11+2),""))))))</f>
        <v>#NUM!</v>
      </c>
      <c r="L85" s="55" t="e">
        <f t="shared" ref="L85:L90" ca="1" si="20">K85*I85</f>
        <v>#NUM!</v>
      </c>
    </row>
    <row r="86" spans="1:12" ht="15" customHeight="1" x14ac:dyDescent="0.25">
      <c r="A86" s="15" t="s">
        <v>199</v>
      </c>
      <c r="B86" s="15"/>
      <c r="C86" s="47"/>
      <c r="D86" s="47"/>
      <c r="E86" s="29" t="str">
        <f t="shared" si="16"/>
        <v>Cliquez ici</v>
      </c>
      <c r="F86" s="15">
        <v>412</v>
      </c>
      <c r="G86" s="82">
        <f t="shared" si="17"/>
        <v>0</v>
      </c>
      <c r="H86" s="55">
        <f t="shared" si="18"/>
        <v>0</v>
      </c>
      <c r="I86" s="55">
        <f t="shared" si="19"/>
        <v>0</v>
      </c>
      <c r="J86" s="55" t="e">
        <f>I86*Dossier!$H$14/365.25</f>
        <v>#NUM!</v>
      </c>
      <c r="K86" s="21" t="e">
        <f t="array" aca="1" ref="K86" ca="1">IF(AND(Dossier!$B$6="Masculin",$C$3="Tables stationnaires"),INDIRECT("'Homme stationnaire 2025'!DB"&amp;Dossier!$D$11+2),IF(AND(Dossier!$B$6="Masculin",$C$3="Tables prospectives"),INDIRECT("'Homme prospectif 2025'!DB"&amp;Dossier!$D$11+2),IF(AND(Dossier!$B$6="Féminin",$C$3="Tables stationnaires"),INDIRECT("'Femme stationnaire 2025'!DB"&amp;Dossier!$D$11+2),IF(AND(Dossier!$B$6="Féminin",$C$3="Tables prospectives"),INDIRECT("'Femme prospectif 2025'!DB"&amp;Dossier!$D$11+2),IF(AND(Dossier!$B$6="Indéterminé",$C$3="Tables stationnaires"),INDIRECT("'I Stationnaire 2025'!DB"&amp;Dossier!$D$11+2),IF(AND(Dossier!$B$6="Indéterminé",$C$3="Tables prospectives"),INDIRECT("'I prospectif 2025'!DB"&amp;Dossier!$D$11+2),""))))))</f>
        <v>#NUM!</v>
      </c>
      <c r="L86" s="55" t="e">
        <f t="shared" ca="1" si="20"/>
        <v>#NUM!</v>
      </c>
    </row>
    <row r="87" spans="1:12" ht="15" customHeight="1" x14ac:dyDescent="0.25">
      <c r="A87" s="15" t="s">
        <v>200</v>
      </c>
      <c r="B87" s="15"/>
      <c r="C87" s="47"/>
      <c r="D87" s="47"/>
      <c r="E87" s="29" t="str">
        <f t="shared" si="16"/>
        <v>Cliquez ici</v>
      </c>
      <c r="F87" s="15">
        <v>412</v>
      </c>
      <c r="G87" s="82">
        <f t="shared" si="17"/>
        <v>0</v>
      </c>
      <c r="H87" s="55">
        <f t="shared" si="18"/>
        <v>0</v>
      </c>
      <c r="I87" s="55">
        <f t="shared" si="19"/>
        <v>0</v>
      </c>
      <c r="J87" s="55" t="e">
        <f>I87*Dossier!$H$14/365.25</f>
        <v>#NUM!</v>
      </c>
      <c r="K87" s="21" t="e">
        <f t="array" aca="1" ref="K87" ca="1">IF(AND(Dossier!$B$6="Masculin",$C$3="Tables stationnaires"),INDIRECT("'Homme stationnaire 2025'!DB"&amp;Dossier!$D$11+2),IF(AND(Dossier!$B$6="Masculin",$C$3="Tables prospectives"),INDIRECT("'Homme prospectif 2025'!DB"&amp;Dossier!$D$11+2),IF(AND(Dossier!$B$6="Féminin",$C$3="Tables stationnaires"),INDIRECT("'Femme stationnaire 2025'!DB"&amp;Dossier!$D$11+2),IF(AND(Dossier!$B$6="Féminin",$C$3="Tables prospectives"),INDIRECT("'Femme prospectif 2025'!DB"&amp;Dossier!$D$11+2),IF(AND(Dossier!$B$6="Indéterminé",$C$3="Tables stationnaires"),INDIRECT("'I Stationnaire 2025'!DB"&amp;Dossier!$D$11+2),IF(AND(Dossier!$B$6="Indéterminé",$C$3="Tables prospectives"),INDIRECT("'I prospectif 2025'!DB"&amp;Dossier!$D$11+2),""))))))</f>
        <v>#NUM!</v>
      </c>
      <c r="L87" s="55" t="e">
        <f t="shared" ca="1" si="20"/>
        <v>#NUM!</v>
      </c>
    </row>
    <row r="88" spans="1:12" ht="15" customHeight="1" x14ac:dyDescent="0.25">
      <c r="A88" s="15"/>
      <c r="B88" s="15"/>
      <c r="C88" s="47"/>
      <c r="D88" s="47"/>
      <c r="E88" s="29" t="str">
        <f t="shared" si="16"/>
        <v/>
      </c>
      <c r="F88" s="15">
        <v>412</v>
      </c>
      <c r="G88" s="82">
        <f t="shared" si="17"/>
        <v>0</v>
      </c>
      <c r="H88" s="55">
        <f t="shared" si="18"/>
        <v>0</v>
      </c>
      <c r="I88" s="55">
        <f t="shared" si="19"/>
        <v>0</v>
      </c>
      <c r="J88" s="55" t="e">
        <f>I88*Dossier!$H$14/365.25</f>
        <v>#NUM!</v>
      </c>
      <c r="K88" s="21" t="e">
        <f t="array" aca="1" ref="K88" ca="1">IF(AND(Dossier!$B$6="Masculin",$C$3="Tables stationnaires"),INDIRECT("'Homme stationnaire 2025'!DB"&amp;Dossier!$D$11+2),IF(AND(Dossier!$B$6="Masculin",$C$3="Tables prospectives"),INDIRECT("'Homme prospectif 2025'!DB"&amp;Dossier!$D$11+2),IF(AND(Dossier!$B$6="Féminin",$C$3="Tables stationnaires"),INDIRECT("'Femme stationnaire 2025'!DB"&amp;Dossier!$D$11+2),IF(AND(Dossier!$B$6="Féminin",$C$3="Tables prospectives"),INDIRECT("'Femme prospectif 2025'!DB"&amp;Dossier!$D$11+2),IF(AND(Dossier!$B$6="Indéterminé",$C$3="Tables stationnaires"),INDIRECT("'I Stationnaire 2025'!DB"&amp;Dossier!$D$11+2),IF(AND(Dossier!$B$6="Indéterminé",$C$3="Tables prospectives"),INDIRECT("'I prospectif 2025'!DB"&amp;Dossier!$D$11+2),""))))))</f>
        <v>#NUM!</v>
      </c>
      <c r="L88" s="55" t="e">
        <f t="shared" ca="1" si="20"/>
        <v>#NUM!</v>
      </c>
    </row>
    <row r="89" spans="1:12" ht="15" customHeight="1" x14ac:dyDescent="0.25">
      <c r="A89" s="15"/>
      <c r="B89" s="15"/>
      <c r="C89" s="47"/>
      <c r="D89" s="47"/>
      <c r="E89" s="29" t="str">
        <f t="shared" si="16"/>
        <v/>
      </c>
      <c r="F89" s="15">
        <v>412</v>
      </c>
      <c r="G89" s="82">
        <f t="shared" si="17"/>
        <v>0</v>
      </c>
      <c r="H89" s="55">
        <f t="shared" si="18"/>
        <v>0</v>
      </c>
      <c r="I89" s="55">
        <f t="shared" si="19"/>
        <v>0</v>
      </c>
      <c r="J89" s="55" t="e">
        <f>I89*Dossier!$H$14/365.25</f>
        <v>#NUM!</v>
      </c>
      <c r="K89" s="21" t="e">
        <f t="array" aca="1" ref="K89" ca="1">IF(AND(Dossier!$B$6="Masculin",$C$3="Tables stationnaires"),INDIRECT("'Homme stationnaire 2025'!DB"&amp;Dossier!$D$11+2),IF(AND(Dossier!$B$6="Masculin",$C$3="Tables prospectives"),INDIRECT("'Homme prospectif 2025'!DB"&amp;Dossier!$D$11+2),IF(AND(Dossier!$B$6="Féminin",$C$3="Tables stationnaires"),INDIRECT("'Femme stationnaire 2025'!DB"&amp;Dossier!$D$11+2),IF(AND(Dossier!$B$6="Féminin",$C$3="Tables prospectives"),INDIRECT("'Femme prospectif 2025'!DB"&amp;Dossier!$D$11+2),IF(AND(Dossier!$B$6="Indéterminé",$C$3="Tables stationnaires"),INDIRECT("'I Stationnaire 2025'!DB"&amp;Dossier!$D$11+2),IF(AND(Dossier!$B$6="Indéterminé",$C$3="Tables prospectives"),INDIRECT("'I prospectif 2025'!DB"&amp;Dossier!$D$11+2),""))))))</f>
        <v>#NUM!</v>
      </c>
      <c r="L89" s="55" t="e">
        <f t="shared" ca="1" si="20"/>
        <v>#NUM!</v>
      </c>
    </row>
    <row r="90" spans="1:12" ht="15" customHeight="1" x14ac:dyDescent="0.25">
      <c r="A90" s="15"/>
      <c r="B90" s="15"/>
      <c r="C90" s="47"/>
      <c r="D90" s="47"/>
      <c r="E90" s="29" t="str">
        <f t="shared" si="16"/>
        <v/>
      </c>
      <c r="F90" s="15">
        <v>412</v>
      </c>
      <c r="G90" s="82">
        <f t="shared" si="17"/>
        <v>0</v>
      </c>
      <c r="H90" s="55">
        <f t="shared" si="18"/>
        <v>0</v>
      </c>
      <c r="I90" s="55">
        <f t="shared" si="19"/>
        <v>0</v>
      </c>
      <c r="J90" s="55" t="e">
        <f>I90*Dossier!$H$14/365.25</f>
        <v>#NUM!</v>
      </c>
      <c r="K90" s="21" t="e">
        <f t="array" aca="1" ref="K90" ca="1">IF(AND(Dossier!$B$6="Masculin",$C$3="Tables stationnaires"),INDIRECT("'Homme stationnaire 2025'!DB"&amp;Dossier!$D$11+2),IF(AND(Dossier!$B$6="Masculin",$C$3="Tables prospectives"),INDIRECT("'Homme prospectif 2025'!DB"&amp;Dossier!$D$11+2),IF(AND(Dossier!$B$6="Féminin",$C$3="Tables stationnaires"),INDIRECT("'Femme stationnaire 2025'!DB"&amp;Dossier!$D$11+2),IF(AND(Dossier!$B$6="Féminin",$C$3="Tables prospectives"),INDIRECT("'Femme prospectif 2025'!DB"&amp;Dossier!$D$11+2),IF(AND(Dossier!$B$6="Indéterminé",$C$3="Tables stationnaires"),INDIRECT("'I Stationnaire 2025'!DB"&amp;Dossier!$D$11+2),IF(AND(Dossier!$B$6="Indéterminé",$C$3="Tables prospectives"),INDIRECT("'I prospectif 2025'!DB"&amp;Dossier!$D$11+2),""))))))</f>
        <v>#NUM!</v>
      </c>
      <c r="L90" s="55" t="e">
        <f t="shared" ca="1" si="20"/>
        <v>#NUM!</v>
      </c>
    </row>
    <row r="91" spans="1:12" ht="15" customHeight="1" x14ac:dyDescent="0.25">
      <c r="G91" s="83" t="s">
        <v>83</v>
      </c>
      <c r="H91" s="55">
        <f>SUM(H85:H90)</f>
        <v>0</v>
      </c>
      <c r="I91" s="83" t="s">
        <v>176</v>
      </c>
      <c r="J91" s="55" t="e">
        <f>SUM(J85:J90)</f>
        <v>#NUM!</v>
      </c>
      <c r="K91" s="83" t="s">
        <v>188</v>
      </c>
      <c r="L91" s="55" t="e">
        <f ca="1">SUM(L85:L90)</f>
        <v>#NUM!</v>
      </c>
    </row>
    <row r="92" spans="1:12" ht="48" customHeight="1" x14ac:dyDescent="0.25">
      <c r="A92" s="44" t="s">
        <v>184</v>
      </c>
      <c r="B92" s="44" t="s">
        <v>185</v>
      </c>
      <c r="C92" s="46" t="s">
        <v>62</v>
      </c>
      <c r="D92" s="44" t="s">
        <v>48</v>
      </c>
      <c r="E92" s="44" t="s">
        <v>49</v>
      </c>
    </row>
    <row r="93" spans="1:12" ht="15" customHeight="1" x14ac:dyDescent="0.25">
      <c r="A93" s="55" t="e">
        <f ca="1">J91+L91</f>
        <v>#NUM!</v>
      </c>
      <c r="B93" s="47"/>
      <c r="C93" s="55" t="e">
        <f ca="1">A93*Dossier!$B$20*Dossier!$B$21</f>
        <v>#NUM!</v>
      </c>
      <c r="D93" s="55" t="e">
        <f ca="1">MIN(MAX(0,A93-B93),C93)</f>
        <v>#NUM!</v>
      </c>
      <c r="E93" s="55" t="e">
        <f ca="1">C93-D93</f>
        <v>#NUM!</v>
      </c>
    </row>
    <row r="96" spans="1:12" ht="37.5" customHeight="1" x14ac:dyDescent="0.25">
      <c r="A96" s="39"/>
      <c r="B96" s="39" t="s">
        <v>46</v>
      </c>
      <c r="C96" s="40" t="s">
        <v>47</v>
      </c>
      <c r="D96" s="39" t="s">
        <v>48</v>
      </c>
      <c r="E96" s="39" t="s">
        <v>49</v>
      </c>
    </row>
    <row r="97" spans="1:12" ht="15.75" customHeight="1" x14ac:dyDescent="0.25">
      <c r="A97" s="41" t="s">
        <v>201</v>
      </c>
      <c r="B97" s="42" t="str">
        <f ca="1">IFERROR(A103,"")</f>
        <v/>
      </c>
      <c r="C97" s="42" t="str">
        <f ca="1">IFERROR(C103,"")</f>
        <v/>
      </c>
      <c r="D97" s="42" t="str">
        <f ca="1">IFERROR(D103,"")</f>
        <v/>
      </c>
      <c r="E97" s="42" t="str">
        <f ca="1">IFERROR(E103,"")</f>
        <v/>
      </c>
    </row>
    <row r="99" spans="1:12" s="57" customFormat="1" ht="30" customHeight="1" x14ac:dyDescent="0.25">
      <c r="A99" s="44" t="s">
        <v>202</v>
      </c>
      <c r="B99" s="44" t="s">
        <v>203</v>
      </c>
      <c r="C99" s="44" t="s">
        <v>204</v>
      </c>
      <c r="D99" s="44" t="s">
        <v>205</v>
      </c>
      <c r="E99" s="44" t="s">
        <v>206</v>
      </c>
      <c r="F99" s="44" t="s">
        <v>207</v>
      </c>
      <c r="G99" s="44" t="s">
        <v>208</v>
      </c>
      <c r="H99" s="44" t="s">
        <v>209</v>
      </c>
      <c r="I99" s="44" t="s">
        <v>210</v>
      </c>
      <c r="J99" s="44" t="s">
        <v>211</v>
      </c>
      <c r="K99" s="44" t="s">
        <v>197</v>
      </c>
      <c r="L99" s="44" t="s">
        <v>212</v>
      </c>
    </row>
    <row r="100" spans="1:12" ht="15" customHeight="1" x14ac:dyDescent="0.25">
      <c r="A100" s="84" t="str">
        <f>IFERROR('Préjudices patrimoniaux tempora'!B77,"")</f>
        <v/>
      </c>
      <c r="B100" s="47"/>
      <c r="C100" s="47"/>
      <c r="D100" s="48" t="str">
        <f>IFERROR(A100/365.25*Dossier!H14,"")</f>
        <v/>
      </c>
      <c r="E100" s="48">
        <f>B100 * IF(C100="Par jour", Dossier!H14, IF(C100="Par semaine", Dossier!H14/7, IF(C100="Par mois", Dossier!H14/30, IF(C100="Par an", Dossier!H14/365, 0))))</f>
        <v>0</v>
      </c>
      <c r="F100" s="48" t="str">
        <f>IFERROR(MAX(D100 - E100, 0),"")</f>
        <v/>
      </c>
      <c r="G100" s="15" t="b">
        <f>FALSE()</f>
        <v>0</v>
      </c>
      <c r="H100" s="15"/>
      <c r="I100" s="21" t="e">
        <f t="array" aca="1" ref="I100" ca="1">IF(G100=TRUE(),IF(AND(Dossier!$B$6="Masculin",$C$3="Tables stationnaires"),INDIRECT("'Homme stationnaire 2025'!DB"&amp;Dossier!$D$11+2),IF(AND(Dossier!$B$6="Masculin",$C$3="Tables prospectives"),INDIRECT("'Homme prospectif 2025'!DB"&amp;Dossier!$D$11+2),IF(AND(Dossier!$B$6="Féminin",$C$3="Tables stationnaires"),INDIRECT("'Femme stationnaire 2025'!DB"&amp;Dossier!$D$11+2),IF(AND(Dossier!$B$6="Féminin",$C$3="Tables prospectives"),INDIRECT("'Femme prospectif 2025'!DB"&amp;Dossier!$D$11+2),IF(AND(Dossier!$B$6="Indéterminé",$C$3="Tables stationnaires"),INDIRECT("'I Stationnaire 2025'!DB"&amp;Dossier!$D$11+2),IF(AND(Dossier!$B$6="Indéterminé",$C$3="Tables prospectives"),INDIRECT("'I prospectif 2025'!DB"&amp;Dossier!$D$11+2),"")))))),IF(AND(Dossier!$B$6="Masculin",$C$3="Tables stationnaires"),INDIRECT("'Homme stationnaire 2025'!"&amp;ADDRESS(Dossier!$D$11+2,H100+1,4,1)),
IF(AND(Dossier!$B$6="Masculin",$C$3="Tables prospectives"),
IF(H100+1&gt;106,INDIRECT("'Homme prospectif 2025'!DB"&amp;Dossier!$D$11+2),
INDIRECT("'Homme prospectif 2025'!"&amp;ADDRESS(Dossier!$D$11+2,H100+1,4,1))),
IF(AND(Dossier!$B$6="Féminin",$C$3="Tables stationnaires"),
INDIRECT("'Femme stationnaire 2025'!"&amp;ADDRESS(Dossier!$D$11+2,H100+1,4,1)),
IF(AND(Dossier!$B$6="Féminin",$C$3="Tables prospectives"),
IF(H100+1&gt;106,INDIRECT("'Femme prospectif 2025'!DB"&amp;Dossier!$D$11+2),
INDIRECT("'Femme prospectif 2025'!"&amp;ADDRESS(Dossier!$D$11+2,H100+1,4,1))),
IF(AND(Dossier!$B$6="Indéterminé",$C$3="Tables stationnaires"),
INDIRECT("'I Stationnaire 2025'!"&amp;ADDRESS(Dossier!$D$11+2,H100+1,4,1)),
IF(AND(Dossier!$B$6="Indéterminé",$C$3="Tables prospectives"),
IF(H100+1&gt;106,INDIRECT("'I prospectif 2025'!DB"&amp;Dossier!$D$11+2),
INDIRECT("'I prospectif 2025'!"&amp;ADDRESS(Dossier!$D$11+2,H100+1,4,1))),"")))))))</f>
        <v>#NUM!</v>
      </c>
      <c r="J100" s="48" t="str">
        <f>IFERROR(A100-(B100 * IF(C100="Par jour", 365.25, IF(C100="Par semaine", 52.18, IF(C100="Par mois", 12, IF(C100="Par an",1, 0))))),"")</f>
        <v/>
      </c>
      <c r="K100" s="48" t="str">
        <f ca="1">IFERROR(J100*I100,"")</f>
        <v/>
      </c>
      <c r="L100" s="48" t="str">
        <f ca="1">IFERROR(K100+F100,"")</f>
        <v/>
      </c>
    </row>
    <row r="102" spans="1:12" ht="48" customHeight="1" x14ac:dyDescent="0.25">
      <c r="A102" s="44" t="s">
        <v>184</v>
      </c>
      <c r="B102" s="44" t="s">
        <v>213</v>
      </c>
      <c r="C102" s="46" t="s">
        <v>62</v>
      </c>
      <c r="D102" s="44" t="s">
        <v>48</v>
      </c>
      <c r="E102" s="44" t="s">
        <v>49</v>
      </c>
      <c r="F102" s="44" t="s">
        <v>214</v>
      </c>
    </row>
    <row r="103" spans="1:12" ht="15" customHeight="1" x14ac:dyDescent="0.25">
      <c r="A103" s="55" t="str">
        <f ca="1">IFERROR(L100,"")</f>
        <v/>
      </c>
      <c r="B103" s="47"/>
      <c r="C103" s="55" t="str">
        <f ca="1">IFERROR(A103*Dossier!$B$20*Dossier!$B$21,"")</f>
        <v/>
      </c>
      <c r="D103" s="55" t="str">
        <f ca="1">IFERROR(MIN(MAX(0,A103-B103),C103),"")</f>
        <v/>
      </c>
      <c r="E103" s="55" t="str">
        <f ca="1">IFERROR(C103-D103,"")</f>
        <v/>
      </c>
      <c r="F103" s="48" t="str">
        <f ca="1">IFERROR(MAX(B103 - A103, 0),"")</f>
        <v/>
      </c>
    </row>
    <row r="106" spans="1:12" ht="37.5" customHeight="1" x14ac:dyDescent="0.25">
      <c r="A106" s="39"/>
      <c r="B106" s="39" t="s">
        <v>46</v>
      </c>
      <c r="C106" s="40" t="s">
        <v>47</v>
      </c>
      <c r="D106" s="39" t="s">
        <v>48</v>
      </c>
      <c r="E106" s="39" t="s">
        <v>49</v>
      </c>
    </row>
    <row r="107" spans="1:12" ht="15.75" customHeight="1" x14ac:dyDescent="0.25">
      <c r="A107" s="41" t="s">
        <v>215</v>
      </c>
      <c r="B107" s="42" t="str">
        <f ca="1">IFERROR(A124,"")</f>
        <v/>
      </c>
      <c r="C107" s="42" t="str">
        <f ca="1">IFERROR(C124,"")</f>
        <v/>
      </c>
      <c r="D107" s="42" t="str">
        <f ca="1">IFERROR(D124,"")</f>
        <v/>
      </c>
      <c r="E107" s="42" t="str">
        <f ca="1">IFERROR(E124,"")</f>
        <v/>
      </c>
    </row>
    <row r="109" spans="1:12" ht="15" customHeight="1" x14ac:dyDescent="0.25">
      <c r="A109" s="43" t="s">
        <v>216</v>
      </c>
      <c r="B109" s="154" t="str">
        <f>IF(G100=TRUE(),"Ne doit pas être rempli car les PGPF sont capitalisés pour la vie entière","")</f>
        <v/>
      </c>
      <c r="C109" s="154"/>
      <c r="D109" s="154"/>
      <c r="E109" s="154" t="e">
        <f>IF(A111&lt;Dossier!D11,"Attention ce tableur ne gère pas encore les départs à la retraite antérieurs à la liquidation","")</f>
        <v>#NUM!</v>
      </c>
      <c r="F109" s="154"/>
      <c r="G109" s="154"/>
      <c r="H109" s="154"/>
    </row>
    <row r="110" spans="1:12" ht="45" customHeight="1" x14ac:dyDescent="0.25">
      <c r="A110" s="44" t="s">
        <v>217</v>
      </c>
      <c r="B110" s="44" t="s">
        <v>218</v>
      </c>
      <c r="C110" s="44" t="s">
        <v>219</v>
      </c>
      <c r="D110" s="44" t="s">
        <v>220</v>
      </c>
      <c r="E110" s="44" t="s">
        <v>178</v>
      </c>
      <c r="F110" s="52" t="s">
        <v>221</v>
      </c>
      <c r="G110" s="52" t="s">
        <v>180</v>
      </c>
      <c r="H110" s="44" t="s">
        <v>181</v>
      </c>
      <c r="I110" s="44" t="s">
        <v>182</v>
      </c>
    </row>
    <row r="111" spans="1:12" ht="15" customHeight="1" x14ac:dyDescent="0.25">
      <c r="A111" s="15"/>
      <c r="B111" s="47"/>
      <c r="C111" s="47"/>
      <c r="D111" s="48">
        <f>B111 * IF(C111="Par jour", 365.25, IF(C111="Par semaine", 52.18, IF(C111="Par mois", 12, IF(C111="Par an",1, 0))))</f>
        <v>0</v>
      </c>
      <c r="E111" s="21" t="e">
        <f t="array" aca="1" ref="E111" ca="1">IF(AND(Dossier!$B$6="Masculin",$C$3="Tables stationnaires"),INDIRECT("'Homme stationnaire 2025'!DB"&amp;Dossier!$D$11+2),IF(AND(Dossier!$B$6="Masculin",$C$3="Tables prospectives"),INDIRECT("'Homme prospectif 2025'!DB"&amp;Dossier!$D$11+2),IF(AND(Dossier!$B$6="Féminin",$C$3="Tables stationnaires"),INDIRECT("'Femme stationnaire 2025'!DB"&amp;Dossier!$D$11+2),IF(AND(Dossier!$B$6="Féminin",$C$3="Tables prospectives"),INDIRECT("'Femme prospectif 2025'!DB"&amp;Dossier!$D$11+2),IF(AND(Dossier!$B$6="Indéterminé",$C$3="Tables stationnaires"),INDIRECT("'I Stationnaire 2025'!DB"&amp;Dossier!$D$11+2),IF(AND(Dossier!$B$6="Indéterminé",$C$3="Tables prospectives"),INDIRECT("'I prospectif 2025'!DB"&amp;Dossier!$D$11+2),""))))))</f>
        <v>#NUM!</v>
      </c>
      <c r="F111" s="81" t="str">
        <f t="array" aca="1" ref="F111" ca="1">IF(ISNUMBER(A111),IF(AND(Dossier!$B$6="Masculin",$C$3="Tables stationnaires"),INDIRECT("'Homme stationnaire 2025'!DB"&amp;A111+2),IF(AND(Dossier!$B$6="Masculin",$C$3="Tables prospectives"),INDIRECT("'Homme prospectif 2025'!DB"&amp;A111+2),IF(AND(Dossier!$B$6="Féminin",$C$3="Tables stationnaires"),INDIRECT("'Femme stationnaire 2025'!DB"&amp;A111+2),IF(AND(Dossier!$B$6="Féminin",$C$3="Tables prospectives"),INDIRECT("'Femme prospectif 2025'!DB"&amp;A111+2),IF(AND(Dossier!$B$6="Indéterminé",$C$3="Tables stationnaires"),INDIRECT("'I Stationnaire 2025'!DB"&amp;A111+2),IF(AND(Dossier!$B$6="Indéterminé",$C$3="Tables prospectives"),INDIRECT("'I prospectif 2025'!DB"&amp;A111+2),"")))))),"")</f>
        <v/>
      </c>
      <c r="G111" s="21" t="b">
        <f t="array" aca="1" ref="G111" ca="1">IF(ISNUMBER(A111),
IF(AND(Dossier!$B$6="Masculin",$C$3="Tables stationnaires"),
INDIRECT("'Homme stationnaire 2025'!"&amp;ADDRESS(Dossier!$D$11+2,A111+1,4,1)),
IF(AND(Dossier!$B$6="Masculin",$C$3="Tables prospectives"),
IF(A111+1&gt;106,INDIRECT("'Homme prospectif 2025'!DB"&amp;Dossier!$D$11+2),
INDIRECT("'Homme prospectif 2025'!"&amp;ADDRESS(Dossier!$D$11+2,A111+1,4,1))),
IF(AND(Dossier!$B$6="Féminin",$C$3="Tables stationnaires"),
INDIRECT("'Femme stationnaire 2025'!"&amp;ADDRESS(Dossier!$D$11+2,A111+1,4,1)),
IF(AND(Dossier!$B$6="Féminin",$C$3="Tables prospectives"),
IF(A111+1&gt;106,INDIRECT("'Femme prospectif 2025'!DB"&amp;Dossier!$D$11+2),
INDIRECT("'Femme prospectif 2025'!"&amp;ADDRESS(Dossier!$D$11+2,A111+1,4,1))),
IF(AND(Dossier!$B$6="Indéterminé",$C$3="Tables stationnaires"),
INDIRECT("'I Stationnaire 2025'!"&amp;ADDRESS(Dossier!$D$11+2,A111+1,4,1)),
IF(AND(Dossier!$B$6="Indéterminé",$C$3="Tables prospectives"),
IF(A111+1&gt;106,INDIRECT("'I prospectif 2025'!DB"&amp;Dossier!$D$11+2),
INDIRECT("'I prospectif 2025'!"&amp;ADDRESS(Dossier!$D$11+2,A111+1,4,1))),
"")))))))</f>
        <v>0</v>
      </c>
      <c r="H111" s="21" t="str">
        <f ca="1">IF(ISNUMBER(G111),IF($C$4="Méthode exacte",E111-G111,F111),"")</f>
        <v/>
      </c>
      <c r="I111" s="48" t="str">
        <f ca="1">IF(ISNUMBER(H111),D111*H111,"")</f>
        <v/>
      </c>
    </row>
    <row r="113" spans="1:11" ht="15" customHeight="1" x14ac:dyDescent="0.25">
      <c r="A113" s="43" t="s">
        <v>222</v>
      </c>
      <c r="B113" t="s">
        <v>223</v>
      </c>
    </row>
    <row r="114" spans="1:11" s="86" customFormat="1" ht="38.25" customHeight="1" x14ac:dyDescent="0.25">
      <c r="A114" s="155" t="s">
        <v>224</v>
      </c>
      <c r="B114" s="155"/>
      <c r="C114" s="85" t="s">
        <v>225</v>
      </c>
      <c r="D114" s="85" t="s">
        <v>67</v>
      </c>
      <c r="E114" s="44" t="s">
        <v>226</v>
      </c>
      <c r="F114" s="44" t="s">
        <v>227</v>
      </c>
      <c r="G114" s="44" t="s">
        <v>228</v>
      </c>
      <c r="H114" s="44" t="s">
        <v>210</v>
      </c>
      <c r="I114" s="44" t="s">
        <v>229</v>
      </c>
      <c r="J114" s="44" t="s">
        <v>197</v>
      </c>
      <c r="K114" s="44" t="s">
        <v>212</v>
      </c>
    </row>
    <row r="115" spans="1:11" ht="15" customHeight="1" x14ac:dyDescent="0.25">
      <c r="A115" s="156" t="s">
        <v>230</v>
      </c>
      <c r="B115" s="156"/>
      <c r="C115" s="47"/>
      <c r="D115" s="47"/>
      <c r="E115" s="48">
        <f>C115 * IF(D115="Par jour", Dossier!$H$14, IF(D115="Par semaine", Dossier!$H$14/7, IF(D115="Par mois", Dossier!$H$14/30, IF(D115="Par an", Dossier!$H$14/365, 0))))</f>
        <v>0</v>
      </c>
      <c r="F115" s="15" t="b">
        <f>FALSE()</f>
        <v>0</v>
      </c>
      <c r="G115" s="15">
        <f t="shared" ref="G115:G121" si="21">$A$111</f>
        <v>0</v>
      </c>
      <c r="H115" s="21" t="e">
        <f t="array" aca="1" ref="H115" ca="1">IF(F115=TRUE(),IF(AND(Dossier!$B$6="Masculin",$C$3="Tables stationnaires"),INDIRECT("'Homme stationnaire 2025'!DB"&amp;Dossier!$D$11+2),IF(AND(Dossier!$B$6="Masculin",$C$3="Tables prospectives"),INDIRECT("'Homme prospectif 2025'!DB"&amp;Dossier!$D$11+2),IF(AND(Dossier!$B$6="Féminin",$C$3="Tables stationnaires"),INDIRECT("'Femme stationnaire 2025'!DB"&amp;Dossier!$D$11+2),IF(AND(Dossier!$B$6="Féminin",$C$3="Tables prospectives"),INDIRECT("'Femme prospectif 2025'!DB"&amp;Dossier!$D$11+2),IF(AND(Dossier!$B$6="Indéterminé",$C$3="Tables stationnaires"),INDIRECT("'I Stationnaire 2025'!DB"&amp;Dossier!$D$11+2),IF(AND(Dossier!$B$6="Indéterminé",$C$3="Tables prospectives"),INDIRECT("'I prospectif 2025'!DB"&amp;Dossier!$D$11+2),"")))))),IF(AND(Dossier!$B$6="Masculin",$C$3="Tables stationnaires"),INDIRECT("'Homme stationnaire 2025'!"&amp;ADDRESS(Dossier!$D$11+2,G115+1,4,1)),
IF(AND(Dossier!$B$6="Masculin",$C$3="Tables prospectives"),
IF(G115+1&gt;106,INDIRECT("'Homme prospectif 2025'!DB"&amp;Dossier!$D$11+2),
INDIRECT("'Homme prospectif 2025'!"&amp;ADDRESS(Dossier!$D$11+2,G115+1,4,1))),
IF(AND(Dossier!$B$6="Féminin",$C$3="Tables stationnaires"),
INDIRECT("'Femme stationnaire 2025'!"&amp;ADDRESS(Dossier!$D$11+2,G115+1,4,1)),
IF(AND(Dossier!$B$6="Féminin",$C$3="Tables prospectives"),
IF(G115+1&gt;106,INDIRECT("'Femme prospectif 2025'!DB"&amp;Dossier!$D$11+2),
INDIRECT("'Femme prospectif 2025'!"&amp;ADDRESS(Dossier!$D$11+2,G115+1,4,1))),
IF(AND(Dossier!$B$6="Indéterminé",$C$3="Tables stationnaires"),
INDIRECT("'I Stationnaire 2025'!"&amp;ADDRESS(Dossier!$D$11+2,G115+1,4,1)),
IF(AND(Dossier!$B$6="Indéterminé",$C$3="Tables prospectives"),
IF(G115+1&gt;106,INDIRECT("'I prospectif 2025'!DB"&amp;Dossier!$D$11+2),
INDIRECT("'I prospectif 2025'!"&amp;ADDRESS(Dossier!$D$11+2,G115+1,4,1))),"")))))))</f>
        <v>#NUM!</v>
      </c>
      <c r="I115" s="48">
        <f t="shared" ref="I115:I121" si="22">C115 * IF(D115="Par jour", 365.25, IF(D115="Par semaine", 52.18, IF(D115="Par mois", 12, IF(D115="Par an",1, 0))))</f>
        <v>0</v>
      </c>
      <c r="J115" s="48" t="e">
        <f t="shared" ref="J115:J121" ca="1" si="23">I115*H115</f>
        <v>#NUM!</v>
      </c>
      <c r="K115" s="48" t="e">
        <f t="shared" ref="K115:K121" ca="1" si="24">J115+E115</f>
        <v>#NUM!</v>
      </c>
    </row>
    <row r="116" spans="1:11" ht="15" customHeight="1" x14ac:dyDescent="0.25">
      <c r="A116" s="156" t="s">
        <v>231</v>
      </c>
      <c r="B116" s="156"/>
      <c r="C116" s="47"/>
      <c r="D116" s="47"/>
      <c r="E116" s="48">
        <f>C116 * IF(D116="Par jour", Dossier!$H$14, IF(D116="Par semaine", Dossier!$H$14/7, IF(D116="Par mois", Dossier!$H$14/30, IF(D116="Par an", Dossier!$H$14/365, 0))))</f>
        <v>0</v>
      </c>
      <c r="F116" s="15" t="b">
        <f>FALSE()</f>
        <v>0</v>
      </c>
      <c r="G116" s="15">
        <f t="shared" si="21"/>
        <v>0</v>
      </c>
      <c r="H116" s="21" t="e">
        <f t="array" aca="1" ref="H116" ca="1">IF(F116=TRUE(),IF(AND(Dossier!$B$6="Masculin",$C$3="Tables stationnaires"),INDIRECT("'Homme stationnaire 2025'!DB"&amp;Dossier!$D$11+2),IF(AND(Dossier!$B$6="Masculin",$C$3="Tables prospectives"),INDIRECT("'Homme prospectif 2025'!DB"&amp;Dossier!$D$11+2),IF(AND(Dossier!$B$6="Féminin",$C$3="Tables stationnaires"),INDIRECT("'Femme stationnaire 2025'!DB"&amp;Dossier!$D$11+2),IF(AND(Dossier!$B$6="Féminin",$C$3="Tables prospectives"),INDIRECT("'Femme prospectif 2025'!DB"&amp;Dossier!$D$11+2),IF(AND(Dossier!$B$6="Indéterminé",$C$3="Tables stationnaires"),INDIRECT("'I Stationnaire 2025'!DB"&amp;Dossier!$D$11+2),IF(AND(Dossier!$B$6="Indéterminé",$C$3="Tables prospectives"),INDIRECT("'I prospectif 2025'!DB"&amp;Dossier!$D$11+2),"")))))),IF(AND(Dossier!$B$6="Masculin",$C$3="Tables stationnaires"),INDIRECT("'Homme stationnaire 2025'!"&amp;ADDRESS(Dossier!$D$11+2,G116+1,4,1)),
IF(AND(Dossier!$B$6="Masculin",$C$3="Tables prospectives"),
IF(G116+1&gt;106,INDIRECT("'Homme prospectif 2025'!DB"&amp;Dossier!$D$11+2),
INDIRECT("'Homme prospectif 2025'!"&amp;ADDRESS(Dossier!$D$11+2,G116+1,4,1))),
IF(AND(Dossier!$B$6="Féminin",$C$3="Tables stationnaires"),
INDIRECT("'Femme stationnaire 2025'!"&amp;ADDRESS(Dossier!$D$11+2,G116+1,4,1)),
IF(AND(Dossier!$B$6="Féminin",$C$3="Tables prospectives"),
IF(G116+1&gt;106,INDIRECT("'Femme prospectif 2025'!DB"&amp;Dossier!$D$11+2),
INDIRECT("'Femme prospectif 2025'!"&amp;ADDRESS(Dossier!$D$11+2,G116+1,4,1))),
IF(AND(Dossier!$B$6="Indéterminé",$C$3="Tables stationnaires"),
INDIRECT("'I Stationnaire 2025'!"&amp;ADDRESS(Dossier!$D$11+2,G116+1,4,1)),
IF(AND(Dossier!$B$6="Indéterminé",$C$3="Tables prospectives"),
IF(G116+1&gt;106,INDIRECT("'I prospectif 2025'!DB"&amp;Dossier!$D$11+2),
INDIRECT("'I prospectif 2025'!"&amp;ADDRESS(Dossier!$D$11+2,G116+1,4,1))),"")))))))</f>
        <v>#NUM!</v>
      </c>
      <c r="I116" s="48">
        <f t="shared" si="22"/>
        <v>0</v>
      </c>
      <c r="J116" s="48" t="e">
        <f t="shared" ca="1" si="23"/>
        <v>#NUM!</v>
      </c>
      <c r="K116" s="48" t="e">
        <f t="shared" ca="1" si="24"/>
        <v>#NUM!</v>
      </c>
    </row>
    <row r="117" spans="1:11" ht="15" customHeight="1" x14ac:dyDescent="0.25">
      <c r="A117" s="156" t="s">
        <v>232</v>
      </c>
      <c r="B117" s="156"/>
      <c r="C117" s="47"/>
      <c r="D117" s="47"/>
      <c r="E117" s="48">
        <f>C117 * IF(D117="Par jour", Dossier!$H$14, IF(D117="Par semaine", Dossier!$H$14/7, IF(D117="Par mois", Dossier!$H$14/30, IF(D117="Par an", Dossier!$H$14/365, 0))))</f>
        <v>0</v>
      </c>
      <c r="F117" s="15" t="b">
        <f>FALSE()</f>
        <v>0</v>
      </c>
      <c r="G117" s="15">
        <f t="shared" si="21"/>
        <v>0</v>
      </c>
      <c r="H117" s="21" t="e">
        <f t="array" aca="1" ref="H117" ca="1">IF(F117=TRUE(),IF(AND(Dossier!$B$6="Masculin",$C$3="Tables stationnaires"),INDIRECT("'Homme stationnaire 2025'!DB"&amp;Dossier!$D$11+2),IF(AND(Dossier!$B$6="Masculin",$C$3="Tables prospectives"),INDIRECT("'Homme prospectif 2025'!DB"&amp;Dossier!$D$11+2),IF(AND(Dossier!$B$6="Féminin",$C$3="Tables stationnaires"),INDIRECT("'Femme stationnaire 2025'!DB"&amp;Dossier!$D$11+2),IF(AND(Dossier!$B$6="Féminin",$C$3="Tables prospectives"),INDIRECT("'Femme prospectif 2025'!DB"&amp;Dossier!$D$11+2),IF(AND(Dossier!$B$6="Indéterminé",$C$3="Tables stationnaires"),INDIRECT("'I Stationnaire 2025'!DB"&amp;Dossier!$D$11+2),IF(AND(Dossier!$B$6="Indéterminé",$C$3="Tables prospectives"),INDIRECT("'I prospectif 2025'!DB"&amp;Dossier!$D$11+2),"")))))),IF(AND(Dossier!$B$6="Masculin",$C$3="Tables stationnaires"),INDIRECT("'Homme stationnaire 2025'!"&amp;ADDRESS(Dossier!$D$11+2,G117+1,4,1)),
IF(AND(Dossier!$B$6="Masculin",$C$3="Tables prospectives"),
IF(G117+1&gt;106,INDIRECT("'Homme prospectif 2025'!DB"&amp;Dossier!$D$11+2),
INDIRECT("'Homme prospectif 2025'!"&amp;ADDRESS(Dossier!$D$11+2,G117+1,4,1))),
IF(AND(Dossier!$B$6="Féminin",$C$3="Tables stationnaires"),
INDIRECT("'Femme stationnaire 2025'!"&amp;ADDRESS(Dossier!$D$11+2,G117+1,4,1)),
IF(AND(Dossier!$B$6="Féminin",$C$3="Tables prospectives"),
IF(G117+1&gt;106,INDIRECT("'Femme prospectif 2025'!DB"&amp;Dossier!$D$11+2),
INDIRECT("'Femme prospectif 2025'!"&amp;ADDRESS(Dossier!$D$11+2,G117+1,4,1))),
IF(AND(Dossier!$B$6="Indéterminé",$C$3="Tables stationnaires"),
INDIRECT("'I Stationnaire 2025'!"&amp;ADDRESS(Dossier!$D$11+2,G117+1,4,1)),
IF(AND(Dossier!$B$6="Indéterminé",$C$3="Tables prospectives"),
IF(G117+1&gt;106,INDIRECT("'I prospectif 2025'!DB"&amp;Dossier!$D$11+2),
INDIRECT("'I prospectif 2025'!"&amp;ADDRESS(Dossier!$D$11+2,G117+1,4,1))),"")))))))</f>
        <v>#NUM!</v>
      </c>
      <c r="I117" s="48">
        <f t="shared" si="22"/>
        <v>0</v>
      </c>
      <c r="J117" s="48" t="e">
        <f t="shared" ca="1" si="23"/>
        <v>#NUM!</v>
      </c>
      <c r="K117" s="48" t="e">
        <f t="shared" ca="1" si="24"/>
        <v>#NUM!</v>
      </c>
    </row>
    <row r="118" spans="1:11" ht="15" customHeight="1" x14ac:dyDescent="0.25">
      <c r="A118" s="156" t="s">
        <v>233</v>
      </c>
      <c r="B118" s="156"/>
      <c r="C118" s="47"/>
      <c r="D118" s="47"/>
      <c r="E118" s="48">
        <f>C118 * IF(D118="Par jour", Dossier!$H$14, IF(D118="Par semaine", Dossier!$H$14/7, IF(D118="Par mois", Dossier!$H$14/30, IF(D118="Par an", Dossier!$H$14/365, 0))))</f>
        <v>0</v>
      </c>
      <c r="F118" s="15" t="b">
        <f>FALSE()</f>
        <v>0</v>
      </c>
      <c r="G118" s="15">
        <f t="shared" si="21"/>
        <v>0</v>
      </c>
      <c r="H118" s="21" t="e">
        <f t="array" aca="1" ref="H118" ca="1">IF(F118=TRUE(),IF(AND(Dossier!$B$6="Masculin",$C$3="Tables stationnaires"),INDIRECT("'Homme stationnaire 2025'!DB"&amp;Dossier!$D$11+2),IF(AND(Dossier!$B$6="Masculin",$C$3="Tables prospectives"),INDIRECT("'Homme prospectif 2025'!DB"&amp;Dossier!$D$11+2),IF(AND(Dossier!$B$6="Féminin",$C$3="Tables stationnaires"),INDIRECT("'Femme stationnaire 2025'!DB"&amp;Dossier!$D$11+2),IF(AND(Dossier!$B$6="Féminin",$C$3="Tables prospectives"),INDIRECT("'Femme prospectif 2025'!DB"&amp;Dossier!$D$11+2),IF(AND(Dossier!$B$6="Indéterminé",$C$3="Tables stationnaires"),INDIRECT("'I Stationnaire 2025'!DB"&amp;Dossier!$D$11+2),IF(AND(Dossier!$B$6="Indéterminé",$C$3="Tables prospectives"),INDIRECT("'I prospectif 2025'!DB"&amp;Dossier!$D$11+2),"")))))),IF(AND(Dossier!$B$6="Masculin",$C$3="Tables stationnaires"),INDIRECT("'Homme stationnaire 2025'!"&amp;ADDRESS(Dossier!$D$11+2,G118+1,4,1)),
IF(AND(Dossier!$B$6="Masculin",$C$3="Tables prospectives"),
IF(G118+1&gt;106,INDIRECT("'Homme prospectif 2025'!DB"&amp;Dossier!$D$11+2),
INDIRECT("'Homme prospectif 2025'!"&amp;ADDRESS(Dossier!$D$11+2,G118+1,4,1))),
IF(AND(Dossier!$B$6="Féminin",$C$3="Tables stationnaires"),
INDIRECT("'Femme stationnaire 2025'!"&amp;ADDRESS(Dossier!$D$11+2,G118+1,4,1)),
IF(AND(Dossier!$B$6="Féminin",$C$3="Tables prospectives"),
IF(G118+1&gt;106,INDIRECT("'Femme prospectif 2025'!DB"&amp;Dossier!$D$11+2),
INDIRECT("'Femme prospectif 2025'!"&amp;ADDRESS(Dossier!$D$11+2,G118+1,4,1))),
IF(AND(Dossier!$B$6="Indéterminé",$C$3="Tables stationnaires"),
INDIRECT("'I Stationnaire 2025'!"&amp;ADDRESS(Dossier!$D$11+2,G118+1,4,1)),
IF(AND(Dossier!$B$6="Indéterminé",$C$3="Tables prospectives"),
IF(G118+1&gt;106,INDIRECT("'I prospectif 2025'!DB"&amp;Dossier!$D$11+2),
INDIRECT("'I prospectif 2025'!"&amp;ADDRESS(Dossier!$D$11+2,G118+1,4,1))),"")))))))</f>
        <v>#NUM!</v>
      </c>
      <c r="I118" s="48">
        <f t="shared" si="22"/>
        <v>0</v>
      </c>
      <c r="J118" s="48" t="e">
        <f t="shared" ca="1" si="23"/>
        <v>#NUM!</v>
      </c>
      <c r="K118" s="48" t="e">
        <f t="shared" ca="1" si="24"/>
        <v>#NUM!</v>
      </c>
    </row>
    <row r="119" spans="1:11" ht="15" customHeight="1" x14ac:dyDescent="0.25">
      <c r="A119" s="156"/>
      <c r="B119" s="156"/>
      <c r="C119" s="47"/>
      <c r="D119" s="47"/>
      <c r="E119" s="48">
        <f>C119 * IF(D119="Par jour", Dossier!$H$14, IF(D119="Par semaine", Dossier!$H$14/7, IF(D119="Par mois", Dossier!$H$14/30, IF(D119="Par an", Dossier!$H$14/365, 0))))</f>
        <v>0</v>
      </c>
      <c r="F119" s="15" t="b">
        <f>FALSE()</f>
        <v>0</v>
      </c>
      <c r="G119" s="15">
        <f t="shared" si="21"/>
        <v>0</v>
      </c>
      <c r="H119" s="21" t="e">
        <f t="array" aca="1" ref="H119" ca="1">IF(F119=TRUE(),IF(AND(Dossier!$B$6="Masculin",$C$3="Tables stationnaires"),INDIRECT("'Homme stationnaire 2025'!DB"&amp;Dossier!$D$11+2),IF(AND(Dossier!$B$6="Masculin",$C$3="Tables prospectives"),INDIRECT("'Homme prospectif 2025'!DB"&amp;Dossier!$D$11+2),IF(AND(Dossier!$B$6="Féminin",$C$3="Tables stationnaires"),INDIRECT("'Femme stationnaire 2025'!DB"&amp;Dossier!$D$11+2),IF(AND(Dossier!$B$6="Féminin",$C$3="Tables prospectives"),INDIRECT("'Femme prospectif 2025'!DB"&amp;Dossier!$D$11+2),IF(AND(Dossier!$B$6="Indéterminé",$C$3="Tables stationnaires"),INDIRECT("'I Stationnaire 2025'!DB"&amp;Dossier!$D$11+2),IF(AND(Dossier!$B$6="Indéterminé",$C$3="Tables prospectives"),INDIRECT("'I prospectif 2025'!DB"&amp;Dossier!$D$11+2),"")))))),IF(AND(Dossier!$B$6="Masculin",$C$3="Tables stationnaires"),INDIRECT("'Homme stationnaire 2025'!"&amp;ADDRESS(Dossier!$D$11+2,G119+1,4,1)),
IF(AND(Dossier!$B$6="Masculin",$C$3="Tables prospectives"),
IF(G119+1&gt;106,INDIRECT("'Homme prospectif 2025'!DB"&amp;Dossier!$D$11+2),
INDIRECT("'Homme prospectif 2025'!"&amp;ADDRESS(Dossier!$D$11+2,G119+1,4,1))),
IF(AND(Dossier!$B$6="Féminin",$C$3="Tables stationnaires"),
INDIRECT("'Femme stationnaire 2025'!"&amp;ADDRESS(Dossier!$D$11+2,G119+1,4,1)),
IF(AND(Dossier!$B$6="Féminin",$C$3="Tables prospectives"),
IF(G119+1&gt;106,INDIRECT("'Femme prospectif 2025'!DB"&amp;Dossier!$D$11+2),
INDIRECT("'Femme prospectif 2025'!"&amp;ADDRESS(Dossier!$D$11+2,G119+1,4,1))),
IF(AND(Dossier!$B$6="Indéterminé",$C$3="Tables stationnaires"),
INDIRECT("'I Stationnaire 2025'!"&amp;ADDRESS(Dossier!$D$11+2,G119+1,4,1)),
IF(AND(Dossier!$B$6="Indéterminé",$C$3="Tables prospectives"),
IF(G119+1&gt;106,INDIRECT("'I prospectif 2025'!DB"&amp;Dossier!$D$11+2),
INDIRECT("'I prospectif 2025'!"&amp;ADDRESS(Dossier!$D$11+2,G119+1,4,1))),"")))))))</f>
        <v>#NUM!</v>
      </c>
      <c r="I119" s="48">
        <f t="shared" si="22"/>
        <v>0</v>
      </c>
      <c r="J119" s="48" t="e">
        <f t="shared" ca="1" si="23"/>
        <v>#NUM!</v>
      </c>
      <c r="K119" s="48" t="e">
        <f t="shared" ca="1" si="24"/>
        <v>#NUM!</v>
      </c>
    </row>
    <row r="120" spans="1:11" ht="15" customHeight="1" x14ac:dyDescent="0.25">
      <c r="A120" s="156"/>
      <c r="B120" s="156"/>
      <c r="C120" s="47"/>
      <c r="D120" s="47"/>
      <c r="E120" s="48">
        <f>C120 * IF(D120="Par jour", Dossier!$H$14, IF(D120="Par semaine", Dossier!$H$14/7, IF(D120="Par mois", Dossier!$H$14/30, IF(D120="Par an", Dossier!$H$14/365, 0))))</f>
        <v>0</v>
      </c>
      <c r="F120" s="15" t="b">
        <f>FALSE()</f>
        <v>0</v>
      </c>
      <c r="G120" s="15">
        <f t="shared" si="21"/>
        <v>0</v>
      </c>
      <c r="H120" s="21" t="e">
        <f t="array" aca="1" ref="H120" ca="1">IF(F120=TRUE(),IF(AND(Dossier!$B$6="Masculin",$C$3="Tables stationnaires"),INDIRECT("'Homme stationnaire 2025'!DB"&amp;Dossier!$D$11+2),IF(AND(Dossier!$B$6="Masculin",$C$3="Tables prospectives"),INDIRECT("'Homme prospectif 2025'!DB"&amp;Dossier!$D$11+2),IF(AND(Dossier!$B$6="Féminin",$C$3="Tables stationnaires"),INDIRECT("'Femme stationnaire 2025'!DB"&amp;Dossier!$D$11+2),IF(AND(Dossier!$B$6="Féminin",$C$3="Tables prospectives"),INDIRECT("'Femme prospectif 2025'!DB"&amp;Dossier!$D$11+2),IF(AND(Dossier!$B$6="Indéterminé",$C$3="Tables stationnaires"),INDIRECT("'I Stationnaire 2025'!DB"&amp;Dossier!$D$11+2),IF(AND(Dossier!$B$6="Indéterminé",$C$3="Tables prospectives"),INDIRECT("'I prospectif 2025'!DB"&amp;Dossier!$D$11+2),"")))))),IF(AND(Dossier!$B$6="Masculin",$C$3="Tables stationnaires"),INDIRECT("'Homme stationnaire 2025'!"&amp;ADDRESS(Dossier!$D$11+2,G120+1,4,1)),
IF(AND(Dossier!$B$6="Masculin",$C$3="Tables prospectives"),
IF(G120+1&gt;106,INDIRECT("'Homme prospectif 2025'!DB"&amp;Dossier!$D$11+2),
INDIRECT("'Homme prospectif 2025'!"&amp;ADDRESS(Dossier!$D$11+2,G120+1,4,1))),
IF(AND(Dossier!$B$6="Féminin",$C$3="Tables stationnaires"),
INDIRECT("'Femme stationnaire 2025'!"&amp;ADDRESS(Dossier!$D$11+2,G120+1,4,1)),
IF(AND(Dossier!$B$6="Féminin",$C$3="Tables prospectives"),
IF(G120+1&gt;106,INDIRECT("'Femme prospectif 2025'!DB"&amp;Dossier!$D$11+2),
INDIRECT("'Femme prospectif 2025'!"&amp;ADDRESS(Dossier!$D$11+2,G120+1,4,1))),
IF(AND(Dossier!$B$6="Indéterminé",$C$3="Tables stationnaires"),
INDIRECT("'I Stationnaire 2025'!"&amp;ADDRESS(Dossier!$D$11+2,G120+1,4,1)),
IF(AND(Dossier!$B$6="Indéterminé",$C$3="Tables prospectives"),
IF(G120+1&gt;106,INDIRECT("'I prospectif 2025'!DB"&amp;Dossier!$D$11+2),
INDIRECT("'I prospectif 2025'!"&amp;ADDRESS(Dossier!$D$11+2,G120+1,4,1))),"")))))))</f>
        <v>#NUM!</v>
      </c>
      <c r="I120" s="48">
        <f t="shared" si="22"/>
        <v>0</v>
      </c>
      <c r="J120" s="48" t="e">
        <f t="shared" ca="1" si="23"/>
        <v>#NUM!</v>
      </c>
      <c r="K120" s="48" t="e">
        <f t="shared" ca="1" si="24"/>
        <v>#NUM!</v>
      </c>
    </row>
    <row r="121" spans="1:11" ht="15" customHeight="1" x14ac:dyDescent="0.25">
      <c r="A121" s="156"/>
      <c r="B121" s="156"/>
      <c r="C121" s="47"/>
      <c r="D121" s="47"/>
      <c r="E121" s="48">
        <f>C121 * IF(D121="Par jour", Dossier!$H$14, IF(D121="Par semaine", Dossier!$H$14/7, IF(D121="Par mois", Dossier!$H$14/30, IF(D121="Par an", Dossier!$H$14/365, 0))))</f>
        <v>0</v>
      </c>
      <c r="F121" s="15" t="b">
        <f>FALSE()</f>
        <v>0</v>
      </c>
      <c r="G121" s="15">
        <f t="shared" si="21"/>
        <v>0</v>
      </c>
      <c r="H121" s="21" t="e">
        <f t="array" aca="1" ref="H121" ca="1">IF(F121=TRUE(),IF(AND(Dossier!$B$6="Masculin",$C$3="Tables stationnaires"),INDIRECT("'Homme stationnaire 2025'!DB"&amp;Dossier!$D$11+2),IF(AND(Dossier!$B$6="Masculin",$C$3="Tables prospectives"),INDIRECT("'Homme prospectif 2025'!DB"&amp;Dossier!$D$11+2),IF(AND(Dossier!$B$6="Féminin",$C$3="Tables stationnaires"),INDIRECT("'Femme stationnaire 2025'!DB"&amp;Dossier!$D$11+2),IF(AND(Dossier!$B$6="Féminin",$C$3="Tables prospectives"),INDIRECT("'Femme prospectif 2025'!DB"&amp;Dossier!$D$11+2),IF(AND(Dossier!$B$6="Indéterminé",$C$3="Tables stationnaires"),INDIRECT("'I Stationnaire 2025'!DB"&amp;Dossier!$D$11+2),IF(AND(Dossier!$B$6="Indéterminé",$C$3="Tables prospectives"),INDIRECT("'I prospectif 2025'!DB"&amp;Dossier!$D$11+2),"")))))),IF(AND(Dossier!$B$6="Masculin",$C$3="Tables stationnaires"),INDIRECT("'Homme stationnaire 2025'!"&amp;ADDRESS(Dossier!$D$11+2,G121+1,4,1)),
IF(AND(Dossier!$B$6="Masculin",$C$3="Tables prospectives"),
IF(G121+1&gt;106,INDIRECT("'Homme prospectif 2025'!DB"&amp;Dossier!$D$11+2),
INDIRECT("'Homme prospectif 2025'!"&amp;ADDRESS(Dossier!$D$11+2,G121+1,4,1))),
IF(AND(Dossier!$B$6="Féminin",$C$3="Tables stationnaires"),
INDIRECT("'Femme stationnaire 2025'!"&amp;ADDRESS(Dossier!$D$11+2,G121+1,4,1)),
IF(AND(Dossier!$B$6="Féminin",$C$3="Tables prospectives"),
IF(G121+1&gt;106,INDIRECT("'Femme prospectif 2025'!DB"&amp;Dossier!$D$11+2),
INDIRECT("'Femme prospectif 2025'!"&amp;ADDRESS(Dossier!$D$11+2,G121+1,4,1))),
IF(AND(Dossier!$B$6="Indéterminé",$C$3="Tables stationnaires"),
INDIRECT("'I Stationnaire 2025'!"&amp;ADDRESS(Dossier!$D$11+2,G121+1,4,1)),
IF(AND(Dossier!$B$6="Indéterminé",$C$3="Tables prospectives"),
IF(G121+1&gt;106,INDIRECT("'I prospectif 2025'!DB"&amp;Dossier!$D$11+2),
INDIRECT("'I prospectif 2025'!"&amp;ADDRESS(Dossier!$D$11+2,G121+1,4,1))),"")))))))</f>
        <v>#NUM!</v>
      </c>
      <c r="I121" s="48">
        <f t="shared" si="22"/>
        <v>0</v>
      </c>
      <c r="J121" s="48" t="e">
        <f t="shared" ca="1" si="23"/>
        <v>#NUM!</v>
      </c>
      <c r="K121" s="48" t="e">
        <f t="shared" ca="1" si="24"/>
        <v>#NUM!</v>
      </c>
    </row>
    <row r="122" spans="1:11" ht="15" customHeight="1" x14ac:dyDescent="0.25">
      <c r="J122" s="79" t="s">
        <v>83</v>
      </c>
      <c r="K122" s="56" t="e">
        <f ca="1">SUM(K115:K121)</f>
        <v>#NUM!</v>
      </c>
    </row>
    <row r="123" spans="1:11" ht="48" customHeight="1" x14ac:dyDescent="0.25">
      <c r="A123" s="44" t="s">
        <v>234</v>
      </c>
      <c r="B123" s="44" t="s">
        <v>235</v>
      </c>
      <c r="C123" s="46" t="s">
        <v>62</v>
      </c>
      <c r="D123" s="44" t="s">
        <v>48</v>
      </c>
      <c r="E123" s="44" t="s">
        <v>49</v>
      </c>
    </row>
    <row r="124" spans="1:11" ht="15" customHeight="1" x14ac:dyDescent="0.25">
      <c r="A124" s="55" t="str">
        <f ca="1">IFERROR(K122+I111,"")</f>
        <v/>
      </c>
      <c r="B124" s="48" t="str">
        <f ca="1">IFERROR(F103,"")</f>
        <v/>
      </c>
      <c r="C124" s="55" t="str">
        <f ca="1">IFERROR(A124*Dossier!$B$20*Dossier!$B$21,"")</f>
        <v/>
      </c>
      <c r="D124" s="55" t="str">
        <f ca="1">IFERROR(MIN(MAX(0,A124-B124),C124),"")</f>
        <v/>
      </c>
      <c r="E124" s="55" t="str">
        <f ca="1">IFERROR(C124-D124,"")</f>
        <v/>
      </c>
    </row>
    <row r="127" spans="1:11" ht="37.5" customHeight="1" x14ac:dyDescent="0.25">
      <c r="A127" s="39"/>
      <c r="B127" s="39" t="s">
        <v>46</v>
      </c>
      <c r="C127" s="40" t="s">
        <v>47</v>
      </c>
    </row>
    <row r="128" spans="1:11" ht="15.75" customHeight="1" x14ac:dyDescent="0.25">
      <c r="A128" s="41" t="s">
        <v>236</v>
      </c>
      <c r="B128" s="42">
        <f>F135</f>
        <v>0</v>
      </c>
      <c r="C128" s="42">
        <f>B128*Dossier!$B$20*Dossier!$B$21</f>
        <v>0</v>
      </c>
    </row>
    <row r="129" spans="1:6" ht="15" customHeight="1" x14ac:dyDescent="0.25">
      <c r="A129" t="s">
        <v>237</v>
      </c>
    </row>
    <row r="130" spans="1:6" s="39" customFormat="1" ht="45" customHeight="1" x14ac:dyDescent="0.25">
      <c r="A130" s="157" t="s">
        <v>238</v>
      </c>
      <c r="B130" s="157"/>
      <c r="C130" s="44" t="s">
        <v>225</v>
      </c>
      <c r="D130" s="44" t="s">
        <v>67</v>
      </c>
      <c r="E130" s="61" t="s">
        <v>239</v>
      </c>
      <c r="F130" s="61" t="s">
        <v>71</v>
      </c>
    </row>
    <row r="131" spans="1:6" ht="15" customHeight="1" x14ac:dyDescent="0.25">
      <c r="A131" s="156" t="s">
        <v>230</v>
      </c>
      <c r="B131" s="156"/>
      <c r="C131" s="47"/>
      <c r="D131" s="47"/>
      <c r="E131" s="15"/>
      <c r="F131" s="48">
        <f>E131*C131</f>
        <v>0</v>
      </c>
    </row>
    <row r="132" spans="1:6" ht="15" customHeight="1" x14ac:dyDescent="0.25">
      <c r="A132" s="156" t="s">
        <v>231</v>
      </c>
      <c r="B132" s="156"/>
      <c r="C132" s="47"/>
      <c r="D132" s="47"/>
      <c r="E132" s="15"/>
      <c r="F132" s="48">
        <f>E132*C132</f>
        <v>0</v>
      </c>
    </row>
    <row r="133" spans="1:6" ht="15" customHeight="1" x14ac:dyDescent="0.25">
      <c r="A133" s="156" t="s">
        <v>232</v>
      </c>
      <c r="B133" s="156"/>
      <c r="C133" s="47"/>
      <c r="D133" s="47"/>
      <c r="E133" s="15"/>
      <c r="F133" s="48">
        <f>E133*C133</f>
        <v>0</v>
      </c>
    </row>
    <row r="134" spans="1:6" ht="15" customHeight="1" x14ac:dyDescent="0.25">
      <c r="A134" s="156" t="s">
        <v>233</v>
      </c>
      <c r="B134" s="156"/>
      <c r="C134" s="47"/>
      <c r="D134" s="47"/>
      <c r="E134" s="15"/>
      <c r="F134" s="48">
        <f>E134*C134</f>
        <v>0</v>
      </c>
    </row>
    <row r="135" spans="1:6" ht="15" customHeight="1" x14ac:dyDescent="0.25">
      <c r="E135" s="79" t="s">
        <v>83</v>
      </c>
      <c r="F135" s="48">
        <f>SUM(F131:F134)</f>
        <v>0</v>
      </c>
    </row>
    <row r="138" spans="1:6" ht="15" customHeight="1" x14ac:dyDescent="0.25">
      <c r="A138" s="41" t="s">
        <v>240</v>
      </c>
    </row>
    <row r="140" spans="1:6" ht="23.25" customHeight="1" x14ac:dyDescent="0.25">
      <c r="A140" s="61" t="s">
        <v>52</v>
      </c>
      <c r="B140" s="61" t="s">
        <v>54</v>
      </c>
      <c r="C140" s="62" t="s">
        <v>115</v>
      </c>
    </row>
    <row r="141" spans="1:6" ht="15" customHeight="1" x14ac:dyDescent="0.25">
      <c r="A141" s="15"/>
      <c r="B141" s="47"/>
      <c r="C141" s="48">
        <f>B141*Dossier!$B$20*Dossier!$B$21</f>
        <v>0</v>
      </c>
    </row>
    <row r="142" spans="1:6" ht="15" customHeight="1" x14ac:dyDescent="0.25">
      <c r="A142" s="15"/>
      <c r="B142" s="47"/>
      <c r="C142" s="48">
        <f>B142*Dossier!$B$20*Dossier!$B$21</f>
        <v>0</v>
      </c>
    </row>
    <row r="143" spans="1:6" ht="15" customHeight="1" x14ac:dyDescent="0.25">
      <c r="A143" s="15"/>
      <c r="B143" s="47"/>
      <c r="C143" s="48">
        <f>B143*Dossier!$B$20*Dossier!$B$21</f>
        <v>0</v>
      </c>
    </row>
    <row r="144" spans="1:6" ht="15" customHeight="1" x14ac:dyDescent="0.25">
      <c r="A144" s="15"/>
      <c r="B144" s="47"/>
      <c r="C144" s="48">
        <f>B144*Dossier!$B$20*Dossier!$B$21</f>
        <v>0</v>
      </c>
    </row>
    <row r="149" spans="1:4" ht="15" customHeight="1" x14ac:dyDescent="0.25">
      <c r="A149" s="43" t="s">
        <v>63</v>
      </c>
    </row>
    <row r="150" spans="1:4" ht="37.5" customHeight="1" x14ac:dyDescent="0.25">
      <c r="A150" s="39" t="s">
        <v>241</v>
      </c>
      <c r="B150" s="40" t="s">
        <v>117</v>
      </c>
      <c r="C150" s="39" t="s">
        <v>48</v>
      </c>
      <c r="D150" s="39" t="s">
        <v>49</v>
      </c>
    </row>
    <row r="151" spans="1:4" ht="15.75" customHeight="1" x14ac:dyDescent="0.25">
      <c r="A151" s="42" t="str">
        <f ca="1">IFERROR(SUM(B141:B144,B128,B107,B97,B82,B60,B35,B7),"")</f>
        <v/>
      </c>
      <c r="B151" s="42" t="str">
        <f ca="1">IFERROR(SUM(C141:C144,C128,C107,C97,C82,C60,C35,C7),"")</f>
        <v/>
      </c>
      <c r="C151" s="42" t="str">
        <f ca="1">IFERROR(SUM(C141:C144,C128,D107,D97,D82,D60,D35,D7),"")</f>
        <v/>
      </c>
      <c r="D151" s="42" t="str">
        <f ca="1">IFERROR(SUM(E107,E97,E82,E60,E35,E7),"")</f>
        <v/>
      </c>
    </row>
    <row r="154" spans="1:4" ht="15" customHeight="1" x14ac:dyDescent="0.25">
      <c r="B154" s="56"/>
    </row>
  </sheetData>
  <mergeCells count="33">
    <mergeCell ref="A130:B130"/>
    <mergeCell ref="A131:B131"/>
    <mergeCell ref="A132:B132"/>
    <mergeCell ref="A133:B133"/>
    <mergeCell ref="A134:B134"/>
    <mergeCell ref="A117:B117"/>
    <mergeCell ref="A118:B118"/>
    <mergeCell ref="A119:B119"/>
    <mergeCell ref="A120:B120"/>
    <mergeCell ref="A121:B121"/>
    <mergeCell ref="B109:D109"/>
    <mergeCell ref="E109:H109"/>
    <mergeCell ref="A114:B114"/>
    <mergeCell ref="A115:B115"/>
    <mergeCell ref="A116:B116"/>
    <mergeCell ref="I71:I77"/>
    <mergeCell ref="J71:J77"/>
    <mergeCell ref="K71:K77"/>
    <mergeCell ref="L71:L77"/>
    <mergeCell ref="M71:M77"/>
    <mergeCell ref="M22:M31"/>
    <mergeCell ref="I48:I57"/>
    <mergeCell ref="J48:J57"/>
    <mergeCell ref="K48:K57"/>
    <mergeCell ref="L48:L57"/>
    <mergeCell ref="M48:M57"/>
    <mergeCell ref="A1:L1"/>
    <mergeCell ref="A3:B3"/>
    <mergeCell ref="A4:B4"/>
    <mergeCell ref="I22:I31"/>
    <mergeCell ref="J22:J31"/>
    <mergeCell ref="K22:K31"/>
    <mergeCell ref="L22:L31"/>
  </mergeCells>
  <dataValidations count="7">
    <dataValidation type="list" allowBlank="1" showInputMessage="1" showErrorMessage="1" sqref="C3" xr:uid="{C28920CC-C263-494D-802A-B6C44A03C95A}">
      <formula1>"Tables stationnaires,Tables prospectives"</formula1>
    </dataValidation>
    <dataValidation type="list" allowBlank="1" showInputMessage="1" showErrorMessage="1" sqref="C4" xr:uid="{CAA5C6A0-8702-4556-A73C-B6E08109270D}">
      <formula1>"Méthode habituelle,Méthode exacte"</formula1>
    </dataValidation>
    <dataValidation type="list" allowBlank="1" showInputMessage="1" showErrorMessage="1" sqref="I10:I19 I39:I44 I64:I67" xr:uid="{59CE29F6-B550-4CB5-9CCE-89A5837F5E7C}">
      <formula1>$AG$8:$AG$22</formula1>
    </dataValidation>
    <dataValidation type="list" allowBlank="1" showInputMessage="1" showErrorMessage="1" sqref="I10:I19 I39:I44 I64:I67" xr:uid="{994BDE0F-1BD5-4501-9D12-2C8804EF3124}">
      <formula1>$AG$7:$AG$22</formula1>
    </dataValidation>
    <dataValidation type="list" allowBlank="1" showInputMessage="1" showErrorMessage="1" sqref="C85:C90 C100 C111 D115:D121 D131:D134" xr:uid="{DC411C18-3653-45DB-9227-27769F9B7965}">
      <formula1>"Par jour,Par semaine,Par mois,Par an"</formula1>
    </dataValidation>
    <dataValidation type="list" allowBlank="1" showInputMessage="1" showErrorMessage="1" sqref="D10:D19 D39:D44 D64:D67" xr:uid="{12E6DBB7-D470-4744-8EB4-68FD37BE42EB}">
      <mc:AlternateContent xmlns:x12ac="http://schemas.microsoft.com/office/spreadsheetml/2011/1/ac" xmlns:mc="http://schemas.openxmlformats.org/markup-compatibility/2006">
        <mc:Choice Requires="x12ac">
          <x12ac:list>"Oui, Indice annuel","Oui, Indice mensuel",Non</x12ac:list>
        </mc:Choice>
        <mc:Fallback>
          <formula1>"Oui, Indice annuel,Oui, Indice mensuel,Non"</formula1>
        </mc:Fallback>
      </mc:AlternateContent>
    </dataValidation>
    <dataValidation type="list" allowBlank="1" showInputMessage="1" showErrorMessage="1" sqref="A85:A90" xr:uid="{85DAC22D-FFF8-46C0-BBFB-DC901613812F}">
      <formula1>"De nuit - passive,Non spécialisée,Spécialisée"</formula1>
    </dataValidation>
  </dataValidations>
  <pageMargins left="0.7" right="0.7" top="0.75" bottom="0.75" header="0.511811023622047" footer="0.511811023622047"/>
  <pageSetup paperSize="9" orientation="portrait" horizontalDpi="300" verticalDpi="30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L106"/>
  <sheetViews>
    <sheetView zoomScaleNormal="100" workbookViewId="0">
      <selection activeCell="C80" sqref="C80"/>
    </sheetView>
  </sheetViews>
  <sheetFormatPr baseColWidth="10" defaultColWidth="25.42578125" defaultRowHeight="15" x14ac:dyDescent="0.25"/>
  <cols>
    <col min="1" max="1" width="33.5703125" customWidth="1"/>
  </cols>
  <sheetData>
    <row r="1" spans="1:12" ht="15" customHeight="1" x14ac:dyDescent="0.25">
      <c r="A1" s="4" t="s">
        <v>242</v>
      </c>
      <c r="B1" s="4"/>
      <c r="C1" s="4"/>
      <c r="D1" s="4"/>
      <c r="E1" s="4"/>
      <c r="F1" s="4"/>
      <c r="G1" s="4"/>
      <c r="H1" s="4"/>
      <c r="I1" s="4"/>
      <c r="J1" s="4"/>
      <c r="K1" s="4"/>
      <c r="L1" s="4"/>
    </row>
    <row r="4" spans="1:12" ht="25.5" customHeight="1" x14ac:dyDescent="0.25">
      <c r="A4" s="39"/>
      <c r="B4" s="39" t="s">
        <v>46</v>
      </c>
      <c r="C4" s="40" t="s">
        <v>47</v>
      </c>
    </row>
    <row r="5" spans="1:12" ht="15.75" customHeight="1" x14ac:dyDescent="0.25">
      <c r="A5" s="43" t="s">
        <v>243</v>
      </c>
      <c r="B5" s="42">
        <f ca="1">IFERROR(C8,"")</f>
        <v>0</v>
      </c>
      <c r="C5" s="42">
        <f ca="1">IFERROR(B5*Dossier!$B$20*Dossier!$B$21,"")</f>
        <v>0</v>
      </c>
    </row>
    <row r="6" spans="1:12" ht="15" customHeight="1" x14ac:dyDescent="0.25">
      <c r="A6" s="43"/>
      <c r="B6" s="56"/>
      <c r="C6" s="56"/>
      <c r="D6" s="79" t="s">
        <v>244</v>
      </c>
      <c r="E6" s="87">
        <f>Dossier!B14</f>
        <v>0</v>
      </c>
      <c r="G6" s="43" t="s">
        <v>245</v>
      </c>
    </row>
    <row r="7" spans="1:12" ht="15" customHeight="1" x14ac:dyDescent="0.25">
      <c r="D7" s="79" t="s">
        <v>246</v>
      </c>
      <c r="E7" s="21">
        <f>Dossier!D10</f>
        <v>43</v>
      </c>
      <c r="G7" s="54" t="s">
        <v>247</v>
      </c>
      <c r="H7" s="158" t="s">
        <v>248</v>
      </c>
      <c r="I7" s="158"/>
    </row>
    <row r="8" spans="1:12" ht="15" customHeight="1" x14ac:dyDescent="0.25">
      <c r="A8" s="43" t="s">
        <v>86</v>
      </c>
      <c r="B8" s="47" t="s">
        <v>249</v>
      </c>
      <c r="C8" s="48">
        <f ca="1">IFERROR(IF(B8="Au jour",J18,B18),"")</f>
        <v>0</v>
      </c>
      <c r="D8" s="63" t="s">
        <v>121</v>
      </c>
      <c r="E8" s="29" t="str">
        <f>HYPERLINK("https://app.themia.pro/searches/new?dfp_percentage={%22min%22:"&amp;E6*100-2&amp;",%22max%22:"&amp;E6*100+2&amp;"}","Cliquez ici")</f>
        <v>Cliquez ici</v>
      </c>
      <c r="G8" s="47"/>
      <c r="H8" s="159">
        <f>G8*(E6^1.5)</f>
        <v>0</v>
      </c>
      <c r="I8" s="159"/>
    </row>
    <row r="9" spans="1:12" ht="15.75" customHeight="1" x14ac:dyDescent="0.25">
      <c r="A9" s="43"/>
      <c r="B9" s="56"/>
      <c r="C9" s="56"/>
      <c r="D9" s="43"/>
      <c r="E9" s="88"/>
    </row>
    <row r="10" spans="1:12" ht="15" customHeight="1" x14ac:dyDescent="0.25">
      <c r="A10" s="43" t="s">
        <v>250</v>
      </c>
      <c r="D10" s="43" t="s">
        <v>251</v>
      </c>
      <c r="G10" t="s">
        <v>252</v>
      </c>
    </row>
    <row r="11" spans="1:12" s="57" customFormat="1" ht="45" customHeight="1" x14ac:dyDescent="0.25">
      <c r="A11" s="44" t="s">
        <v>253</v>
      </c>
      <c r="B11" s="44" t="s">
        <v>254</v>
      </c>
      <c r="D11" s="44" t="s">
        <v>255</v>
      </c>
      <c r="E11" s="44" t="s">
        <v>256</v>
      </c>
      <c r="F11" s="44" t="s">
        <v>257</v>
      </c>
      <c r="G11" s="44" t="s">
        <v>258</v>
      </c>
      <c r="H11" s="44" t="s">
        <v>259</v>
      </c>
      <c r="I11" s="44" t="s">
        <v>260</v>
      </c>
      <c r="J11" s="44" t="s">
        <v>261</v>
      </c>
    </row>
    <row r="12" spans="1:12" ht="15" customHeight="1" x14ac:dyDescent="0.25">
      <c r="A12" s="89">
        <f t="array" ref="A12">INDEX('Tableau AIPP'!B4:J23,LOOKUP(E6*100,{0;1;6;11;16;21;26;31;36;41;46;51;56;61;66;71;76;81;86;91;96},{1;1;2;3;4;5;6;7;8;9;10;11;12;13;14;15;16;17;18;19;20}),LOOKUP(E7,{0;11;21;31;41;51;61;71;81},{1;2;3;4;5;6;7;8;9}))</f>
        <v>1580</v>
      </c>
      <c r="B12" s="90">
        <f>A12*E6*100</f>
        <v>0</v>
      </c>
      <c r="D12" s="15" t="s">
        <v>262</v>
      </c>
      <c r="E12" s="47"/>
      <c r="F12" s="21" t="e">
        <f>Dossier!$H$14</f>
        <v>#NUM!</v>
      </c>
      <c r="G12" s="48" t="e">
        <f t="shared" ref="G12:G17" si="0">E12*F12</f>
        <v>#NUM!</v>
      </c>
      <c r="H12" s="21" t="str">
        <f ca="1">Dossier!$H$11</f>
        <v/>
      </c>
      <c r="I12" s="48" t="str">
        <f t="shared" ref="I12:I17" ca="1" si="1">IFERROR(E12*H12,"")</f>
        <v/>
      </c>
      <c r="J12" s="48" t="str">
        <f t="shared" ref="J12:J17" ca="1" si="2">IFERROR(I12+G12,"")</f>
        <v/>
      </c>
    </row>
    <row r="13" spans="1:12" ht="15" customHeight="1" x14ac:dyDescent="0.25">
      <c r="D13" s="15" t="s">
        <v>263</v>
      </c>
      <c r="E13" s="47"/>
      <c r="F13" s="21" t="e">
        <f>Dossier!$H$14</f>
        <v>#NUM!</v>
      </c>
      <c r="G13" s="48" t="e">
        <f t="shared" si="0"/>
        <v>#NUM!</v>
      </c>
      <c r="H13" s="21" t="str">
        <f ca="1">Dossier!$H$11</f>
        <v/>
      </c>
      <c r="I13" s="48" t="str">
        <f t="shared" ca="1" si="1"/>
        <v/>
      </c>
      <c r="J13" s="48" t="str">
        <f t="shared" ca="1" si="2"/>
        <v/>
      </c>
    </row>
    <row r="14" spans="1:12" ht="15" customHeight="1" x14ac:dyDescent="0.25">
      <c r="A14" s="15" t="s">
        <v>263</v>
      </c>
      <c r="B14" s="47"/>
      <c r="D14" s="15" t="s">
        <v>264</v>
      </c>
      <c r="E14" s="47"/>
      <c r="F14" s="21" t="e">
        <f>Dossier!$H$14</f>
        <v>#NUM!</v>
      </c>
      <c r="G14" s="48" t="e">
        <f t="shared" si="0"/>
        <v>#NUM!</v>
      </c>
      <c r="H14" s="21" t="str">
        <f ca="1">Dossier!$H$11</f>
        <v/>
      </c>
      <c r="I14" s="48" t="str">
        <f t="shared" ca="1" si="1"/>
        <v/>
      </c>
      <c r="J14" s="48" t="str">
        <f t="shared" ca="1" si="2"/>
        <v/>
      </c>
    </row>
    <row r="15" spans="1:12" ht="15" customHeight="1" x14ac:dyDescent="0.25">
      <c r="A15" s="91" t="s">
        <v>265</v>
      </c>
      <c r="B15" s="47"/>
      <c r="D15" s="15"/>
      <c r="E15" s="47"/>
      <c r="F15" s="21" t="e">
        <f>Dossier!$H$14</f>
        <v>#NUM!</v>
      </c>
      <c r="G15" s="48" t="e">
        <f t="shared" si="0"/>
        <v>#NUM!</v>
      </c>
      <c r="H15" s="21" t="str">
        <f ca="1">Dossier!$H$11</f>
        <v/>
      </c>
      <c r="I15" s="48" t="str">
        <f t="shared" ca="1" si="1"/>
        <v/>
      </c>
      <c r="J15" s="48" t="str">
        <f t="shared" ca="1" si="2"/>
        <v/>
      </c>
    </row>
    <row r="16" spans="1:12" ht="15" customHeight="1" x14ac:dyDescent="0.25">
      <c r="A16" s="15"/>
      <c r="B16" s="47"/>
      <c r="D16" s="15"/>
      <c r="E16" s="47"/>
      <c r="F16" s="21" t="e">
        <f>Dossier!$H$14</f>
        <v>#NUM!</v>
      </c>
      <c r="G16" s="48" t="e">
        <f t="shared" si="0"/>
        <v>#NUM!</v>
      </c>
      <c r="H16" s="21" t="str">
        <f ca="1">Dossier!$H$11</f>
        <v/>
      </c>
      <c r="I16" s="48" t="str">
        <f t="shared" ca="1" si="1"/>
        <v/>
      </c>
      <c r="J16" s="48" t="str">
        <f t="shared" ca="1" si="2"/>
        <v/>
      </c>
    </row>
    <row r="17" spans="1:12" ht="15" customHeight="1" x14ac:dyDescent="0.25">
      <c r="A17" s="15"/>
      <c r="B17" s="47"/>
      <c r="D17" s="15"/>
      <c r="E17" s="47"/>
      <c r="F17" s="21" t="e">
        <f>Dossier!$H$14</f>
        <v>#NUM!</v>
      </c>
      <c r="G17" s="48" t="e">
        <f t="shared" si="0"/>
        <v>#NUM!</v>
      </c>
      <c r="H17" s="21" t="str">
        <f ca="1">Dossier!$H$11</f>
        <v/>
      </c>
      <c r="I17" s="48" t="str">
        <f t="shared" ca="1" si="1"/>
        <v/>
      </c>
      <c r="J17" s="48" t="str">
        <f t="shared" ca="1" si="2"/>
        <v/>
      </c>
    </row>
    <row r="18" spans="1:12" ht="15" customHeight="1" x14ac:dyDescent="0.25">
      <c r="A18" s="79" t="s">
        <v>83</v>
      </c>
      <c r="B18" s="48">
        <f>SUM(B12:B17)</f>
        <v>0</v>
      </c>
      <c r="I18" s="79" t="s">
        <v>83</v>
      </c>
      <c r="J18" s="56">
        <f ca="1">IFERROR(SUM(J12:J17),"")</f>
        <v>0</v>
      </c>
    </row>
    <row r="21" spans="1:12" ht="25.5" customHeight="1" x14ac:dyDescent="0.25">
      <c r="A21" s="39"/>
      <c r="B21" s="39" t="s">
        <v>46</v>
      </c>
      <c r="C21" s="40" t="s">
        <v>47</v>
      </c>
    </row>
    <row r="22" spans="1:12" ht="15.75" customHeight="1" x14ac:dyDescent="0.25">
      <c r="A22" s="43" t="s">
        <v>266</v>
      </c>
      <c r="B22" s="42" t="e">
        <f>B26</f>
        <v>#NUM!</v>
      </c>
      <c r="C22" s="42" t="e">
        <f>B22*Dossier!$B$20*Dossier!$B$21</f>
        <v>#NUM!</v>
      </c>
    </row>
    <row r="23" spans="1:12" ht="15" customHeight="1" x14ac:dyDescent="0.25">
      <c r="A23" s="43"/>
      <c r="B23" s="56"/>
      <c r="C23" s="56"/>
    </row>
    <row r="24" spans="1:12" ht="15" customHeight="1" x14ac:dyDescent="0.25">
      <c r="D24" s="63" t="s">
        <v>121</v>
      </c>
      <c r="E24" s="29" t="str">
        <f>HYPERLINK("https://app.themia.pro/searches/new?direct_victim_indemnity_events-extra_patrimoniaux_permanents-PREJUDICE_AGREMENT={%22exists%22:true,%22posture%22:%22award%22,%22amount%22:{%22min%22:300,%22max%22:100000}}","Cliquez ici")</f>
        <v>Cliquez ici</v>
      </c>
    </row>
    <row r="25" spans="1:12" ht="15.75" customHeight="1" x14ac:dyDescent="0.25">
      <c r="A25" s="43" t="s">
        <v>86</v>
      </c>
      <c r="B25" s="43" t="s">
        <v>267</v>
      </c>
      <c r="D25" s="43"/>
      <c r="E25" s="88"/>
    </row>
    <row r="26" spans="1:12" ht="15.75" customHeight="1" x14ac:dyDescent="0.25">
      <c r="A26" s="15" t="s">
        <v>133</v>
      </c>
      <c r="B26" s="48" t="e">
        <f>IF(A26="Evaluation forfaitaire",B28,L38)</f>
        <v>#NUM!</v>
      </c>
      <c r="D26" s="43"/>
      <c r="E26" s="88"/>
    </row>
    <row r="27" spans="1:12" ht="15.75" customHeight="1" x14ac:dyDescent="0.25">
      <c r="D27" s="43"/>
      <c r="E27" s="88"/>
    </row>
    <row r="28" spans="1:12" ht="15.75" customHeight="1" x14ac:dyDescent="0.25">
      <c r="A28" s="43" t="s">
        <v>268</v>
      </c>
      <c r="B28" s="47"/>
      <c r="D28" s="43"/>
      <c r="E28" s="88"/>
    </row>
    <row r="29" spans="1:12" ht="15.75" customHeight="1" x14ac:dyDescent="0.25">
      <c r="D29" s="43"/>
      <c r="E29" s="88"/>
    </row>
    <row r="30" spans="1:12" ht="15.75" customHeight="1" x14ac:dyDescent="0.25">
      <c r="A30" s="43" t="s">
        <v>133</v>
      </c>
      <c r="D30" s="43"/>
      <c r="E30" s="88"/>
    </row>
    <row r="31" spans="1:12" ht="60" customHeight="1" x14ac:dyDescent="0.25">
      <c r="A31" s="44" t="s">
        <v>269</v>
      </c>
      <c r="B31" s="44" t="s">
        <v>270</v>
      </c>
      <c r="C31" s="44" t="s">
        <v>75</v>
      </c>
      <c r="D31" s="44" t="s">
        <v>271</v>
      </c>
      <c r="E31" s="44" t="s">
        <v>272</v>
      </c>
      <c r="F31" s="44" t="s">
        <v>273</v>
      </c>
      <c r="G31" s="44" t="s">
        <v>274</v>
      </c>
      <c r="H31" s="44" t="s">
        <v>275</v>
      </c>
      <c r="I31" s="44" t="s">
        <v>276</v>
      </c>
      <c r="J31" s="44" t="s">
        <v>277</v>
      </c>
      <c r="K31" s="44" t="s">
        <v>260</v>
      </c>
      <c r="L31" s="44" t="s">
        <v>254</v>
      </c>
    </row>
    <row r="32" spans="1:12" ht="15" customHeight="1" x14ac:dyDescent="0.25">
      <c r="A32" s="15"/>
      <c r="B32" s="15"/>
      <c r="C32" s="47"/>
      <c r="D32" s="47"/>
      <c r="E32" s="50" t="str">
        <f t="shared" ref="E32:E37" si="3">IF(ISBLANK(B32),"",B32 * IF(C32="Par jour", 365.25, IF(C32="Par semaine", 52.18, IF(C32="Par mois", 12, IF(C32="Par an", 1, 0)))))</f>
        <v/>
      </c>
      <c r="F32" s="55" t="str">
        <f t="shared" ref="F32:F37" si="4">IF(ISNUMBER(E32),E32*D32,"")</f>
        <v/>
      </c>
      <c r="G32" s="55" t="str">
        <f>IF(ISNUMBER(F32),F32*Dossier!$H$14/365.25,"")</f>
        <v/>
      </c>
      <c r="H32" s="15" t="b">
        <f>FALSE()</f>
        <v>0</v>
      </c>
      <c r="I32" s="15"/>
      <c r="J32" s="21" t="e">
        <f>MAX(IF(H32=TRUE(),Dossier!$G$11,'Postes extrapat permanents'!I32-Dossier!$D$11),0)</f>
        <v>#NUM!</v>
      </c>
      <c r="K32" s="48" t="e">
        <f t="shared" ref="K32:K37" si="5">IF(J32&gt;0,J32*F32,"")</f>
        <v>#NUM!</v>
      </c>
      <c r="L32" s="48" t="e">
        <f t="shared" ref="L32:L37" si="6">IF(J32&gt;0,K32+G32,"")</f>
        <v>#NUM!</v>
      </c>
    </row>
    <row r="33" spans="1:12" ht="15" customHeight="1" x14ac:dyDescent="0.25">
      <c r="A33" s="15"/>
      <c r="B33" s="15"/>
      <c r="C33" s="47"/>
      <c r="D33" s="47"/>
      <c r="E33" s="50" t="str">
        <f t="shared" si="3"/>
        <v/>
      </c>
      <c r="F33" s="55" t="str">
        <f t="shared" si="4"/>
        <v/>
      </c>
      <c r="G33" s="55" t="str">
        <f>IF(ISNUMBER(F33),F33*Dossier!$H$14/365.25,"")</f>
        <v/>
      </c>
      <c r="H33" s="15" t="b">
        <f>FALSE()</f>
        <v>0</v>
      </c>
      <c r="I33" s="15"/>
      <c r="J33" s="21" t="e">
        <f>MAX(IF(H33=TRUE(),Dossier!$G$11,'Postes extrapat permanents'!I33-Dossier!$D$11),0)</f>
        <v>#NUM!</v>
      </c>
      <c r="K33" s="48" t="e">
        <f t="shared" si="5"/>
        <v>#NUM!</v>
      </c>
      <c r="L33" s="48" t="e">
        <f t="shared" si="6"/>
        <v>#NUM!</v>
      </c>
    </row>
    <row r="34" spans="1:12" ht="15" customHeight="1" x14ac:dyDescent="0.25">
      <c r="A34" s="15"/>
      <c r="B34" s="15"/>
      <c r="C34" s="47"/>
      <c r="D34" s="47"/>
      <c r="E34" s="50" t="str">
        <f t="shared" si="3"/>
        <v/>
      </c>
      <c r="F34" s="55" t="str">
        <f t="shared" si="4"/>
        <v/>
      </c>
      <c r="G34" s="55" t="str">
        <f>IF(ISNUMBER(F34),F34*Dossier!$H$14/365.25,"")</f>
        <v/>
      </c>
      <c r="H34" s="15" t="b">
        <f>FALSE()</f>
        <v>0</v>
      </c>
      <c r="I34" s="15"/>
      <c r="J34" s="21" t="e">
        <f>MAX(IF(H34=TRUE(),Dossier!$G$11,'Postes extrapat permanents'!I34-Dossier!$D$11),0)</f>
        <v>#NUM!</v>
      </c>
      <c r="K34" s="48" t="e">
        <f t="shared" si="5"/>
        <v>#NUM!</v>
      </c>
      <c r="L34" s="48" t="e">
        <f t="shared" si="6"/>
        <v>#NUM!</v>
      </c>
    </row>
    <row r="35" spans="1:12" ht="15" customHeight="1" x14ac:dyDescent="0.25">
      <c r="A35" s="15"/>
      <c r="B35" s="15"/>
      <c r="C35" s="47"/>
      <c r="D35" s="47"/>
      <c r="E35" s="50" t="str">
        <f t="shared" si="3"/>
        <v/>
      </c>
      <c r="F35" s="55" t="str">
        <f t="shared" si="4"/>
        <v/>
      </c>
      <c r="G35" s="55" t="str">
        <f>IF(ISNUMBER(F35),F35*Dossier!$H$14/365.25,"")</f>
        <v/>
      </c>
      <c r="H35" s="15" t="b">
        <f>FALSE()</f>
        <v>0</v>
      </c>
      <c r="I35" s="15"/>
      <c r="J35" s="21" t="e">
        <f>MAX(IF(H35=TRUE(),Dossier!$G$11,'Postes extrapat permanents'!I35-Dossier!$D$11),0)</f>
        <v>#NUM!</v>
      </c>
      <c r="K35" s="48" t="e">
        <f t="shared" si="5"/>
        <v>#NUM!</v>
      </c>
      <c r="L35" s="48" t="e">
        <f t="shared" si="6"/>
        <v>#NUM!</v>
      </c>
    </row>
    <row r="36" spans="1:12" ht="15" customHeight="1" x14ac:dyDescent="0.25">
      <c r="A36" s="15"/>
      <c r="B36" s="15"/>
      <c r="C36" s="47"/>
      <c r="D36" s="47"/>
      <c r="E36" s="50" t="str">
        <f t="shared" si="3"/>
        <v/>
      </c>
      <c r="F36" s="55" t="str">
        <f t="shared" si="4"/>
        <v/>
      </c>
      <c r="G36" s="55" t="str">
        <f>IF(ISNUMBER(F36),F36*Dossier!$H$14/365.25,"")</f>
        <v/>
      </c>
      <c r="H36" s="15" t="b">
        <f>FALSE()</f>
        <v>0</v>
      </c>
      <c r="I36" s="15"/>
      <c r="J36" s="21" t="e">
        <f>MAX(IF(H36=TRUE(),Dossier!$G$11,'Postes extrapat permanents'!I36-Dossier!$D$11),0)</f>
        <v>#NUM!</v>
      </c>
      <c r="K36" s="48" t="e">
        <f t="shared" si="5"/>
        <v>#NUM!</v>
      </c>
      <c r="L36" s="48" t="e">
        <f t="shared" si="6"/>
        <v>#NUM!</v>
      </c>
    </row>
    <row r="37" spans="1:12" ht="15" customHeight="1" x14ac:dyDescent="0.25">
      <c r="A37" s="15"/>
      <c r="B37" s="15"/>
      <c r="C37" s="47"/>
      <c r="D37" s="47"/>
      <c r="E37" s="50" t="str">
        <f t="shared" si="3"/>
        <v/>
      </c>
      <c r="F37" s="55" t="str">
        <f t="shared" si="4"/>
        <v/>
      </c>
      <c r="G37" s="55" t="str">
        <f>IF(ISNUMBER(F37),F37*Dossier!$H$14/365.25,"")</f>
        <v/>
      </c>
      <c r="H37" s="15" t="b">
        <f>FALSE()</f>
        <v>0</v>
      </c>
      <c r="I37" s="15"/>
      <c r="J37" s="21" t="e">
        <f>MAX(IF(H37=TRUE(),Dossier!$G$11,'Postes extrapat permanents'!I37-Dossier!$D$11),0)</f>
        <v>#NUM!</v>
      </c>
      <c r="K37" s="48" t="e">
        <f t="shared" si="5"/>
        <v>#NUM!</v>
      </c>
      <c r="L37" s="48" t="e">
        <f t="shared" si="6"/>
        <v>#NUM!</v>
      </c>
    </row>
    <row r="38" spans="1:12" ht="15" customHeight="1" x14ac:dyDescent="0.25">
      <c r="K38" s="79" t="s">
        <v>83</v>
      </c>
      <c r="L38" s="48" t="e">
        <f>SUM(L32:L37)</f>
        <v>#NUM!</v>
      </c>
    </row>
    <row r="40" spans="1:12" ht="25.5" customHeight="1" x14ac:dyDescent="0.25">
      <c r="A40" s="39"/>
      <c r="B40" s="39" t="s">
        <v>46</v>
      </c>
      <c r="C40" s="40" t="s">
        <v>47</v>
      </c>
    </row>
    <row r="41" spans="1:12" ht="15.75" customHeight="1" x14ac:dyDescent="0.25">
      <c r="A41" s="41" t="s">
        <v>278</v>
      </c>
      <c r="B41" s="42" t="str">
        <f ca="1">IFERROR(B46,"")</f>
        <v/>
      </c>
      <c r="C41" s="42" t="str">
        <f ca="1">IFERROR(B41*Dossier!$B$20*Dossier!$B$21,"")</f>
        <v/>
      </c>
    </row>
    <row r="43" spans="1:12" ht="18.75" customHeight="1" x14ac:dyDescent="0.25">
      <c r="A43" s="43" t="s">
        <v>138</v>
      </c>
      <c r="B43" s="21">
        <f>Dossier!B17</f>
        <v>0</v>
      </c>
      <c r="C43" s="160" t="s">
        <v>131</v>
      </c>
      <c r="D43" s="160"/>
      <c r="E43" s="68" t="str">
        <f>HYPERLINK("https://app.themia.pro/jurimetrics/dommage_corporel?prejudice_esthetique_permanent_cotation={%22min%22:"&amp;B43&amp;",%22max%22:"&amp;B43&amp;"}","Cliquez ici")</f>
        <v>Cliquez ici</v>
      </c>
    </row>
    <row r="45" spans="1:12" ht="15" customHeight="1" x14ac:dyDescent="0.25">
      <c r="A45" s="43" t="s">
        <v>86</v>
      </c>
      <c r="B45" t="s">
        <v>279</v>
      </c>
    </row>
    <row r="46" spans="1:12" ht="15" customHeight="1" x14ac:dyDescent="0.25">
      <c r="A46" s="15" t="s">
        <v>133</v>
      </c>
      <c r="B46" s="48" t="str">
        <f ca="1">IFERROR(IF(A46="Evaluation forfaitaire",B48,F52),"")</f>
        <v/>
      </c>
    </row>
    <row r="48" spans="1:12" ht="15" customHeight="1" x14ac:dyDescent="0.25">
      <c r="A48" s="43" t="s">
        <v>134</v>
      </c>
      <c r="B48" s="47"/>
    </row>
    <row r="50" spans="1:6" ht="15" customHeight="1" x14ac:dyDescent="0.25">
      <c r="A50" s="43" t="s">
        <v>133</v>
      </c>
      <c r="C50" s="70" t="s">
        <v>140</v>
      </c>
    </row>
    <row r="51" spans="1:6" ht="45" customHeight="1" x14ac:dyDescent="0.25">
      <c r="A51" s="44" t="s">
        <v>256</v>
      </c>
      <c r="B51" s="44" t="s">
        <v>257</v>
      </c>
      <c r="C51" s="44" t="s">
        <v>258</v>
      </c>
      <c r="D51" s="44" t="s">
        <v>259</v>
      </c>
      <c r="E51" s="44" t="s">
        <v>260</v>
      </c>
      <c r="F51" s="44" t="s">
        <v>261</v>
      </c>
    </row>
    <row r="52" spans="1:6" ht="15" customHeight="1" x14ac:dyDescent="0.25">
      <c r="A52" s="47"/>
      <c r="B52" s="21" t="e">
        <f>Dossier!$H$14</f>
        <v>#NUM!</v>
      </c>
      <c r="C52" s="48" t="e">
        <f>A52*B52</f>
        <v>#NUM!</v>
      </c>
      <c r="D52" s="21" t="str">
        <f ca="1">Dossier!$H$11</f>
        <v/>
      </c>
      <c r="E52" s="48" t="str">
        <f ca="1">IFERROR(A52*D52,"")</f>
        <v/>
      </c>
      <c r="F52" s="48" t="str">
        <f ca="1">IFERROR(E52+C52,"")</f>
        <v/>
      </c>
    </row>
    <row r="55" spans="1:6" ht="25.5" customHeight="1" x14ac:dyDescent="0.25">
      <c r="A55" s="39"/>
      <c r="B55" s="39" t="s">
        <v>46</v>
      </c>
      <c r="C55" s="40" t="s">
        <v>47</v>
      </c>
    </row>
    <row r="56" spans="1:6" ht="15.75" customHeight="1" x14ac:dyDescent="0.25">
      <c r="A56" s="41" t="s">
        <v>280</v>
      </c>
      <c r="B56" s="42">
        <f>B61</f>
        <v>0</v>
      </c>
      <c r="C56" s="42">
        <f>B56*Dossier!$B$20*Dossier!$B$21</f>
        <v>0</v>
      </c>
    </row>
    <row r="58" spans="1:6" ht="15" customHeight="1" x14ac:dyDescent="0.25">
      <c r="A58" s="67" t="s">
        <v>281</v>
      </c>
      <c r="B58" s="68" t="str">
        <f>HYPERLINK("https://app.themia.pro/searches/new?direct_victim_indemnity_events-extra_patrimoniaux_permanents-PREJUDICE_SEXUEL={%22exists%22:true,%22posture%22:%22award%22,%22amount%22:{%22min%22:100,%22max%22:2000000}}","Cliquez ici")</f>
        <v>Cliquez ici</v>
      </c>
    </row>
    <row r="60" spans="1:6" ht="15" customHeight="1" x14ac:dyDescent="0.25">
      <c r="A60" s="43" t="s">
        <v>86</v>
      </c>
      <c r="B60" t="s">
        <v>282</v>
      </c>
    </row>
    <row r="61" spans="1:6" ht="15" customHeight="1" x14ac:dyDescent="0.25">
      <c r="A61" s="15" t="s">
        <v>134</v>
      </c>
      <c r="B61" s="48">
        <f>IF(A61="Evaluation forfaitaire",B63,F67)</f>
        <v>0</v>
      </c>
    </row>
    <row r="63" spans="1:6" ht="15" customHeight="1" x14ac:dyDescent="0.25">
      <c r="A63" s="43" t="s">
        <v>134</v>
      </c>
      <c r="B63" s="47"/>
    </row>
    <row r="65" spans="1:6" ht="15" customHeight="1" x14ac:dyDescent="0.25">
      <c r="A65" s="43" t="s">
        <v>133</v>
      </c>
      <c r="C65" s="70" t="s">
        <v>283</v>
      </c>
    </row>
    <row r="66" spans="1:6" ht="45" customHeight="1" x14ac:dyDescent="0.25">
      <c r="A66" s="44" t="s">
        <v>256</v>
      </c>
      <c r="B66" s="44" t="s">
        <v>257</v>
      </c>
      <c r="C66" s="44" t="s">
        <v>258</v>
      </c>
      <c r="D66" s="44" t="s">
        <v>259</v>
      </c>
      <c r="E66" s="44" t="s">
        <v>260</v>
      </c>
      <c r="F66" s="44" t="s">
        <v>261</v>
      </c>
    </row>
    <row r="67" spans="1:6" ht="15" customHeight="1" x14ac:dyDescent="0.25">
      <c r="A67" s="47"/>
      <c r="B67" s="21" t="e">
        <f>Dossier!$H$14</f>
        <v>#NUM!</v>
      </c>
      <c r="C67" s="48" t="e">
        <f>A67*B67</f>
        <v>#NUM!</v>
      </c>
      <c r="D67" s="21" t="str">
        <f ca="1">Dossier!$H$11</f>
        <v/>
      </c>
      <c r="E67" s="48" t="str">
        <f ca="1">IFERROR(A67*D67,"")</f>
        <v/>
      </c>
      <c r="F67" s="48" t="str">
        <f ca="1">IFERROR(E67+C67,"")</f>
        <v/>
      </c>
    </row>
    <row r="70" spans="1:6" ht="25.5" customHeight="1" x14ac:dyDescent="0.25">
      <c r="A70" s="39"/>
      <c r="B70" s="39" t="s">
        <v>46</v>
      </c>
      <c r="C70" s="40" t="s">
        <v>47</v>
      </c>
    </row>
    <row r="71" spans="1:6" ht="15.75" customHeight="1" x14ac:dyDescent="0.25">
      <c r="A71" s="41" t="s">
        <v>284</v>
      </c>
      <c r="B71" s="42">
        <f>B76</f>
        <v>0</v>
      </c>
      <c r="C71" s="42">
        <f>B71*Dossier!$B$20*Dossier!$B$21</f>
        <v>0</v>
      </c>
    </row>
    <row r="73" spans="1:6" ht="15" customHeight="1" x14ac:dyDescent="0.25">
      <c r="A73" s="67" t="s">
        <v>281</v>
      </c>
      <c r="B73" s="68" t="str">
        <f>HYPERLINK("https://app.themia.pro/searches/new?direct_victim_indemnity_events-extra_patrimoniaux_permanents-PREJUDICE_ETABLISSEMENT={%22exists%22:true,%22posture%22:%22award%22,%22amount%22:{%22min%22:100,%22max%22:500000}}","Cliquez ici")</f>
        <v>Cliquez ici</v>
      </c>
    </row>
    <row r="75" spans="1:6" ht="15" customHeight="1" x14ac:dyDescent="0.25">
      <c r="A75" s="43" t="s">
        <v>86</v>
      </c>
      <c r="B75" t="s">
        <v>285</v>
      </c>
    </row>
    <row r="76" spans="1:6" ht="15" customHeight="1" x14ac:dyDescent="0.25">
      <c r="A76" s="15" t="s">
        <v>286</v>
      </c>
      <c r="B76" s="48">
        <f>IF(A76="Evaluation forfaitaire",B78,F86)</f>
        <v>0</v>
      </c>
    </row>
    <row r="78" spans="1:6" ht="15" customHeight="1" x14ac:dyDescent="0.25">
      <c r="A78" s="43" t="s">
        <v>134</v>
      </c>
      <c r="B78" s="47"/>
    </row>
    <row r="80" spans="1:6" ht="15" customHeight="1" x14ac:dyDescent="0.25">
      <c r="A80" s="43" t="s">
        <v>286</v>
      </c>
      <c r="C80" s="70" t="s">
        <v>287</v>
      </c>
    </row>
    <row r="81" spans="1:7" ht="45" customHeight="1" x14ac:dyDescent="0.25">
      <c r="A81" s="44" t="s">
        <v>288</v>
      </c>
      <c r="B81" s="44" t="s">
        <v>289</v>
      </c>
      <c r="C81" s="44" t="s">
        <v>290</v>
      </c>
      <c r="D81" s="44" t="s">
        <v>291</v>
      </c>
      <c r="E81" s="44" t="s">
        <v>292</v>
      </c>
      <c r="F81" s="44" t="s">
        <v>293</v>
      </c>
      <c r="G81" s="57"/>
    </row>
    <row r="82" spans="1:7" ht="15" customHeight="1" x14ac:dyDescent="0.25">
      <c r="A82" s="15" t="s">
        <v>294</v>
      </c>
      <c r="B82" s="47"/>
      <c r="C82" s="26"/>
      <c r="D82" s="26"/>
      <c r="E82" s="87" t="str">
        <f>IF(ISNUMBER(D82),C82-D82,"")</f>
        <v/>
      </c>
      <c r="F82" s="48" t="str">
        <f>IF(ISNUMBER(E82),B82*E82,"")</f>
        <v/>
      </c>
      <c r="G82" s="56"/>
    </row>
    <row r="83" spans="1:7" ht="15" customHeight="1" x14ac:dyDescent="0.25">
      <c r="A83" s="15" t="s">
        <v>295</v>
      </c>
      <c r="B83" s="47"/>
      <c r="C83" s="26"/>
      <c r="D83" s="26"/>
      <c r="E83" s="87" t="str">
        <f>IF(ISNUMBER(D83),C83-D83,"")</f>
        <v/>
      </c>
      <c r="F83" s="48" t="str">
        <f>IF(ISNUMBER(E83),B83*E83,"")</f>
        <v/>
      </c>
    </row>
    <row r="84" spans="1:7" ht="15" customHeight="1" x14ac:dyDescent="0.25">
      <c r="A84" s="15"/>
      <c r="B84" s="47"/>
      <c r="C84" s="26"/>
      <c r="D84" s="26"/>
      <c r="E84" s="87" t="str">
        <f>IF(ISNUMBER(D84),C84-D84,"")</f>
        <v/>
      </c>
      <c r="F84" s="48" t="str">
        <f>IF(ISNUMBER(E84),B84*E84,"")</f>
        <v/>
      </c>
    </row>
    <row r="85" spans="1:7" ht="15" customHeight="1" x14ac:dyDescent="0.25">
      <c r="A85" s="15"/>
      <c r="B85" s="47"/>
      <c r="C85" s="26"/>
      <c r="D85" s="26"/>
      <c r="E85" s="87" t="str">
        <f>IF(ISNUMBER(D85),C85-D85,"")</f>
        <v/>
      </c>
      <c r="F85" s="48" t="str">
        <f>IF(ISNUMBER(E85),B85*E85,"")</f>
        <v/>
      </c>
    </row>
    <row r="86" spans="1:7" ht="15" customHeight="1" x14ac:dyDescent="0.25">
      <c r="E86" s="79" t="s">
        <v>83</v>
      </c>
      <c r="F86" s="48">
        <f>SUM(F82:F85)</f>
        <v>0</v>
      </c>
    </row>
    <row r="88" spans="1:7" ht="15" customHeight="1" x14ac:dyDescent="0.25">
      <c r="A88" s="41" t="s">
        <v>296</v>
      </c>
    </row>
    <row r="90" spans="1:7" ht="23.25" customHeight="1" x14ac:dyDescent="0.25">
      <c r="A90" s="61" t="s">
        <v>52</v>
      </c>
      <c r="B90" s="61" t="s">
        <v>54</v>
      </c>
      <c r="C90" s="62" t="s">
        <v>115</v>
      </c>
    </row>
    <row r="91" spans="1:7" ht="15" customHeight="1" x14ac:dyDescent="0.25">
      <c r="A91" s="15" t="s">
        <v>297</v>
      </c>
      <c r="B91" s="47"/>
      <c r="C91" s="48">
        <f>B91*Dossier!$B$20*Dossier!$B$21</f>
        <v>0</v>
      </c>
    </row>
    <row r="92" spans="1:7" ht="15" customHeight="1" x14ac:dyDescent="0.25">
      <c r="A92" s="15"/>
      <c r="B92" s="47"/>
      <c r="C92" s="48">
        <f>B92*Dossier!$B$20*Dossier!$B$21</f>
        <v>0</v>
      </c>
    </row>
    <row r="93" spans="1:7" ht="15" customHeight="1" x14ac:dyDescent="0.25">
      <c r="A93" s="15"/>
      <c r="B93" s="47"/>
      <c r="C93" s="48">
        <f>B93*Dossier!$B$20*Dossier!$B$21</f>
        <v>0</v>
      </c>
    </row>
    <row r="94" spans="1:7" ht="15" customHeight="1" x14ac:dyDescent="0.25">
      <c r="A94" s="15"/>
      <c r="B94" s="47"/>
      <c r="C94" s="48">
        <f>B94*Dossier!$B$20*Dossier!$B$21</f>
        <v>0</v>
      </c>
    </row>
    <row r="97" spans="1:3" ht="15" customHeight="1" x14ac:dyDescent="0.25">
      <c r="A97" s="43" t="s">
        <v>63</v>
      </c>
    </row>
    <row r="98" spans="1:3" ht="37.5" customHeight="1" x14ac:dyDescent="0.25">
      <c r="A98" s="39" t="s">
        <v>298</v>
      </c>
      <c r="B98" s="40" t="s">
        <v>117</v>
      </c>
      <c r="C98" s="39"/>
    </row>
    <row r="99" spans="1:3" ht="15.75" customHeight="1" x14ac:dyDescent="0.25">
      <c r="A99" s="42" t="str">
        <f ca="1">IFERROR(SUM(B91:B94,B71,B56,B41,B22,B5),"")</f>
        <v/>
      </c>
      <c r="B99" s="71" t="str">
        <f ca="1">IFERROR(SUM(C91:C94,C71,C56,C41,C22,C5),"")</f>
        <v/>
      </c>
      <c r="C99" s="56"/>
    </row>
    <row r="104" spans="1:3" ht="15" customHeight="1" x14ac:dyDescent="0.25">
      <c r="A104" s="43" t="s">
        <v>299</v>
      </c>
    </row>
    <row r="105" spans="1:3" ht="37.5" customHeight="1" x14ac:dyDescent="0.25">
      <c r="A105" s="39" t="s">
        <v>300</v>
      </c>
      <c r="B105" s="40" t="s">
        <v>117</v>
      </c>
    </row>
    <row r="106" spans="1:3" ht="15.75" customHeight="1" x14ac:dyDescent="0.25">
      <c r="A106" s="92"/>
      <c r="B106" s="71">
        <f>SUM(C98:C101,C78,C63,C48,C29,C12)</f>
        <v>0</v>
      </c>
    </row>
  </sheetData>
  <mergeCells count="4">
    <mergeCell ref="A1:L1"/>
    <mergeCell ref="H7:I7"/>
    <mergeCell ref="H8:I8"/>
    <mergeCell ref="C43:D43"/>
  </mergeCells>
  <dataValidations count="4">
    <dataValidation type="list" allowBlank="1" showInputMessage="1" showErrorMessage="1" sqref="B8" xr:uid="{A1EF670A-AA86-4739-A2EF-4DCF0DA15185}">
      <formula1>"Au point,Au jour"</formula1>
    </dataValidation>
    <dataValidation type="list" allowBlank="1" showInputMessage="1" showErrorMessage="1" sqref="C32:C37" xr:uid="{F03DF25D-6C18-45DB-8B64-C8AE71800DE8}">
      <formula1>"Par jour,Par semaine,Par mois,Par an"</formula1>
    </dataValidation>
    <dataValidation type="list" allowBlank="1" showInputMessage="1" showErrorMessage="1" sqref="A46 A26 A61" xr:uid="{5BA502BC-06A7-485D-B472-7EC4FEE21268}">
      <formula1>"Evaluation forfaitaire,Evaluation au jour"</formula1>
    </dataValidation>
    <dataValidation type="list" allowBlank="1" showInputMessage="1" showErrorMessage="1" sqref="A76" xr:uid="{72D2A12E-440A-4DCF-A499-A87827F8F547}">
      <formula1>"Evaluation forfaitaire,Evaluation de la perte de chance"</formula1>
    </dataValidation>
  </dataValidations>
  <hyperlinks>
    <hyperlink ref="C50" r:id="rId1" location="ref_titre_0081" xr:uid="{00000000-0004-0000-0400-000000000000}"/>
    <hyperlink ref="C65" r:id="rId2" location="ref_titre_0083" xr:uid="{00000000-0004-0000-0400-000001000000}"/>
    <hyperlink ref="C80" r:id="rId3" location="ref_titre_0084" xr:uid="{00000000-0004-0000-0400-000002000000}"/>
  </hyperlinks>
  <pageMargins left="0.7" right="0.7" top="0.75" bottom="0.75" header="0.511811023622047" footer="0.511811023622047"/>
  <pageSetup paperSize="9" orientation="portrait" horizontalDpi="300" verticalDpi="30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M152"/>
  <sheetViews>
    <sheetView zoomScaleNormal="100" workbookViewId="0">
      <selection activeCell="B93" sqref="B93"/>
    </sheetView>
  </sheetViews>
  <sheetFormatPr baseColWidth="10" defaultColWidth="21.85546875" defaultRowHeight="15" x14ac:dyDescent="0.25"/>
  <cols>
    <col min="1" max="1" width="29.28515625" customWidth="1"/>
    <col min="2" max="2" width="27.28515625" customWidth="1"/>
  </cols>
  <sheetData>
    <row r="1" spans="1:13" ht="15" customHeight="1" x14ac:dyDescent="0.25">
      <c r="A1" s="4" t="s">
        <v>301</v>
      </c>
      <c r="B1" s="4"/>
      <c r="C1" s="4"/>
      <c r="D1" s="4"/>
      <c r="E1" s="4"/>
      <c r="F1" s="4"/>
      <c r="G1" s="4"/>
      <c r="H1" s="4"/>
      <c r="I1" s="4"/>
      <c r="J1" s="4"/>
      <c r="K1" s="4"/>
      <c r="L1" s="4"/>
    </row>
    <row r="2" spans="1:13" ht="15" customHeight="1" x14ac:dyDescent="0.25">
      <c r="A2" s="93" t="s">
        <v>302</v>
      </c>
    </row>
    <row r="4" spans="1:13" ht="37.5" customHeight="1" x14ac:dyDescent="0.25">
      <c r="A4" s="39"/>
      <c r="B4" s="39" t="s">
        <v>46</v>
      </c>
      <c r="C4" s="40" t="s">
        <v>47</v>
      </c>
      <c r="D4" s="39" t="s">
        <v>303</v>
      </c>
      <c r="E4" s="39" t="s">
        <v>49</v>
      </c>
    </row>
    <row r="5" spans="1:13" ht="30.75" customHeight="1" x14ac:dyDescent="0.25">
      <c r="A5" s="41" t="s">
        <v>304</v>
      </c>
      <c r="B5" s="42">
        <f>J13</f>
        <v>0</v>
      </c>
      <c r="C5" s="42">
        <f>K13</f>
        <v>0</v>
      </c>
      <c r="D5" s="42">
        <f>L13</f>
        <v>0</v>
      </c>
      <c r="E5" s="42">
        <f>M13</f>
        <v>0</v>
      </c>
      <c r="G5" s="67" t="s">
        <v>281</v>
      </c>
      <c r="H5" s="68" t="str">
        <f>HYPERLINK("https://app.themia.pro/searches/new?indirect_victim_indemnity_events-patrimoniaux_indirectes-FRAIS_OBSEQUES={%22exists%22:true,%22posture%22:%22award%22,%22amount%22:{%22min%22:100,%22max%22:25000}}","Cliquez ici")</f>
        <v>Cliquez ici</v>
      </c>
    </row>
    <row r="7" spans="1:13" ht="48" customHeight="1" x14ac:dyDescent="0.25">
      <c r="A7" s="44" t="s">
        <v>52</v>
      </c>
      <c r="B7" s="44" t="s">
        <v>53</v>
      </c>
      <c r="C7" s="44" t="s">
        <v>54</v>
      </c>
      <c r="D7" s="44" t="s">
        <v>55</v>
      </c>
      <c r="E7" s="44" t="s">
        <v>56</v>
      </c>
      <c r="F7" s="44" t="s">
        <v>57</v>
      </c>
      <c r="G7" s="44" t="s">
        <v>58</v>
      </c>
      <c r="H7" s="44" t="s">
        <v>59</v>
      </c>
      <c r="I7" s="45" t="s">
        <v>60</v>
      </c>
      <c r="J7" s="46" t="s">
        <v>61</v>
      </c>
      <c r="K7" s="46" t="s">
        <v>62</v>
      </c>
      <c r="L7" s="44" t="s">
        <v>48</v>
      </c>
      <c r="M7" s="44" t="s">
        <v>49</v>
      </c>
    </row>
    <row r="8" spans="1:13" ht="15" customHeight="1" x14ac:dyDescent="0.25">
      <c r="A8" s="15"/>
      <c r="B8" s="32"/>
      <c r="C8" s="47"/>
      <c r="D8" s="15"/>
      <c r="E8" s="47"/>
      <c r="F8" s="48">
        <f>C8-E8</f>
        <v>0</v>
      </c>
      <c r="G8" s="21" t="str">
        <f>IF($D8="Oui, Indice annuel",VLOOKUP(YEAR($B8),'Indices d''actualisation'!$A$4:$C$27,2,FALSE()),IF($D8="Oui, Indice mensuel",VLOOKUP(DATE(YEAR($B8),MONTH($B8),1),'Indices d''actualisation'!$G$4:$H$291,2,FALSE()),""))</f>
        <v/>
      </c>
      <c r="H8" s="21" t="str">
        <f>IF($D8="Oui, Indice annuel", VLOOKUP(YEAR(Dossier!$B$11), 'Indices d''actualisation'!$A$4:$C$27, 2, FALSE()),IF($D8="Oui, Indice mensuel",VLOOKUP(DATE(YEAR(Dossier!$B$11),MONTH(Dossier!$B$11),1),'Indices d''actualisation'!$G$4:$H$291,2,FALSE()),""))</f>
        <v/>
      </c>
      <c r="I8" s="48">
        <f>IF(OR(D8="Oui, Indice mensuel",D8="Oui, Indice annuel"),F8*H8/G8,F8)</f>
        <v>0</v>
      </c>
      <c r="J8" s="48">
        <f>I8+E8</f>
        <v>0</v>
      </c>
      <c r="K8" s="48">
        <f>J8*Dossier!$B$20*Dossier!$B$21</f>
        <v>0</v>
      </c>
      <c r="L8" s="48">
        <f>MIN(MAX(0,J8-E8),K8)</f>
        <v>0</v>
      </c>
      <c r="M8" s="48">
        <f>MIN(MAX(0,(K8-L8)),E8)</f>
        <v>0</v>
      </c>
    </row>
    <row r="9" spans="1:13" ht="15" customHeight="1" x14ac:dyDescent="0.25">
      <c r="A9" s="15"/>
      <c r="B9" s="32"/>
      <c r="C9" s="47"/>
      <c r="D9" s="15"/>
      <c r="E9" s="47"/>
      <c r="F9" s="48">
        <f>C9-E9</f>
        <v>0</v>
      </c>
      <c r="G9" s="21" t="str">
        <f>IF($D9="Oui, Indice annuel",VLOOKUP(YEAR($B9),'Indices d''actualisation'!$A$4:$C$27,2,FALSE()),IF($D9="Oui, Indice mensuel",VLOOKUP(DATE(YEAR($B9),MONTH($B9),1),'Indices d''actualisation'!$G$4:$H$291,2,FALSE()),""))</f>
        <v/>
      </c>
      <c r="H9" s="21" t="str">
        <f>IF($D9="Oui, Indice annuel", VLOOKUP(YEAR(Dossier!$B$11), 'Indices d''actualisation'!$A$4:$C$27, 2, FALSE()),IF($D9="Oui, Indice mensuel",VLOOKUP(DATE(YEAR(Dossier!$B$11),MONTH(Dossier!$B$11),1),'Indices d''actualisation'!$G$4:$H$291,2,FALSE()),""))</f>
        <v/>
      </c>
      <c r="I9" s="48">
        <f>IF(D9="Oui",F9*H9/G9,F9)</f>
        <v>0</v>
      </c>
      <c r="J9" s="48">
        <f>I9+E9</f>
        <v>0</v>
      </c>
      <c r="K9" s="48">
        <f>J9*Dossier!$B$20*Dossier!$B$21</f>
        <v>0</v>
      </c>
      <c r="L9" s="48">
        <f>MIN(MAX(0,J9-E9),K9)</f>
        <v>0</v>
      </c>
      <c r="M9" s="48">
        <f>MIN(MAX(0,(K9-L9)),E9)</f>
        <v>0</v>
      </c>
    </row>
    <row r="10" spans="1:13" ht="15" customHeight="1" x14ac:dyDescent="0.25">
      <c r="A10" s="15"/>
      <c r="B10" s="15"/>
      <c r="C10" s="15"/>
      <c r="D10" s="15"/>
      <c r="E10" s="15"/>
      <c r="F10" s="48">
        <f>C10-E10</f>
        <v>0</v>
      </c>
      <c r="G10" s="21" t="str">
        <f>IF($D10="Oui, Indice annuel",VLOOKUP(YEAR($B10),'Indices d''actualisation'!$A$4:$C$27,2,FALSE()),IF($D10="Oui, Indice mensuel",VLOOKUP(DATE(YEAR($B10),MONTH($B10),1),'Indices d''actualisation'!$G$4:$H$291,2,FALSE()),""))</f>
        <v/>
      </c>
      <c r="H10" s="21" t="str">
        <f>IF($D10="Oui, Indice annuel", VLOOKUP(YEAR(Dossier!$B$11), 'Indices d''actualisation'!$A$4:$C$27, 2, FALSE()),IF($D10="Oui, Indice mensuel",VLOOKUP(DATE(YEAR(Dossier!$B$11),MONTH(Dossier!$B$11),1),'Indices d''actualisation'!$G$4:$H$291,2,FALSE()),""))</f>
        <v/>
      </c>
      <c r="I10" s="48">
        <f>IF(D10="Oui",F10*H10/G10,F10)</f>
        <v>0</v>
      </c>
      <c r="J10" s="48">
        <f>I10+E10</f>
        <v>0</v>
      </c>
      <c r="K10" s="48">
        <f>J10*Dossier!$B$20*Dossier!$B$21</f>
        <v>0</v>
      </c>
      <c r="L10" s="48">
        <f>MIN(MAX(0,J10-E10),K10)</f>
        <v>0</v>
      </c>
      <c r="M10" s="48">
        <f>MIN(MAX(0,(K10-L10)),E10)</f>
        <v>0</v>
      </c>
    </row>
    <row r="11" spans="1:13" ht="15" customHeight="1" x14ac:dyDescent="0.25">
      <c r="A11" s="15"/>
      <c r="B11" s="15"/>
      <c r="C11" s="15"/>
      <c r="D11" s="15"/>
      <c r="E11" s="15"/>
      <c r="F11" s="48">
        <f>C11-E11</f>
        <v>0</v>
      </c>
      <c r="G11" s="21" t="str">
        <f>IF($D11="Oui, Indice annuel",VLOOKUP(YEAR($B11),'Indices d''actualisation'!$A$4:$C$27,2,FALSE()),IF($D11="Oui, Indice mensuel",VLOOKUP(DATE(YEAR($B11),MONTH($B11),1),'Indices d''actualisation'!$G$4:$H$291,2,FALSE()),""))</f>
        <v/>
      </c>
      <c r="H11" s="21" t="str">
        <f>IF($D11="Oui, Indice annuel", VLOOKUP(YEAR(Dossier!$B$11), 'Indices d''actualisation'!$A$4:$C$27, 2, FALSE()),IF($D11="Oui, Indice mensuel",VLOOKUP(DATE(YEAR(Dossier!$B$11),MONTH(Dossier!$B$11),1),'Indices d''actualisation'!$G$4:$H$291,2,FALSE()),""))</f>
        <v/>
      </c>
      <c r="I11" s="48">
        <f>IF(D11="Oui",F11*H11/G11,F11)</f>
        <v>0</v>
      </c>
      <c r="J11" s="48">
        <f>I11+E11</f>
        <v>0</v>
      </c>
      <c r="K11" s="48">
        <f>J11*Dossier!$B$20*Dossier!$B$21</f>
        <v>0</v>
      </c>
      <c r="L11" s="48">
        <f>MIN(MAX(0,J11-E11),K11)</f>
        <v>0</v>
      </c>
      <c r="M11" s="48">
        <f>MIN(MAX(0,(K11-L11)),E11)</f>
        <v>0</v>
      </c>
    </row>
    <row r="12" spans="1:13" ht="15" customHeight="1" x14ac:dyDescent="0.25">
      <c r="A12" s="15"/>
      <c r="B12" s="15"/>
      <c r="C12" s="15"/>
      <c r="D12" s="15"/>
      <c r="E12" s="15"/>
      <c r="F12" s="48">
        <f>C12-E12</f>
        <v>0</v>
      </c>
      <c r="G12" s="21" t="str">
        <f>IF($D12="Oui, Indice annuel",VLOOKUP(YEAR($B12),'Indices d''actualisation'!$A$4:$C$27,2,FALSE()),IF($D12="Oui, Indice mensuel",VLOOKUP(DATE(YEAR($B12),MONTH($B12),1),'Indices d''actualisation'!$G$4:$H$291,2,FALSE()),""))</f>
        <v/>
      </c>
      <c r="H12" s="21" t="str">
        <f>IF($D12="Oui, Indice annuel", VLOOKUP(YEAR(Dossier!$B$11), 'Indices d''actualisation'!$A$4:$C$27, 2, FALSE()),IF($D12="Oui, Indice mensuel",VLOOKUP(DATE(YEAR(Dossier!$B$11),MONTH(Dossier!$B$11),1),'Indices d''actualisation'!$G$4:$H$291,2,FALSE()),""))</f>
        <v/>
      </c>
      <c r="I12" s="48">
        <f>IF(D12="Oui",F12*H12/G12,F12)</f>
        <v>0</v>
      </c>
      <c r="J12" s="48">
        <f>I12+E12</f>
        <v>0</v>
      </c>
      <c r="K12" s="48">
        <f>J12*Dossier!$B$20*Dossier!$B$21</f>
        <v>0</v>
      </c>
      <c r="L12" s="48">
        <f>MIN(MAX(0,J12-E12),K12)</f>
        <v>0</v>
      </c>
      <c r="M12" s="48">
        <f>MIN(MAX(0,(K12-L12)),E12)</f>
        <v>0</v>
      </c>
    </row>
    <row r="13" spans="1:13" ht="15" customHeight="1" x14ac:dyDescent="0.25">
      <c r="I13" s="79" t="s">
        <v>63</v>
      </c>
      <c r="J13" s="48">
        <f>SUM(J8:J12)</f>
        <v>0</v>
      </c>
      <c r="K13" s="48">
        <f>SUM(K8:K12)</f>
        <v>0</v>
      </c>
      <c r="L13" s="48">
        <f>SUM(L8:L12)</f>
        <v>0</v>
      </c>
      <c r="M13" s="48">
        <f>SUM(M8:M12)</f>
        <v>0</v>
      </c>
    </row>
    <row r="16" spans="1:13" ht="37.5" customHeight="1" x14ac:dyDescent="0.25">
      <c r="A16" s="39"/>
      <c r="B16" s="39" t="s">
        <v>46</v>
      </c>
      <c r="C16" s="40" t="s">
        <v>47</v>
      </c>
      <c r="D16" s="39" t="s">
        <v>303</v>
      </c>
      <c r="E16" s="39" t="s">
        <v>49</v>
      </c>
    </row>
    <row r="17" spans="1:7" ht="15.75" customHeight="1" x14ac:dyDescent="0.25">
      <c r="A17" s="41" t="s">
        <v>305</v>
      </c>
      <c r="B17" s="42" t="str">
        <f ca="1">IFERROR(F51,"")</f>
        <v/>
      </c>
      <c r="C17" s="42" t="str">
        <f ca="1">IFERROR(B17*Dossier!B20*Dossier!B21,"")</f>
        <v/>
      </c>
      <c r="D17" s="42">
        <f ca="1">SUM(L55:L59,D63)</f>
        <v>0</v>
      </c>
      <c r="E17" s="42">
        <f ca="1">SUM(M55:M59,E63)</f>
        <v>0</v>
      </c>
    </row>
    <row r="18" spans="1:7" ht="15" customHeight="1" x14ac:dyDescent="0.25">
      <c r="A18" s="43" t="s">
        <v>306</v>
      </c>
    </row>
    <row r="19" spans="1:7" ht="30" customHeight="1" x14ac:dyDescent="0.25">
      <c r="A19" s="44" t="s">
        <v>307</v>
      </c>
      <c r="B19" s="44" t="s">
        <v>93</v>
      </c>
      <c r="C19" s="44" t="s">
        <v>308</v>
      </c>
      <c r="D19" s="44" t="s">
        <v>95</v>
      </c>
      <c r="E19" s="44" t="s">
        <v>96</v>
      </c>
      <c r="F19" s="44" t="s">
        <v>97</v>
      </c>
      <c r="G19" s="44" t="s">
        <v>309</v>
      </c>
    </row>
    <row r="20" spans="1:7" ht="15" customHeight="1" x14ac:dyDescent="0.25">
      <c r="A20" s="15"/>
      <c r="B20" s="15"/>
      <c r="C20" s="47"/>
      <c r="D20" s="21" t="str">
        <f>IF(ISBLANK(B20),"",VLOOKUP(B20,'Indices d''actualisation'!$A$4:$C$27,IF($D$77="IPC",2,3)))</f>
        <v/>
      </c>
      <c r="E20" s="21" t="str">
        <f>IFERROR(VLOOKUP(YEAR(Dossier!$B$11),'Indices d''actualisation'!$A$4:$C$27,IF($D$77="IPC",2,3)),"")</f>
        <v/>
      </c>
      <c r="F20" s="48" t="str">
        <f>IF(ISBLANK(C20),"",C20*E20/D20)</f>
        <v/>
      </c>
      <c r="G20" s="152">
        <f>SUM(F20:F23)</f>
        <v>0</v>
      </c>
    </row>
    <row r="21" spans="1:7" ht="15" customHeight="1" x14ac:dyDescent="0.25">
      <c r="A21" s="15"/>
      <c r="B21" s="15"/>
      <c r="C21" s="47"/>
      <c r="D21" s="21" t="str">
        <f>IF(ISBLANK(B21),"",VLOOKUP(B21,'Indices d''actualisation'!$A$4:$C$27,IF($D$77="IPC",2,3)))</f>
        <v/>
      </c>
      <c r="E21" s="21" t="str">
        <f>IFERROR(VLOOKUP(YEAR(Dossier!$B$11),'Indices d''actualisation'!$A$4:$C$27,IF($D$77="IPC",2,3)),"")</f>
        <v/>
      </c>
      <c r="F21" s="48" t="str">
        <f>IF(ISBLANK(C21),"",C21*E21/D21)</f>
        <v/>
      </c>
      <c r="G21" s="152"/>
    </row>
    <row r="22" spans="1:7" ht="15" customHeight="1" x14ac:dyDescent="0.25">
      <c r="A22" s="15"/>
      <c r="B22" s="15"/>
      <c r="C22" s="47"/>
      <c r="D22" s="21" t="str">
        <f>IF(ISBLANK(B22),"",VLOOKUP(B22,'Indices d''actualisation'!$A$4:$C$27,IF($D$77="IPC",2,3)))</f>
        <v/>
      </c>
      <c r="E22" s="21" t="str">
        <f>IFERROR(VLOOKUP(YEAR(Dossier!$B$11),'Indices d''actualisation'!$A$4:$C$27,IF($D$77="IPC",2,3)),"")</f>
        <v/>
      </c>
      <c r="F22" s="48" t="str">
        <f>IF(ISBLANK(C22),"",C22*E22/D22)</f>
        <v/>
      </c>
      <c r="G22" s="152"/>
    </row>
    <row r="23" spans="1:7" ht="15" customHeight="1" x14ac:dyDescent="0.25">
      <c r="A23" s="15"/>
      <c r="B23" s="15"/>
      <c r="C23" s="47"/>
      <c r="D23" s="21" t="str">
        <f>IF(ISBLANK(B23),"",VLOOKUP(B23,'Indices d''actualisation'!$A$4:$C$27,IF($D$77="IPC",2,3)))</f>
        <v/>
      </c>
      <c r="E23" s="21" t="str">
        <f>IFERROR(VLOOKUP(YEAR(Dossier!$B$11),'Indices d''actualisation'!$A$4:$C$27,IF($D$77="IPC",2,3)),"")</f>
        <v/>
      </c>
      <c r="F23" s="48" t="str">
        <f>IF(ISBLANK(C23),"",C23*E23/D23)</f>
        <v/>
      </c>
      <c r="G23" s="152"/>
    </row>
    <row r="25" spans="1:7" ht="15" customHeight="1" x14ac:dyDescent="0.25">
      <c r="A25" s="43" t="s">
        <v>310</v>
      </c>
    </row>
    <row r="26" spans="1:7" ht="30" customHeight="1" x14ac:dyDescent="0.25">
      <c r="A26" s="44" t="s">
        <v>311</v>
      </c>
      <c r="B26" s="44" t="s">
        <v>312</v>
      </c>
      <c r="C26" s="44" t="s">
        <v>313</v>
      </c>
    </row>
    <row r="27" spans="1:7" ht="15" customHeight="1" x14ac:dyDescent="0.25">
      <c r="A27" s="48">
        <f>G20</f>
        <v>0</v>
      </c>
      <c r="B27" s="26"/>
      <c r="C27" s="48">
        <f>A27*(1-B27)</f>
        <v>0</v>
      </c>
    </row>
    <row r="29" spans="1:7" ht="15" customHeight="1" x14ac:dyDescent="0.25">
      <c r="A29" s="43" t="s">
        <v>314</v>
      </c>
    </row>
    <row r="30" spans="1:7" ht="30" customHeight="1" x14ac:dyDescent="0.25">
      <c r="A30" s="44" t="s">
        <v>307</v>
      </c>
      <c r="B30" s="44" t="s">
        <v>93</v>
      </c>
      <c r="C30" s="44" t="s">
        <v>308</v>
      </c>
      <c r="D30" s="44" t="s">
        <v>95</v>
      </c>
      <c r="E30" s="44" t="s">
        <v>96</v>
      </c>
      <c r="F30" s="44" t="s">
        <v>97</v>
      </c>
      <c r="G30" s="44" t="s">
        <v>315</v>
      </c>
    </row>
    <row r="31" spans="1:7" ht="15" customHeight="1" x14ac:dyDescent="0.25">
      <c r="A31" s="15"/>
      <c r="B31" s="15"/>
      <c r="C31" s="47"/>
      <c r="D31" s="21" t="str">
        <f>IF(ISBLANK(B31),"",VLOOKUP(B31,'Indices d''actualisation'!$A$4:$C$27,IF($D$77="IPC",2,3)))</f>
        <v/>
      </c>
      <c r="E31" s="21" t="str">
        <f>IFERROR(VLOOKUP(YEAR(Dossier!$B$11),'Indices d''actualisation'!$A$4:$C$27,IF($D$77="IPC",2,3)),"")</f>
        <v/>
      </c>
      <c r="F31" s="48" t="str">
        <f>IF(ISBLANK(C31),"",C31*E31/D31)</f>
        <v/>
      </c>
      <c r="G31" s="152">
        <f>SUM(F31:F34)</f>
        <v>0</v>
      </c>
    </row>
    <row r="32" spans="1:7" ht="15" customHeight="1" x14ac:dyDescent="0.25">
      <c r="A32" s="15"/>
      <c r="B32" s="15"/>
      <c r="C32" s="47"/>
      <c r="D32" s="21" t="str">
        <f>IF(ISBLANK(B32),"",VLOOKUP(B32,'Indices d''actualisation'!$A$4:$C$27,IF($D$77="IPC",2,3)))</f>
        <v/>
      </c>
      <c r="E32" s="21" t="str">
        <f>IFERROR(VLOOKUP(YEAR(Dossier!$B$11),'Indices d''actualisation'!$A$4:$C$27,IF($D$77="IPC",2,3)),"")</f>
        <v/>
      </c>
      <c r="F32" s="48" t="str">
        <f>IF(ISBLANK(C32),"",C32*E32/D32)</f>
        <v/>
      </c>
      <c r="G32" s="152"/>
    </row>
    <row r="33" spans="1:7" ht="15" customHeight="1" x14ac:dyDescent="0.25">
      <c r="A33" s="15"/>
      <c r="B33" s="15"/>
      <c r="C33" s="47"/>
      <c r="D33" s="21" t="str">
        <f>IF(ISBLANK(B33),"",VLOOKUP(B33,'Indices d''actualisation'!$A$4:$C$27,IF($D$77="IPC",2,3)))</f>
        <v/>
      </c>
      <c r="E33" s="21" t="str">
        <f>IFERROR(VLOOKUP(YEAR(Dossier!$B$11),'Indices d''actualisation'!$A$4:$C$27,IF($D$77="IPC",2,3)),"")</f>
        <v/>
      </c>
      <c r="F33" s="48" t="str">
        <f>IF(ISBLANK(C33),"",C33*E33/D33)</f>
        <v/>
      </c>
      <c r="G33" s="152"/>
    </row>
    <row r="34" spans="1:7" ht="15" customHeight="1" x14ac:dyDescent="0.25">
      <c r="A34" s="15"/>
      <c r="B34" s="15"/>
      <c r="C34" s="47"/>
      <c r="D34" s="21" t="str">
        <f>IF(ISBLANK(B34),"",VLOOKUP(B34,'Indices d''actualisation'!$A$4:$C$27,IF($D$77="IPC",2,3)))</f>
        <v/>
      </c>
      <c r="E34" s="21" t="str">
        <f>IFERROR(VLOOKUP(YEAR(Dossier!$B$11),'Indices d''actualisation'!$A$4:$C$27,IF($D$77="IPC",2,3)),"")</f>
        <v/>
      </c>
      <c r="F34" s="48" t="str">
        <f>IF(ISBLANK(C34),"",C34*E34/D34)</f>
        <v/>
      </c>
      <c r="G34" s="152"/>
    </row>
    <row r="36" spans="1:7" ht="30" customHeight="1" x14ac:dyDescent="0.25">
      <c r="A36" s="94" t="s">
        <v>316</v>
      </c>
    </row>
    <row r="37" spans="1:7" ht="15" customHeight="1" x14ac:dyDescent="0.25">
      <c r="A37" s="48">
        <f>C27-G31</f>
        <v>0</v>
      </c>
      <c r="C37" s="151" t="s">
        <v>4</v>
      </c>
      <c r="D37" s="151"/>
      <c r="E37" s="72" t="str">
        <f>Dossier!$G$4</f>
        <v>Tables stationnaires</v>
      </c>
      <c r="F37" s="73" t="s">
        <v>144</v>
      </c>
    </row>
    <row r="38" spans="1:7" ht="15" customHeight="1" x14ac:dyDescent="0.25">
      <c r="C38" s="74"/>
      <c r="D38" s="74"/>
      <c r="F38" t="s">
        <v>148</v>
      </c>
    </row>
    <row r="39" spans="1:7" ht="15" customHeight="1" x14ac:dyDescent="0.25">
      <c r="A39" s="43" t="s">
        <v>317</v>
      </c>
      <c r="C39" s="74"/>
      <c r="D39" s="74"/>
    </row>
    <row r="40" spans="1:7" ht="30" customHeight="1" x14ac:dyDescent="0.25">
      <c r="A40" s="44"/>
      <c r="B40" s="44" t="s">
        <v>318</v>
      </c>
      <c r="C40" s="44" t="s">
        <v>319</v>
      </c>
      <c r="D40" s="44" t="s">
        <v>320</v>
      </c>
      <c r="E40" s="44" t="s">
        <v>321</v>
      </c>
      <c r="F40" s="57"/>
      <c r="G40" s="57"/>
    </row>
    <row r="41" spans="1:7" ht="15" customHeight="1" x14ac:dyDescent="0.25">
      <c r="A41" s="54" t="s">
        <v>322</v>
      </c>
      <c r="B41" s="21" t="e">
        <f>Dossier!D11</f>
        <v>#NUM!</v>
      </c>
      <c r="C41" s="21" t="str">
        <f>Dossier!B6</f>
        <v>Féminin</v>
      </c>
      <c r="D41" s="54"/>
      <c r="E41" s="21" t="e">
        <f t="array" aca="1" ref="E41" ca="1">_xlfn.IFS(
    AND(C41="Masculin",$E$37="Tables stationnaires"),INDIRECT("'Homme stationnaire 2025'!DB"&amp;(B41+2)),
    AND(C41="Féminin",$E$37="Tables stationnaires"),INDIRECT("'Femme stationnaire 2025'!DB"&amp;(B41+2)),
    AND(C41="Indéterminé",$E$37="Tables stationnaires"),INDIRECT("'I stationnaire 2025'!DB"&amp;(B41+2)),
    AND(C41="Masculin",$E$37="Tables prospectives"),INDIRECT("'Homme prospectif 2025'!DB"&amp;(B41+2)),
    AND(C41="Féminin",$E$37="Tables prospectives"),INDIRECT("'Femme prospectif 2025'!DB"&amp;(B41+2)),
    AND(C41="Indéterminé",$E$37="Tables prospectives"),INDIRECT("'I prospectif 2025'!DB"&amp;(B41+2))
)</f>
        <v>#NUM!</v>
      </c>
    </row>
    <row r="42" spans="1:7" ht="15" customHeight="1" x14ac:dyDescent="0.25">
      <c r="A42" s="54" t="s">
        <v>323</v>
      </c>
      <c r="B42" s="15"/>
      <c r="C42" s="15"/>
      <c r="D42" s="54"/>
      <c r="E42" s="21" t="str">
        <f t="array" aca="1" ref="E42" ca="1">IFERROR(_xlfn.IFS(
    AND(C42="Masculin",$E$37="Tables stationnaires"),INDIRECT("'Homme stationnaire 2025'!DB"&amp;(B42+2)),
    AND(C42="Féminin",$E$37="Tables stationnaires"),INDIRECT("'Femme stationnaire 2025'!DB"&amp;(B42+2)),
    AND(C42="Indéterminé",$E$37="Tables stationnaires"),INDIRECT("'I stationnaire 2025'!DB"&amp;(B42+2)),
    AND(C42="Masculin",$E$37="Tables prospectives"),INDIRECT("'Homme prospectif 2025'!DB"&amp;(B42+2)),
    AND(C42="Féminin",$E$37="Tables prospectives"),INDIRECT("'Femme prospectif 2025'!DB"&amp;(B42+2)),
    AND(C42="Indéterminé",$E$37="Tables prospectives"),INDIRECT("'I prospectif 2025'!DB"&amp;(B42+2))
),"")</f>
        <v/>
      </c>
    </row>
    <row r="43" spans="1:7" ht="15" customHeight="1" x14ac:dyDescent="0.25">
      <c r="A43" s="54" t="s">
        <v>324</v>
      </c>
      <c r="B43" s="15"/>
      <c r="C43" s="15"/>
      <c r="D43" s="15"/>
      <c r="E43" s="21" t="str">
        <f t="array" aca="1" ref="E43" ca="1">IF(B43&gt;0,_xlfn.IFS(
    AND(C43="Masculin",$E$37="Tables stationnaires"),INDIRECT("'Homme stationnaire 2025'!"&amp;ADDRESS(B43+2,D43+1,4,1)&amp;""),
    AND(C43="Féminin",$E$37="Tables stationnaires"),INDIRECT("'Femme stationnaire 2025'!"&amp;ADDRESS(B43+2,D43+1,4,1)&amp;""),
    AND(C43="Indéterminé",$E$37="Tables stationnaires"),INDIRECT("'I stationnaire 2025'!"&amp;ADDRESS(B43+2,D43+1,4,1)&amp;""),
    AND(C43="Masculin",$E$37="Tables prospectives"),INDIRECT("'Homme prospectif 2025'!"&amp;ADDRESS(B43+2,D43+1,4,1)&amp;""),
    AND(C43="Féminin",$E$37="Tables prospectives"),INDIRECT("'Femme prospectif 2025'!"&amp;ADDRESS(B43+2,D43+1,4,1)&amp;""),
    AND(C43="Indéterminé",$E$37="Tables prospectives"),INDIRECT("'I prospectif 2025'!"&amp;ADDRESS(B43+2,D43+1,4,1)&amp;"")
),"")</f>
        <v/>
      </c>
    </row>
    <row r="44" spans="1:7" ht="15" customHeight="1" x14ac:dyDescent="0.25">
      <c r="A44" s="54" t="s">
        <v>325</v>
      </c>
      <c r="B44" s="15"/>
      <c r="C44" s="15"/>
      <c r="D44" s="15"/>
      <c r="E44" s="21" t="str">
        <f t="array" aca="1" ref="E44" ca="1">IF(B44&gt;0,_xlfn.IFS(
    AND(C44="Masculin",$E$37="Tables stationnaires"),INDIRECT("'Homme stationnaire 2025'!"&amp;ADDRESS(B44+2,D44+1,4,1)&amp;""),
    AND(C44="Féminin",$E$37="Tables stationnaires"),INDIRECT("'Femme stationnaire 2025'!"&amp;ADDRESS(B44+2,D44+1,4,1)&amp;""),
    AND(C44="Indéterminé",$E$37="Tables stationnaires"),INDIRECT("'I stationnaire 2025'!"&amp;ADDRESS(B44+2,D44+1,4,1)&amp;""),
    AND(C44="Masculin",$E$37="Tables prospectives"),INDIRECT("'Homme prospectif 2025'!"&amp;ADDRESS(B44+2,D44+1,4,1)&amp;""),
    AND(C44="Féminin",$E$37="Tables prospectives"),INDIRECT("'Femme prospectif 2025'!"&amp;ADDRESS(B44+2,D44+1,4,1)&amp;""),
    AND(C44="Indéterminé",$E$37="Tables prospectives"),INDIRECT("'I prospectif 2025'!"&amp;ADDRESS(B44+2,D44+1,4,1)&amp;"")
),"")</f>
        <v/>
      </c>
    </row>
    <row r="45" spans="1:7" ht="15" customHeight="1" x14ac:dyDescent="0.25">
      <c r="A45" s="54" t="s">
        <v>326</v>
      </c>
      <c r="B45" s="15"/>
      <c r="C45" s="15"/>
      <c r="D45" s="15"/>
      <c r="E45" s="21" t="str">
        <f t="array" aca="1" ref="E45" ca="1">IF(B45&gt;0,_xlfn.IFS(
    AND(C45="Masculin",$E$37="Tables stationnaires"),INDIRECT("'Homme stationnaire 2025'!"&amp;ADDRESS(B45+2,D45+1,4,1)&amp;""),
    AND(C45="Féminin",$E$37="Tables stationnaires"),INDIRECT("'Femme stationnaire 2025'!"&amp;ADDRESS(B45+2,D45+1,4,1)&amp;""),
    AND(C45="Indéterminé",$E$37="Tables stationnaires"),INDIRECT("'I stationnaire 2025'!"&amp;ADDRESS(B45+2,D45+1,4,1)&amp;""),
    AND(C45="Masculin",$E$37="Tables prospectives"),INDIRECT("'Homme prospectif 2025'!"&amp;ADDRESS(B45+2,D45+1,4,1)&amp;""),
    AND(C45="Féminin",$E$37="Tables prospectives"),INDIRECT("'Femme prospectif 2025'!"&amp;ADDRESS(B45+2,D45+1,4,1)&amp;""),
    AND(C45="Indéterminé",$E$37="Tables prospectives"),INDIRECT("'I prospectif 2025'!"&amp;ADDRESS(B45+2,D45+1,4,1)&amp;"")
),"")</f>
        <v/>
      </c>
    </row>
    <row r="46" spans="1:7" ht="15" customHeight="1" x14ac:dyDescent="0.25">
      <c r="A46" s="54" t="s">
        <v>327</v>
      </c>
      <c r="B46" s="15"/>
      <c r="C46" s="15"/>
      <c r="D46" s="15"/>
      <c r="E46" s="21" t="str">
        <f t="array" aca="1" ref="E46" ca="1">IF(B46&gt;0,_xlfn.IFS(
    AND(C46="Masculin",$E$37="Tables stationnaires"),INDIRECT("'Homme stationnaire 2025'!"&amp;ADDRESS(B46+2,D46+1,4,1)&amp;""),
    AND(C46="Féminin",$E$37="Tables stationnaires"),INDIRECT("'Femme stationnaire 2025'!"&amp;ADDRESS(B46+2,D46+1,4,1)&amp;""),
    AND(C46="Indéterminé",$E$37="Tables stationnaires"),INDIRECT("'I stationnaire 2025'!"&amp;ADDRESS(B46+2,D46+1,4,1)&amp;""),
    AND(C46="Masculin",$E$37="Tables prospectives"),INDIRECT("'Homme prospectif 2025'!"&amp;ADDRESS(B46+2,D46+1,4,1)&amp;""),
    AND(C46="Féminin",$E$37="Tables prospectives"),INDIRECT("'Femme prospectif 2025'!"&amp;ADDRESS(B46+2,D46+1,4,1)&amp;""),
    AND(C46="Indéterminé",$E$37="Tables prospectives"),INDIRECT("'I prospectif 2025'!"&amp;ADDRESS(B46+2,D46+1,4,1)&amp;"")
),"")</f>
        <v/>
      </c>
    </row>
    <row r="47" spans="1:7" ht="15" customHeight="1" x14ac:dyDescent="0.25">
      <c r="A47" s="54" t="s">
        <v>328</v>
      </c>
      <c r="B47" s="15"/>
      <c r="C47" s="15"/>
      <c r="D47" s="15"/>
      <c r="E47" s="21" t="str">
        <f t="array" aca="1" ref="E47" ca="1">IF(B47&gt;0,_xlfn.IFS(
    AND(C47="Masculin",$E$37="Tables stationnaires"),INDIRECT("'Homme stationnaire 2025'!"&amp;ADDRESS(B47+2,D47+1,4,1)&amp;""),
    AND(C47="Féminin",$E$37="Tables stationnaires"),INDIRECT("'Femme stationnaire 2025'!"&amp;ADDRESS(B47+2,D47+1,4,1)&amp;""),
    AND(C47="Indéterminé",$E$37="Tables stationnaires"),INDIRECT("'I stationnaire 2025'!"&amp;ADDRESS(B47+2,D47+1,4,1)&amp;""),
    AND(C47="Masculin",$E$37="Tables prospectives"),INDIRECT("'Homme prospectif 2025'!"&amp;ADDRESS(B47+2,D47+1,4,1)&amp;""),
    AND(C47="Féminin",$E$37="Tables prospectives"),INDIRECT("'Femme prospectif 2025'!"&amp;ADDRESS(B47+2,D47+1,4,1)&amp;""),
    AND(C47="Indéterminé",$E$37="Tables prospectives"),INDIRECT("'I prospectif 2025'!"&amp;ADDRESS(B47+2,D47+1,4,1)&amp;"")
),"")</f>
        <v/>
      </c>
    </row>
    <row r="49" spans="1:13" ht="15" customHeight="1" x14ac:dyDescent="0.25">
      <c r="A49" s="43" t="s">
        <v>329</v>
      </c>
    </row>
    <row r="50" spans="1:13" ht="45" customHeight="1" x14ac:dyDescent="0.25">
      <c r="A50" s="44" t="s">
        <v>330</v>
      </c>
      <c r="B50" s="44" t="s">
        <v>331</v>
      </c>
      <c r="C50" s="44" t="s">
        <v>332</v>
      </c>
      <c r="D50" s="44" t="s">
        <v>333</v>
      </c>
      <c r="E50" s="44" t="s">
        <v>334</v>
      </c>
      <c r="F50" s="44" t="s">
        <v>335</v>
      </c>
    </row>
    <row r="51" spans="1:13" ht="15" customHeight="1" x14ac:dyDescent="0.25">
      <c r="A51" s="48">
        <f>A37</f>
        <v>0</v>
      </c>
      <c r="B51" s="81" t="e">
        <f>DATEDIF(Dossier!B9,Dossier!B11,"d")/365.25</f>
        <v>#NUM!</v>
      </c>
      <c r="C51" s="48" t="e">
        <f>B51*A51</f>
        <v>#NUM!</v>
      </c>
      <c r="D51" s="21" t="str">
        <f ca="1">IFERROR(MIN(E41:E42),"")</f>
        <v/>
      </c>
      <c r="E51" s="48" t="str">
        <f ca="1">IFERROR(A51*D51,"")</f>
        <v/>
      </c>
      <c r="F51" s="48" t="str">
        <f ca="1">IFERROR(E51+C51,"")</f>
        <v/>
      </c>
    </row>
    <row r="53" spans="1:13" ht="15" customHeight="1" x14ac:dyDescent="0.25">
      <c r="A53" s="43" t="s">
        <v>336</v>
      </c>
    </row>
    <row r="54" spans="1:13" ht="48" customHeight="1" x14ac:dyDescent="0.25">
      <c r="A54" s="44"/>
      <c r="B54" s="44" t="s">
        <v>337</v>
      </c>
      <c r="C54" s="44" t="s">
        <v>338</v>
      </c>
      <c r="D54" s="44" t="s">
        <v>339</v>
      </c>
      <c r="E54" s="44" t="s">
        <v>332</v>
      </c>
      <c r="F54" s="44" t="s">
        <v>340</v>
      </c>
      <c r="G54" s="44" t="s">
        <v>334</v>
      </c>
      <c r="H54" s="44" t="s">
        <v>341</v>
      </c>
      <c r="I54" s="44" t="s">
        <v>342</v>
      </c>
      <c r="J54" s="44" t="s">
        <v>185</v>
      </c>
      <c r="K54" s="46" t="s">
        <v>62</v>
      </c>
      <c r="L54" s="44" t="s">
        <v>343</v>
      </c>
      <c r="M54" s="44" t="s">
        <v>49</v>
      </c>
    </row>
    <row r="55" spans="1:13" ht="15" customHeight="1" x14ac:dyDescent="0.25">
      <c r="A55" s="54" t="s">
        <v>324</v>
      </c>
      <c r="B55" s="26"/>
      <c r="C55" s="48">
        <f>$A$37*B55</f>
        <v>0</v>
      </c>
      <c r="D55" s="81" t="e">
        <f>$B$51</f>
        <v>#NUM!</v>
      </c>
      <c r="E55" s="95" t="e">
        <f>D55*C55</f>
        <v>#NUM!</v>
      </c>
      <c r="F55" s="21" t="str">
        <f ca="1">E43</f>
        <v/>
      </c>
      <c r="G55" s="48" t="str">
        <f ca="1">IF(ISNUMBER(F55),C55*F55,"")</f>
        <v/>
      </c>
      <c r="H55" s="95" t="str">
        <f ca="1">IF(ISNUMBER(G55),E55+G55,"")</f>
        <v/>
      </c>
      <c r="I55" s="161">
        <f ca="1">SUM(H55:H59)</f>
        <v>0</v>
      </c>
      <c r="J55" s="96"/>
      <c r="K55" s="97" t="str">
        <f ca="1">IF(ISNUMBER(H55),H55*Dossier!$B$20*Dossier!$B$21,"")</f>
        <v/>
      </c>
      <c r="L55" s="97" t="str">
        <f ca="1">IF(ISNUMBER(H55),MIN(MAX(0,H55-J55),K55),"")</f>
        <v/>
      </c>
      <c r="M55" s="97" t="str">
        <f ca="1">IF(ISNUMBER(H55),MIN(MAX(0,(K55-L55)),J55),"")</f>
        <v/>
      </c>
    </row>
    <row r="56" spans="1:13" ht="15" customHeight="1" x14ac:dyDescent="0.25">
      <c r="A56" s="54" t="s">
        <v>325</v>
      </c>
      <c r="B56" s="26"/>
      <c r="C56" s="48">
        <f>$A$37*B56</f>
        <v>0</v>
      </c>
      <c r="D56" s="81" t="e">
        <f>$B$51</f>
        <v>#NUM!</v>
      </c>
      <c r="E56" s="95" t="e">
        <f>D56*C56</f>
        <v>#NUM!</v>
      </c>
      <c r="F56" s="21" t="str">
        <f ca="1">E44</f>
        <v/>
      </c>
      <c r="G56" s="48" t="str">
        <f ca="1">IF(ISNUMBER(F56),C56*F56,"")</f>
        <v/>
      </c>
      <c r="H56" s="95" t="str">
        <f ca="1">IF(ISNUMBER(G56),E56+G56,"")</f>
        <v/>
      </c>
      <c r="I56" s="161"/>
      <c r="J56" s="96"/>
      <c r="K56" s="97" t="str">
        <f ca="1">IF(ISNUMBER(H56),H56*Dossier!$B$20*Dossier!$B$21,"")</f>
        <v/>
      </c>
      <c r="L56" s="97" t="str">
        <f ca="1">IF(ISNUMBER(H56),MIN(MAX(0,H56-J56),K56),"")</f>
        <v/>
      </c>
      <c r="M56" s="97" t="str">
        <f ca="1">IF(ISNUMBER(H56),MIN(MAX(0,(K56-L56)),J56),"")</f>
        <v/>
      </c>
    </row>
    <row r="57" spans="1:13" ht="15" customHeight="1" x14ac:dyDescent="0.25">
      <c r="A57" s="54" t="s">
        <v>326</v>
      </c>
      <c r="B57" s="26"/>
      <c r="C57" s="48">
        <f>$A$37*B57</f>
        <v>0</v>
      </c>
      <c r="D57" s="81" t="e">
        <f>$B$51</f>
        <v>#NUM!</v>
      </c>
      <c r="E57" s="95" t="e">
        <f>D57*C57</f>
        <v>#NUM!</v>
      </c>
      <c r="F57" s="21" t="str">
        <f ca="1">E45</f>
        <v/>
      </c>
      <c r="G57" s="48" t="str">
        <f ca="1">IF(ISNUMBER(F57),C57*F57,"")</f>
        <v/>
      </c>
      <c r="H57" s="95" t="str">
        <f ca="1">IF(ISNUMBER(G57),E57+G57,"")</f>
        <v/>
      </c>
      <c r="I57" s="161"/>
      <c r="J57" s="96"/>
      <c r="K57" s="97" t="str">
        <f ca="1">IF(ISNUMBER(H57),H57*Dossier!$B$20*Dossier!$B$21,"")</f>
        <v/>
      </c>
      <c r="L57" s="97" t="str">
        <f ca="1">IF(ISNUMBER(H57),MIN(MAX(0,H57-J57),K57),"")</f>
        <v/>
      </c>
      <c r="M57" s="97" t="str">
        <f ca="1">IF(ISNUMBER(H57),MIN(MAX(0,(K57-L57)),J57),"")</f>
        <v/>
      </c>
    </row>
    <row r="58" spans="1:13" ht="15" customHeight="1" x14ac:dyDescent="0.25">
      <c r="A58" s="54" t="s">
        <v>327</v>
      </c>
      <c r="B58" s="26"/>
      <c r="C58" s="48">
        <f>$A$37*B58</f>
        <v>0</v>
      </c>
      <c r="D58" s="81" t="e">
        <f>$B$51</f>
        <v>#NUM!</v>
      </c>
      <c r="E58" s="95" t="e">
        <f>D58*C58</f>
        <v>#NUM!</v>
      </c>
      <c r="F58" s="21" t="str">
        <f ca="1">E46</f>
        <v/>
      </c>
      <c r="G58" s="48" t="str">
        <f ca="1">IF(ISNUMBER(F58),C58*F58,"")</f>
        <v/>
      </c>
      <c r="H58" s="95" t="str">
        <f ca="1">IF(ISNUMBER(G58),E58+G58,"")</f>
        <v/>
      </c>
      <c r="I58" s="161"/>
      <c r="J58" s="96"/>
      <c r="K58" s="97" t="str">
        <f ca="1">IF(ISNUMBER(H58),H58*Dossier!$B$20*Dossier!$B$21,"")</f>
        <v/>
      </c>
      <c r="L58" s="97" t="str">
        <f ca="1">IF(ISNUMBER(H58),MIN(MAX(0,H58-J58),K58),"")</f>
        <v/>
      </c>
      <c r="M58" s="97" t="str">
        <f ca="1">IF(ISNUMBER(H58),MIN(MAX(0,(K58-L58)),J58),"")</f>
        <v/>
      </c>
    </row>
    <row r="59" spans="1:13" ht="15" customHeight="1" x14ac:dyDescent="0.25">
      <c r="A59" s="54" t="s">
        <v>328</v>
      </c>
      <c r="B59" s="26"/>
      <c r="C59" s="48">
        <f>$A$37*B59</f>
        <v>0</v>
      </c>
      <c r="D59" s="81" t="e">
        <f>$B$51</f>
        <v>#NUM!</v>
      </c>
      <c r="E59" s="95" t="e">
        <f>D59*C59</f>
        <v>#NUM!</v>
      </c>
      <c r="F59" s="21" t="str">
        <f ca="1">E47</f>
        <v/>
      </c>
      <c r="G59" s="48" t="str">
        <f ca="1">IF(ISNUMBER(F59),C59*F59,"")</f>
        <v/>
      </c>
      <c r="H59" s="95" t="str">
        <f ca="1">IF(ISNUMBER(G59),E59+G59,"")</f>
        <v/>
      </c>
      <c r="I59" s="161"/>
      <c r="J59" s="96"/>
      <c r="K59" s="97" t="str">
        <f ca="1">IF(ISNUMBER(H59),H59*Dossier!$B$20*Dossier!$B$21,"")</f>
        <v/>
      </c>
      <c r="L59" s="97" t="str">
        <f ca="1">IF(ISNUMBER(H59),MIN(MAX(0,H59-J59),K59),"")</f>
        <v/>
      </c>
      <c r="M59" s="97" t="str">
        <f ca="1">IF(ISNUMBER(H59),MIN(MAX(0,(K59-L59)),J59),"")</f>
        <v/>
      </c>
    </row>
    <row r="60" spans="1:13" ht="15" customHeight="1" x14ac:dyDescent="0.25">
      <c r="J60" s="98"/>
      <c r="K60" s="98"/>
      <c r="L60" s="98"/>
      <c r="M60" s="98"/>
    </row>
    <row r="61" spans="1:13" ht="15" customHeight="1" x14ac:dyDescent="0.25">
      <c r="A61" s="43" t="s">
        <v>344</v>
      </c>
      <c r="J61" s="98"/>
      <c r="K61" s="98"/>
      <c r="L61" s="98"/>
      <c r="M61" s="98"/>
    </row>
    <row r="62" spans="1:13" ht="48" customHeight="1" x14ac:dyDescent="0.25">
      <c r="A62" s="44" t="s">
        <v>345</v>
      </c>
      <c r="B62" s="44" t="s">
        <v>185</v>
      </c>
      <c r="C62" s="46" t="s">
        <v>62</v>
      </c>
      <c r="D62" s="44" t="s">
        <v>346</v>
      </c>
      <c r="E62" s="44" t="s">
        <v>49</v>
      </c>
      <c r="J62" s="98"/>
      <c r="K62" s="98"/>
      <c r="L62" s="98"/>
      <c r="M62" s="98"/>
    </row>
    <row r="63" spans="1:13" ht="15" customHeight="1" x14ac:dyDescent="0.25">
      <c r="A63" s="99" t="str">
        <f ca="1">IFERROR(F51-I55,"")</f>
        <v/>
      </c>
      <c r="B63" s="96"/>
      <c r="C63" s="97" t="str">
        <f ca="1">IF(ISNUMBER(A63),A63*Dossier!$B$20*Dossier!$B$21,"")</f>
        <v/>
      </c>
      <c r="D63" s="97" t="str">
        <f ca="1">IF(ISNUMBER(A63),MIN(MAX(0,A63-B63),C63),"")</f>
        <v/>
      </c>
      <c r="E63" s="97" t="str">
        <f ca="1">IF(ISNUMBER(A63),MIN(MAX(0,(C63-D63)),B63),"")</f>
        <v/>
      </c>
      <c r="J63" s="98"/>
      <c r="K63" s="98"/>
      <c r="L63" s="98"/>
      <c r="M63" s="98"/>
    </row>
    <row r="64" spans="1:13" ht="15" customHeight="1" x14ac:dyDescent="0.25">
      <c r="J64" s="98"/>
      <c r="K64" s="98"/>
      <c r="L64" s="98"/>
      <c r="M64" s="98"/>
    </row>
    <row r="66" spans="1:7" ht="37.5" customHeight="1" x14ac:dyDescent="0.25">
      <c r="B66" s="39" t="s">
        <v>46</v>
      </c>
      <c r="C66" s="40" t="s">
        <v>47</v>
      </c>
      <c r="D66" s="39"/>
      <c r="E66" s="39"/>
    </row>
    <row r="67" spans="1:7" ht="15.75" customHeight="1" x14ac:dyDescent="0.25">
      <c r="A67" s="41" t="s">
        <v>347</v>
      </c>
      <c r="B67" s="42">
        <f>G78</f>
        <v>0</v>
      </c>
      <c r="C67" s="100">
        <f>B67*Dossier!$B$20*Dossier!$B$21</f>
        <v>0</v>
      </c>
      <c r="D67" s="101"/>
      <c r="E67" s="56"/>
    </row>
    <row r="69" spans="1:7" ht="30" customHeight="1" x14ac:dyDescent="0.25">
      <c r="A69" s="44" t="s">
        <v>52</v>
      </c>
      <c r="B69" s="44" t="s">
        <v>53</v>
      </c>
      <c r="C69" s="44" t="s">
        <v>54</v>
      </c>
      <c r="D69" s="44" t="s">
        <v>55</v>
      </c>
      <c r="E69" s="44" t="s">
        <v>58</v>
      </c>
      <c r="F69" s="44" t="s">
        <v>59</v>
      </c>
      <c r="G69" s="46" t="s">
        <v>348</v>
      </c>
    </row>
    <row r="70" spans="1:7" ht="15" customHeight="1" x14ac:dyDescent="0.25">
      <c r="A70" s="15"/>
      <c r="B70" s="32"/>
      <c r="C70" s="47"/>
      <c r="D70" s="15"/>
      <c r="E70" s="21" t="str">
        <f>IF($D70="Oui, Indice annuel",VLOOKUP(YEAR($B70),'Indices d''actualisation'!$A$4:$C$27,2,FALSE()),IF($D70="Oui, Indice mensuel",VLOOKUP(DATE(YEAR($B70),MONTH($B70),1),'Indices d''actualisation'!$G$4:$H$291,2,FALSE()),""))</f>
        <v/>
      </c>
      <c r="F70" s="21" t="str">
        <f>IF($D70="Oui, Indice annuel", VLOOKUP(YEAR(Dossier!$B$11), 'Indices d''actualisation'!$A$4:$C$27, 2, FALSE()),IF($D70="Oui, Indice mensuel",VLOOKUP(DATE(YEAR(Dossier!$B$11),MONTH(Dossier!$B$11),1),'Indices d''actualisation'!$G$4:$H$291,2,FALSE()),""))</f>
        <v/>
      </c>
      <c r="G70" s="48">
        <f t="shared" ref="G70:G77" si="0">IF(OR(D70="Oui, Indice annuel",D70="Oui, Indice mensuel"),C70*F70/E70,C70)</f>
        <v>0</v>
      </c>
    </row>
    <row r="71" spans="1:7" ht="15" customHeight="1" x14ac:dyDescent="0.25">
      <c r="A71" s="15"/>
      <c r="B71" s="32"/>
      <c r="C71" s="47"/>
      <c r="D71" s="15"/>
      <c r="E71" s="21" t="str">
        <f>IF($D71="Oui, Indice annuel",VLOOKUP(YEAR($B71),'Indices d''actualisation'!$A$4:$C$27,2,FALSE()),IF($D71="Oui, Indice mensuel",VLOOKUP(DATE(YEAR($B71),MONTH($B71),1),'Indices d''actualisation'!$G$4:$H$291,2,FALSE()),""))</f>
        <v/>
      </c>
      <c r="F71" s="21" t="str">
        <f>IF($D71="Oui, Indice annuel", VLOOKUP(YEAR(Dossier!$B$11), 'Indices d''actualisation'!$A$4:$C$27, 2, FALSE()),IF($D71="Oui, Indice mensuel",VLOOKUP(DATE(YEAR(Dossier!$B$11),MONTH(Dossier!$B$11),1),'Indices d''actualisation'!$G$4:$H$291,2,FALSE()),""))</f>
        <v/>
      </c>
      <c r="G71" s="48">
        <f t="shared" si="0"/>
        <v>0</v>
      </c>
    </row>
    <row r="72" spans="1:7" ht="15" customHeight="1" x14ac:dyDescent="0.25">
      <c r="A72" s="15"/>
      <c r="B72" s="32"/>
      <c r="C72" s="47"/>
      <c r="D72" s="15"/>
      <c r="E72" s="21" t="str">
        <f>IF($D72="Oui, Indice annuel",VLOOKUP(YEAR($B72),'Indices d''actualisation'!$A$4:$C$27,2,FALSE()),IF($D72="Oui, Indice mensuel",VLOOKUP(DATE(YEAR($B72),MONTH($B72),1),'Indices d''actualisation'!$G$4:$H$291,2,FALSE()),""))</f>
        <v/>
      </c>
      <c r="F72" s="21" t="str">
        <f>IF($D72="Oui, Indice annuel", VLOOKUP(YEAR(Dossier!$B$11), 'Indices d''actualisation'!$A$4:$C$27, 2, FALSE()),IF($D72="Oui, Indice mensuel",VLOOKUP(DATE(YEAR(Dossier!$B$11),MONTH(Dossier!$B$11),1),'Indices d''actualisation'!$G$4:$H$291,2,FALSE()),""))</f>
        <v/>
      </c>
      <c r="G72" s="48">
        <f t="shared" si="0"/>
        <v>0</v>
      </c>
    </row>
    <row r="73" spans="1:7" ht="15" customHeight="1" x14ac:dyDescent="0.25">
      <c r="A73" s="15"/>
      <c r="B73" s="32"/>
      <c r="C73" s="47"/>
      <c r="D73" s="15"/>
      <c r="E73" s="21" t="str">
        <f>IF($D73="Oui, Indice annuel",VLOOKUP(YEAR($B73),'Indices d''actualisation'!$A$4:$C$27,2,FALSE()),IF($D73="Oui, Indice mensuel",VLOOKUP(DATE(YEAR($B73),MONTH($B73),1),'Indices d''actualisation'!$G$4:$H$291,2,FALSE()),""))</f>
        <v/>
      </c>
      <c r="F73" s="21" t="str">
        <f>IF($D73="Oui, Indice annuel", VLOOKUP(YEAR(Dossier!$B$11), 'Indices d''actualisation'!$A$4:$C$27, 2, FALSE()),IF($D73="Oui, Indice mensuel",VLOOKUP(DATE(YEAR(Dossier!$B$11),MONTH(Dossier!$B$11),1),'Indices d''actualisation'!$G$4:$H$291,2,FALSE()),""))</f>
        <v/>
      </c>
      <c r="G73" s="48">
        <f t="shared" si="0"/>
        <v>0</v>
      </c>
    </row>
    <row r="74" spans="1:7" ht="15" customHeight="1" x14ac:dyDescent="0.25">
      <c r="A74" s="15"/>
      <c r="B74" s="32"/>
      <c r="C74" s="47"/>
      <c r="D74" s="15"/>
      <c r="E74" s="21" t="str">
        <f>IF($D74="Oui, Indice annuel",VLOOKUP(YEAR($B74),'Indices d''actualisation'!$A$4:$C$27,2,FALSE()),IF($D74="Oui, Indice mensuel",VLOOKUP(DATE(YEAR($B74),MONTH($B74),1),'Indices d''actualisation'!$G$4:$H$291,2,FALSE()),""))</f>
        <v/>
      </c>
      <c r="F74" s="21" t="str">
        <f>IF($D74="Oui, Indice annuel", VLOOKUP(YEAR(Dossier!$B$11), 'Indices d''actualisation'!$A$4:$C$27, 2, FALSE()),IF($D74="Oui, Indice mensuel",VLOOKUP(DATE(YEAR(Dossier!$B$11),MONTH(Dossier!$B$11),1),'Indices d''actualisation'!$G$4:$H$291,2,FALSE()),""))</f>
        <v/>
      </c>
      <c r="G74" s="48">
        <f t="shared" si="0"/>
        <v>0</v>
      </c>
    </row>
    <row r="75" spans="1:7" ht="15" customHeight="1" x14ac:dyDescent="0.25">
      <c r="A75" s="15"/>
      <c r="B75" s="32"/>
      <c r="C75" s="47"/>
      <c r="D75" s="15"/>
      <c r="E75" s="21" t="str">
        <f>IF($D75="Oui, Indice annuel",VLOOKUP(YEAR($B75),'Indices d''actualisation'!$A$4:$C$27,2,FALSE()),IF($D75="Oui, Indice mensuel",VLOOKUP(DATE(YEAR($B75),MONTH($B75),1),'Indices d''actualisation'!$G$4:$H$291,2,FALSE()),""))</f>
        <v/>
      </c>
      <c r="F75" s="21" t="str">
        <f>IF($D75="Oui, Indice annuel", VLOOKUP(YEAR(Dossier!$B$11), 'Indices d''actualisation'!$A$4:$C$27, 2, FALSE()),IF($D75="Oui, Indice mensuel",VLOOKUP(DATE(YEAR(Dossier!$B$11),MONTH(Dossier!$B$11),1),'Indices d''actualisation'!$G$4:$H$291,2,FALSE()),""))</f>
        <v/>
      </c>
      <c r="G75" s="48">
        <f t="shared" si="0"/>
        <v>0</v>
      </c>
    </row>
    <row r="76" spans="1:7" ht="15" customHeight="1" x14ac:dyDescent="0.25">
      <c r="A76" s="15"/>
      <c r="B76" s="32"/>
      <c r="C76" s="47"/>
      <c r="D76" s="15"/>
      <c r="E76" s="21" t="str">
        <f>IF($D76="Oui, Indice annuel",VLOOKUP(YEAR($B76),'Indices d''actualisation'!$A$4:$C$27,2,FALSE()),IF($D76="Oui, Indice mensuel",VLOOKUP(DATE(YEAR($B76),MONTH($B76),1),'Indices d''actualisation'!$G$4:$H$291,2,FALSE()),""))</f>
        <v/>
      </c>
      <c r="F76" s="21" t="str">
        <f>IF($D76="Oui, Indice annuel", VLOOKUP(YEAR(Dossier!$B$11), 'Indices d''actualisation'!$A$4:$C$27, 2, FALSE()),IF($D76="Oui, Indice mensuel",VLOOKUP(DATE(YEAR(Dossier!$B$11),MONTH(Dossier!$B$11),1),'Indices d''actualisation'!$G$4:$H$291,2,FALSE()),""))</f>
        <v/>
      </c>
      <c r="G76" s="48">
        <f t="shared" si="0"/>
        <v>0</v>
      </c>
    </row>
    <row r="77" spans="1:7" ht="15" customHeight="1" x14ac:dyDescent="0.25">
      <c r="A77" s="15"/>
      <c r="B77" s="32"/>
      <c r="C77" s="47"/>
      <c r="D77" s="15"/>
      <c r="E77" s="21" t="str">
        <f>IF($D77="Oui, Indice annuel",VLOOKUP(YEAR($B77),'Indices d''actualisation'!$A$4:$C$27,2,FALSE()),IF($D77="Oui, Indice mensuel",VLOOKUP(DATE(YEAR($B77),MONTH($B77),1),'Indices d''actualisation'!$G$4:$H$291,2,FALSE()),""))</f>
        <v/>
      </c>
      <c r="F77" s="21" t="str">
        <f>IF($D77="Oui, Indice annuel", VLOOKUP(YEAR(Dossier!$B$11), 'Indices d''actualisation'!$A$4:$C$27, 2, FALSE()),IF($D77="Oui, Indice mensuel",VLOOKUP(DATE(YEAR(Dossier!$B$11),MONTH(Dossier!$B$11),1),'Indices d''actualisation'!$G$4:$H$291,2,FALSE()),""))</f>
        <v/>
      </c>
      <c r="G77" s="48">
        <f t="shared" si="0"/>
        <v>0</v>
      </c>
    </row>
    <row r="78" spans="1:7" ht="15" customHeight="1" x14ac:dyDescent="0.25">
      <c r="F78" s="79" t="s">
        <v>83</v>
      </c>
      <c r="G78" s="48">
        <f>SUM(G70:G77)</f>
        <v>0</v>
      </c>
    </row>
    <row r="80" spans="1:7" ht="15" customHeight="1" x14ac:dyDescent="0.25">
      <c r="A80" s="41" t="s">
        <v>349</v>
      </c>
    </row>
    <row r="82" spans="1:5" ht="23.25" customHeight="1" x14ac:dyDescent="0.25">
      <c r="A82" s="61" t="s">
        <v>52</v>
      </c>
      <c r="B82" s="61" t="s">
        <v>54</v>
      </c>
      <c r="C82" s="62" t="s">
        <v>115</v>
      </c>
    </row>
    <row r="83" spans="1:5" ht="15" customHeight="1" x14ac:dyDescent="0.25">
      <c r="A83" s="15"/>
      <c r="B83" s="47"/>
      <c r="C83" s="48">
        <f>B83*Dossier!$B$20*Dossier!$B$21</f>
        <v>0</v>
      </c>
    </row>
    <row r="84" spans="1:5" ht="15" customHeight="1" x14ac:dyDescent="0.25">
      <c r="A84" s="15"/>
      <c r="B84" s="47"/>
      <c r="C84" s="48">
        <f>B84*Dossier!$B$20*Dossier!$B$21</f>
        <v>0</v>
      </c>
    </row>
    <row r="85" spans="1:5" ht="15" customHeight="1" x14ac:dyDescent="0.25">
      <c r="A85" s="15"/>
      <c r="B85" s="47"/>
      <c r="C85" s="48">
        <f>B85*Dossier!$B$20*Dossier!$B$21</f>
        <v>0</v>
      </c>
    </row>
    <row r="86" spans="1:5" ht="15" customHeight="1" x14ac:dyDescent="0.25">
      <c r="A86" s="15"/>
      <c r="B86" s="47"/>
      <c r="C86" s="48">
        <f>B86*Dossier!$B$20*Dossier!$B$21</f>
        <v>0</v>
      </c>
    </row>
    <row r="89" spans="1:5" ht="37.5" customHeight="1" x14ac:dyDescent="0.25">
      <c r="B89" s="39" t="s">
        <v>46</v>
      </c>
      <c r="C89" s="40" t="s">
        <v>47</v>
      </c>
    </row>
    <row r="90" spans="1:5" ht="15.75" customHeight="1" x14ac:dyDescent="0.25">
      <c r="A90" s="41" t="s">
        <v>350</v>
      </c>
      <c r="B90" s="42">
        <f>C102</f>
        <v>0</v>
      </c>
      <c r="C90" s="100">
        <f>B90*Dossier!$B$20*Dossier!$B$21</f>
        <v>0</v>
      </c>
    </row>
    <row r="92" spans="1:5" s="86" customFormat="1" ht="45" customHeight="1" x14ac:dyDescent="0.25">
      <c r="A92" s="44" t="s">
        <v>351</v>
      </c>
      <c r="B92" s="44" t="s">
        <v>352</v>
      </c>
      <c r="C92" s="44" t="s">
        <v>54</v>
      </c>
      <c r="D92" s="44" t="s">
        <v>81</v>
      </c>
      <c r="E92" s="51" t="s">
        <v>353</v>
      </c>
    </row>
    <row r="93" spans="1:5" ht="15" customHeight="1" x14ac:dyDescent="0.25">
      <c r="A93" s="15"/>
      <c r="B93" s="15"/>
      <c r="C93" s="47"/>
      <c r="D93" s="48">
        <f>C93*Dossier!$B$20*Dossier!$B$21</f>
        <v>0</v>
      </c>
      <c r="E93" s="29" t="str">
        <f t="shared" ref="E93:E101" si="1">IF(B93="Conjoint(e)",HYPERLINK("https://app.themia.pro/searches/new?indirect_victim_indemnity_events-extra_patrimoniaux_indirectes-PREJUDICE_ACCOMPAGNEMENT={%22exists%22:true,%22role%22:%22conjoint%22,%22posture%22:%22award%22,%22amount%22:{%22min%22:500,%22max%22:100000}}","Cliquez ici"),IF(B93="Enfant",HYPERLINK("https://app.themia.pro/searches/new?indirect_victim_indemnity_events-extra_patrimoniaux_indirectes-PREJUDICE_ACCOMPAGNEMENT={%22exists%22:true,%22role%22:%22enfant%22,%22posture%22:%22award%22,%22amount%22:{%22min%22:500,%22max%22:100000}}","Cliquez ici"),IF(B93="Parent",HYPERLINK("https://app.themia.pro/searches/new?indirect_victim_indemnity_events-extra_patrimoniaux_indirectes-PREJUDICE_ACCOMPAGNEMENT={%22exists%22:true,%22role%22:%22parent%22,%22posture%22:%22award%22,%22amount%22:{%22min%22:500,%22max%22:100000}}","Cliquez ici"),IF(OR(B93="Frère/Soeur",B93="Petit-enfant",B93="Grand-parent"),HYPERLINK("https://app.themia.pro/searches/new","Cliquez ici"),IF(B93="Autre",HYPERLINK(_xlfn._LONGTEXT("https://app.themia.pro/searches/new?indirect_victim_indemnity_events-extra_patrimoniaux_indirectes-PREJUDICE_ACCOMPAGNEMENT={%22exists%22:true,%22role%22:%22autre_victime_indirecte%22,%22posture%22:%22award%22,%22amount%22:{%22min%22:6000,%22max%22:15000}","}"),"Cliquez ici"),"")))))</f>
        <v/>
      </c>
    </row>
    <row r="94" spans="1:5" ht="15" customHeight="1" x14ac:dyDescent="0.25">
      <c r="A94" s="15"/>
      <c r="B94" s="15"/>
      <c r="C94" s="47"/>
      <c r="D94" s="48">
        <f>C94*Dossier!$B$20*Dossier!$B$21</f>
        <v>0</v>
      </c>
      <c r="E94" s="29" t="str">
        <f t="shared" si="1"/>
        <v/>
      </c>
    </row>
    <row r="95" spans="1:5" ht="15" customHeight="1" x14ac:dyDescent="0.25">
      <c r="A95" s="15"/>
      <c r="B95" s="15"/>
      <c r="C95" s="47"/>
      <c r="D95" s="48">
        <f>C95*Dossier!$B$20*Dossier!$B$21</f>
        <v>0</v>
      </c>
      <c r="E95" s="29" t="str">
        <f t="shared" si="1"/>
        <v/>
      </c>
    </row>
    <row r="96" spans="1:5" ht="15" customHeight="1" x14ac:dyDescent="0.25">
      <c r="A96" s="15"/>
      <c r="B96" s="15"/>
      <c r="C96" s="47"/>
      <c r="D96" s="48">
        <f>C96*Dossier!$B$20*Dossier!$B$21</f>
        <v>0</v>
      </c>
      <c r="E96" s="29" t="str">
        <f t="shared" si="1"/>
        <v/>
      </c>
    </row>
    <row r="97" spans="1:5" ht="15" customHeight="1" x14ac:dyDescent="0.25">
      <c r="A97" s="15"/>
      <c r="B97" s="15"/>
      <c r="C97" s="47"/>
      <c r="D97" s="48">
        <f>C97*Dossier!$B$20*Dossier!$B$21</f>
        <v>0</v>
      </c>
      <c r="E97" s="29" t="str">
        <f t="shared" si="1"/>
        <v/>
      </c>
    </row>
    <row r="98" spans="1:5" ht="15" customHeight="1" x14ac:dyDescent="0.25">
      <c r="A98" s="15"/>
      <c r="B98" s="15"/>
      <c r="C98" s="47"/>
      <c r="D98" s="48">
        <f>C98*Dossier!$B$20*Dossier!$B$21</f>
        <v>0</v>
      </c>
      <c r="E98" s="29" t="str">
        <f t="shared" si="1"/>
        <v/>
      </c>
    </row>
    <row r="99" spans="1:5" ht="15" customHeight="1" x14ac:dyDescent="0.25">
      <c r="A99" s="15"/>
      <c r="B99" s="15"/>
      <c r="C99" s="47"/>
      <c r="D99" s="48">
        <f>C99*Dossier!$B$20*Dossier!$B$21</f>
        <v>0</v>
      </c>
      <c r="E99" s="29" t="str">
        <f t="shared" si="1"/>
        <v/>
      </c>
    </row>
    <row r="100" spans="1:5" ht="15" customHeight="1" x14ac:dyDescent="0.25">
      <c r="A100" s="15"/>
      <c r="B100" s="15"/>
      <c r="C100" s="47"/>
      <c r="D100" s="48">
        <f>C100*Dossier!$B$20*Dossier!$B$21</f>
        <v>0</v>
      </c>
      <c r="E100" s="29" t="str">
        <f t="shared" si="1"/>
        <v/>
      </c>
    </row>
    <row r="101" spans="1:5" ht="15" customHeight="1" x14ac:dyDescent="0.25">
      <c r="A101" s="15"/>
      <c r="B101" s="15"/>
      <c r="C101" s="47"/>
      <c r="D101" s="48">
        <f>C101*Dossier!$B$20*Dossier!$B$21</f>
        <v>0</v>
      </c>
      <c r="E101" s="29" t="str">
        <f t="shared" si="1"/>
        <v/>
      </c>
    </row>
    <row r="102" spans="1:5" ht="15" customHeight="1" x14ac:dyDescent="0.25">
      <c r="B102" s="79" t="s">
        <v>83</v>
      </c>
      <c r="C102" s="48">
        <f>SUM(C93:C101)</f>
        <v>0</v>
      </c>
      <c r="D102" s="48">
        <f>SUM(D93:D101)</f>
        <v>0</v>
      </c>
    </row>
    <row r="105" spans="1:5" ht="37.5" customHeight="1" x14ac:dyDescent="0.25">
      <c r="B105" s="39" t="s">
        <v>46</v>
      </c>
      <c r="C105" s="40" t="s">
        <v>47</v>
      </c>
    </row>
    <row r="106" spans="1:5" ht="15.75" customHeight="1" x14ac:dyDescent="0.25">
      <c r="A106" s="41" t="s">
        <v>354</v>
      </c>
      <c r="B106" s="42">
        <f>B109</f>
        <v>0</v>
      </c>
      <c r="C106" s="100">
        <f>B106*Dossier!$B$20*Dossier!$B$21</f>
        <v>0</v>
      </c>
    </row>
    <row r="108" spans="1:5" ht="15" customHeight="1" x14ac:dyDescent="0.25">
      <c r="A108" s="43" t="s">
        <v>86</v>
      </c>
      <c r="B108" t="s">
        <v>139</v>
      </c>
    </row>
    <row r="109" spans="1:5" ht="15" customHeight="1" x14ac:dyDescent="0.25">
      <c r="A109" s="15" t="s">
        <v>133</v>
      </c>
      <c r="B109" s="48">
        <f>IF(A109="Evaluation forfaitaire",C122,J137)</f>
        <v>0</v>
      </c>
    </row>
    <row r="110" spans="1:5" ht="15" customHeight="1" x14ac:dyDescent="0.25">
      <c r="B110" s="56"/>
    </row>
    <row r="111" spans="1:5" ht="15" customHeight="1" x14ac:dyDescent="0.25">
      <c r="A111" s="43" t="s">
        <v>134</v>
      </c>
    </row>
    <row r="112" spans="1:5" ht="45" customHeight="1" x14ac:dyDescent="0.25">
      <c r="A112" s="44" t="s">
        <v>351</v>
      </c>
      <c r="B112" s="44" t="s">
        <v>352</v>
      </c>
      <c r="C112" s="44" t="s">
        <v>54</v>
      </c>
      <c r="D112" s="44" t="s">
        <v>81</v>
      </c>
      <c r="E112" s="51" t="s">
        <v>353</v>
      </c>
    </row>
    <row r="113" spans="1:12" ht="15" customHeight="1" x14ac:dyDescent="0.25">
      <c r="A113" s="15" t="str">
        <f>IF(ISBLANK(A93),"",A93)</f>
        <v/>
      </c>
      <c r="B113" s="15" t="s">
        <v>355</v>
      </c>
      <c r="C113" s="47"/>
      <c r="D113" s="48">
        <f>C113*Dossier!$B$20*Dossier!$B$21</f>
        <v>0</v>
      </c>
      <c r="E113" s="29" t="str">
        <f>IF(ISTEXT(B113),HYPERLINK(
    "https://app.themia.pro/searches/new?indirect_victim_indemnity_events-extra_patrimoniaux_indirectes-PREJUDICE_AFFECTION={%22exists%22:true,%22role%22:%22" &amp;
    SUBSTITUTE(
        SUBSTITUTE(
            SUBSTITUTE(
                SUBSTITUTE(
                    SUBSTITUTE(
                        SUBSTITUTE(
                            SUBSTITUTE(
                                B113,
                                "Conjoint(e)", "conjoint"
                            ),
                            "Enfant", "enfant"
                        ),
                        "Parent", "parent"
                    ),
                    "Frère/Soeur", "frere_soeur"
                ),
                "Petit-enfant", "petit_enfant"
            ),
            "Grand-parent", "grand_parent"
        ),
        "Autre", "autre_victime_indirecte"
    ) &amp;
    "%22,%22posture%22:%22award%22}",
    "Cliquez ici"
),"")</f>
        <v>Cliquez ici</v>
      </c>
    </row>
    <row r="114" spans="1:12" ht="15" customHeight="1" x14ac:dyDescent="0.25">
      <c r="A114" s="15" t="str">
        <f>IF(ISBLANK(A94),"",A94)</f>
        <v/>
      </c>
      <c r="B114" s="15" t="s">
        <v>356</v>
      </c>
      <c r="C114" s="47"/>
      <c r="D114" s="48">
        <f>C114*Dossier!$B$20*Dossier!$B$21</f>
        <v>0</v>
      </c>
      <c r="E114" s="29" t="str">
        <f>IF(ISTEXT(B114),HYPERLINK(
    "https://app.themia.pro/searches/new?indirect_victim_indemnity_events-extra_patrimoniaux_indirectes-PREJUDICE_AFFECTION={%22exists%22:true,%22role%22:%22" &amp;
    SUBSTITUTE(
        SUBSTITUTE(
            SUBSTITUTE(
                SUBSTITUTE(
                    SUBSTITUTE(
                        SUBSTITUTE(
                            SUBSTITUTE(
                                B114,
                                "Conjoint(e)", "conjoint"
                            ),
                            "Enfant", "enfant"
                        ),
                        "Parent", "parent"
                    ),
                    "Frère/Soeur", "frere_soeur"
                ),
                "Petit-enfant", "petit_enfant"
            ),
            "Grand-parent", "grand_parent"
        ),
        "Autre", "autre_victime_indirecte"
    ) &amp;
    "%22,%22posture%22:%22award%22}",
    "Cliquez ici"
),"")</f>
        <v>Cliquez ici</v>
      </c>
    </row>
    <row r="115" spans="1:12" ht="15" customHeight="1" x14ac:dyDescent="0.25">
      <c r="A115" s="15" t="str">
        <f>IF(ISBLANK(A95),"",A95)</f>
        <v/>
      </c>
      <c r="B115" s="15" t="s">
        <v>357</v>
      </c>
      <c r="C115" s="47"/>
      <c r="D115" s="48">
        <f>C115*Dossier!$B$20*Dossier!$B$21</f>
        <v>0</v>
      </c>
      <c r="E115" s="29" t="str">
        <f t="shared" ref="E115:E121" si="2">IF(ISTEXT(B115),HYPERLINK(
"https://app.themia.pro/searches/new?indirect_victim_indemnity_events-extra_patrimoniaux_indirectes-PREJUDICE_AFFECTION={%22exists%22:true,%22role%22:%22" &amp;
SUBSTITUTE(
SUBSTITUTE(
SUBSTITUTE(
SUBSTITUTE(
SUBSTITUTE(
SUBSTITUTE(
SUBSTITUTE(
B115,
"Conjoint(e)", "conjoint"
),
"Enfant", "enfant"
),
"Parent", "parent"
),
"Frère/Soeur", "frere_soeur"
),
"Petit-enfant", "petit_enfant"
),
"Grand-parent", "grand_parent"
),
"Autre", "autre_victime_indirecte"
) &amp;
"%22,%22posture%22:%22award%22}",
"Cliquez ici"
),"")</f>
        <v>Cliquez ici</v>
      </c>
    </row>
    <row r="116" spans="1:12" ht="15" customHeight="1" x14ac:dyDescent="0.25">
      <c r="A116" s="15"/>
      <c r="B116" s="15"/>
      <c r="C116" s="47"/>
      <c r="D116" s="48">
        <f>C116*Dossier!$B$20*Dossier!$B$21</f>
        <v>0</v>
      </c>
      <c r="E116" s="29" t="str">
        <f t="shared" si="2"/>
        <v/>
      </c>
    </row>
    <row r="117" spans="1:12" ht="15" customHeight="1" x14ac:dyDescent="0.25">
      <c r="A117" s="15"/>
      <c r="B117" s="15"/>
      <c r="C117" s="47"/>
      <c r="D117" s="48">
        <f>C117*Dossier!$B$20*Dossier!$B$21</f>
        <v>0</v>
      </c>
      <c r="E117" s="29" t="str">
        <f t="shared" si="2"/>
        <v/>
      </c>
    </row>
    <row r="118" spans="1:12" ht="15" customHeight="1" x14ac:dyDescent="0.25">
      <c r="A118" s="15"/>
      <c r="B118" s="15"/>
      <c r="C118" s="47"/>
      <c r="D118" s="48">
        <f>C118*Dossier!$B$20*Dossier!$B$21</f>
        <v>0</v>
      </c>
      <c r="E118" s="29" t="str">
        <f t="shared" si="2"/>
        <v/>
      </c>
    </row>
    <row r="119" spans="1:12" ht="15" customHeight="1" x14ac:dyDescent="0.25">
      <c r="A119" s="15"/>
      <c r="B119" s="15"/>
      <c r="C119" s="47"/>
      <c r="D119" s="48">
        <f>C119*Dossier!$B$20*Dossier!$B$21</f>
        <v>0</v>
      </c>
      <c r="E119" s="29" t="str">
        <f t="shared" si="2"/>
        <v/>
      </c>
    </row>
    <row r="120" spans="1:12" ht="15" customHeight="1" x14ac:dyDescent="0.25">
      <c r="A120" s="15"/>
      <c r="B120" s="15"/>
      <c r="C120" s="47"/>
      <c r="D120" s="48">
        <f>C120*Dossier!$B$20*Dossier!$B$21</f>
        <v>0</v>
      </c>
      <c r="E120" s="29" t="str">
        <f t="shared" si="2"/>
        <v/>
      </c>
    </row>
    <row r="121" spans="1:12" ht="15" customHeight="1" x14ac:dyDescent="0.25">
      <c r="A121" s="15"/>
      <c r="B121" s="15"/>
      <c r="C121" s="47"/>
      <c r="D121" s="48">
        <f>C121*Dossier!$B$20*Dossier!$B$21</f>
        <v>0</v>
      </c>
      <c r="E121" s="29" t="str">
        <f t="shared" si="2"/>
        <v/>
      </c>
    </row>
    <row r="122" spans="1:12" ht="15" customHeight="1" x14ac:dyDescent="0.25">
      <c r="B122" s="79" t="s">
        <v>83</v>
      </c>
      <c r="C122" s="48">
        <f>SUM(C113:C121)</f>
        <v>0</v>
      </c>
      <c r="D122" s="48">
        <f>SUM(D113:D121)</f>
        <v>0</v>
      </c>
    </row>
    <row r="124" spans="1:12" ht="15" customHeight="1" x14ac:dyDescent="0.25">
      <c r="A124" s="43" t="s">
        <v>133</v>
      </c>
    </row>
    <row r="125" spans="1:12" ht="45" customHeight="1" x14ac:dyDescent="0.25">
      <c r="A125" s="3" t="s">
        <v>358</v>
      </c>
      <c r="B125" s="3"/>
      <c r="C125" s="102">
        <f>Dossier!D9</f>
        <v>41</v>
      </c>
      <c r="D125" s="44" t="s">
        <v>359</v>
      </c>
      <c r="E125" s="44" t="s">
        <v>360</v>
      </c>
      <c r="F125" s="103" t="s">
        <v>361</v>
      </c>
    </row>
    <row r="126" spans="1:12" ht="15" customHeight="1" x14ac:dyDescent="0.25">
      <c r="D126" s="22">
        <f ca="1">IF(OR(ISBLANK(Dossier!$B$8),ISBLANK(Dossier!$B$9)),"",IF($E$37="Tables prospectives",INDEX(INDIRECT("'Espérance prospective "&amp;IF(Dossier!$B$6="Masculin","H",IF(Dossier!$B$6="Féminin","F","I"))&amp;"'!$B$2:$DT$121"),MIN(C125,119)+1,MIN(MAX(YEAR(Dossier!$B$8),1900),2022)-1899),IF(Dossier!$G$6="Table 2020-2022",VLOOKUP(C125,'Mortalité 2020-2022'!$A$6:$J$110,IF(Dossier!$B$6="Masculin",10,IF(Dossier!$B$6="Féminin",7,4)),FALSE()),VLOOKUP(C125,'Mortalité 2023-2025'!$A$6:$J$110,IF(Dossier!$B$6="Masculin",10,IF(Dossier!$B$6="Féminin",7,4)),FALSE()))))</f>
        <v>45.034100000000002</v>
      </c>
      <c r="E126" s="21">
        <f ca="1">IF(ISNUMBER(D126),INT(D126*365.25),"")</f>
        <v>16448</v>
      </c>
      <c r="H126" t="s">
        <v>362</v>
      </c>
    </row>
    <row r="127" spans="1:12" ht="60" customHeight="1" x14ac:dyDescent="0.25">
      <c r="A127" s="44" t="s">
        <v>351</v>
      </c>
      <c r="B127" s="44" t="s">
        <v>352</v>
      </c>
      <c r="C127" s="44" t="s">
        <v>363</v>
      </c>
      <c r="D127" s="44" t="s">
        <v>364</v>
      </c>
      <c r="E127" s="44" t="s">
        <v>365</v>
      </c>
      <c r="F127" s="44" t="s">
        <v>366</v>
      </c>
      <c r="G127" s="44" t="s">
        <v>367</v>
      </c>
      <c r="H127" s="44" t="s">
        <v>368</v>
      </c>
      <c r="I127" s="44" t="s">
        <v>369</v>
      </c>
      <c r="J127" s="44" t="s">
        <v>370</v>
      </c>
      <c r="K127" s="44" t="s">
        <v>81</v>
      </c>
      <c r="L127" s="51" t="s">
        <v>353</v>
      </c>
    </row>
    <row r="128" spans="1:12" ht="15" customHeight="1" x14ac:dyDescent="0.25">
      <c r="A128" s="15" t="str">
        <f t="shared" ref="A128:A136" si="3">IF(ISBLANK(A113),"",A113)</f>
        <v/>
      </c>
      <c r="B128" s="15"/>
      <c r="C128" s="15"/>
      <c r="D128" s="32"/>
      <c r="E128" s="21" t="str">
        <f>IF(ISNUMBER(D128),DATEDIF(D128,Dossier!$B$9,"Y"),"")</f>
        <v/>
      </c>
      <c r="F128" s="22" t="str">
        <f>IF(ISNUMBER(E128),VLOOKUP(E128,'Mortalité 2020-2022'!$A$5:$J$109,IF(C128="Masculin",4,IF(C128="Féminin",7,10))),"")</f>
        <v/>
      </c>
      <c r="G128" s="21" t="str">
        <f t="shared" ref="G128:G136" si="4">IF(ISNUMBER(F128),INT(F128*365.25),"")</f>
        <v/>
      </c>
      <c r="H128" s="21" t="str">
        <f t="shared" ref="H128:H136" si="5">IF(ISNUMBER(G128),MIN($E$126,G128),"")</f>
        <v/>
      </c>
      <c r="I128" s="47"/>
      <c r="J128" s="48" t="str">
        <f t="shared" ref="J128:J136" si="6">IF(ISNUMBER(H128),I128*H128,"")</f>
        <v/>
      </c>
      <c r="K128" s="48" t="str">
        <f>IF(ISNUMBER(J128),J128*Dossier!$B$20*Dossier!$B$21,"")</f>
        <v/>
      </c>
      <c r="L128" s="29" t="str">
        <f>IF(ISTEXT(B128),HYPERLINK(
    "https://app.themia.pro/searches/new?indirect_victim_indemnity_events-extra_patrimoniaux_indirectes-PREJUDICE_AFFECTION={%22exists%22:true,%22role%22:%22" &amp;
    SUBSTITUTE(
        SUBSTITUTE(
            SUBSTITUTE(
                SUBSTITUTE(
                    SUBSTITUTE(
                        SUBSTITUTE(
                            SUBSTITUTE(
                                B128,
                                "Conjoint(e)", "conjoint"
                            ),
                            "Enfant", "enfant"
                        ),
                        "Parent", "parent"
                    ),
                    "Frère/Soeur", "frere_soeur"
                ),
                "Petit-enfant", "petit_enfant"
            ),
            "Grand-parent", "grand_parent"
        ),
        "Autre", "autre_victime_indirecte"
    ) &amp;
    "%22,%22posture%22:%22award%22}",
    "Cliquez ici"
),"")</f>
        <v/>
      </c>
    </row>
    <row r="129" spans="1:12" ht="15" customHeight="1" x14ac:dyDescent="0.25">
      <c r="A129" s="15" t="str">
        <f t="shared" si="3"/>
        <v/>
      </c>
      <c r="B129" s="15"/>
      <c r="C129" s="15"/>
      <c r="D129" s="15"/>
      <c r="E129" s="21" t="str">
        <f>IF(ISNUMBER(D129),DATEDIF(D129,Dossier!$B$9,"Y"),"")</f>
        <v/>
      </c>
      <c r="F129" s="22" t="str">
        <f>IF(ISNUMBER(E129),VLOOKUP(E129,'Mortalité 2020-2022'!$A$5:$J$109,IF(C129="Masculin",4,IF(C129="Féminin",7,10))),"")</f>
        <v/>
      </c>
      <c r="G129" s="21" t="str">
        <f t="shared" si="4"/>
        <v/>
      </c>
      <c r="H129" s="21" t="str">
        <f t="shared" si="5"/>
        <v/>
      </c>
      <c r="I129" s="47"/>
      <c r="J129" s="48" t="str">
        <f t="shared" si="6"/>
        <v/>
      </c>
      <c r="K129" s="48" t="str">
        <f>IF(ISNUMBER(J129),J129*Dossier!$B$20*Dossier!$B$21,"")</f>
        <v/>
      </c>
      <c r="L129" s="29" t="str">
        <f>IF(ISTEXT(B129),HYPERLINK(
    "https://app.themia.pro/searches/new?indirect_victim_indemnity_events-extra_patrimoniaux_indirectes-PREJUDICE_AFFECTION={%22exists%22:true,%22role%22:%22" &amp;
    SUBSTITUTE(
        SUBSTITUTE(
            SUBSTITUTE(
                SUBSTITUTE(
                    SUBSTITUTE(
                        SUBSTITUTE(
                            SUBSTITUTE(
                                B129,
                                "Conjoint(e)", "conjoint"
                            ),
                            "Enfant", "enfant"
                        ),
                        "Parent", "parent"
                    ),
                    "Frère/Soeur", "frere_soeur"
                ),
                "Petit-enfant", "petit_enfant"
            ),
            "Grand-parent", "grand_parent"
        ),
        "Autre", "autre_victime_indirecte"
    ) &amp;
    "%22,%22posture%22:%22award%22}",
    "Cliquez ici"
),"")</f>
        <v/>
      </c>
    </row>
    <row r="130" spans="1:12" ht="15" customHeight="1" x14ac:dyDescent="0.25">
      <c r="A130" s="15" t="str">
        <f t="shared" si="3"/>
        <v/>
      </c>
      <c r="B130" s="15"/>
      <c r="C130" s="15"/>
      <c r="D130" s="32"/>
      <c r="E130" s="21" t="str">
        <f>IF(ISNUMBER(D130),DATEDIF(D130,Dossier!$B$9,"Y"),"")</f>
        <v/>
      </c>
      <c r="F130" s="22" t="str">
        <f>IF(ISNUMBER(E130),VLOOKUP(E130,'Mortalité 2020-2022'!$A$5:$J$109,IF(C130="Masculin",4,IF(C130="Féminin",7,10))),"")</f>
        <v/>
      </c>
      <c r="G130" s="21" t="str">
        <f t="shared" si="4"/>
        <v/>
      </c>
      <c r="H130" s="21" t="str">
        <f t="shared" si="5"/>
        <v/>
      </c>
      <c r="I130" s="47"/>
      <c r="J130" s="48" t="str">
        <f t="shared" si="6"/>
        <v/>
      </c>
      <c r="K130" s="48" t="str">
        <f>IF(ISNUMBER(J130),J130*Dossier!$B$20*Dossier!$B$21,"")</f>
        <v/>
      </c>
      <c r="L130" s="29" t="str">
        <f t="shared" ref="L130:L136" si="7">IF(ISTEXT(B130),HYPERLINK(
"https://app.themia.pro/searches/new?indirect_victim_indemnity_events-extra_patrimoniaux_indirectes-PREJUDICE_AFFECTION={%22exists%22:true,%22role%22:%22" &amp;
SUBSTITUTE(
SUBSTITUTE(
SUBSTITUTE(
SUBSTITUTE(
SUBSTITUTE(
SUBSTITUTE(
SUBSTITUTE(
B130,
"Conjoint(e)", "conjoint"
),
"Enfant", "enfant"
),
"Parent", "parent"
),
"Frère/Soeur", "frere_soeur"
),
"Petit-enfant", "petit_enfant"
),
"Grand-parent", "grand_parent"
),
"Autre", "autre_victime_indirecte"
) &amp;
"%22,%22posture%22:%22award%22}",
"Cliquez ici"
),"")</f>
        <v/>
      </c>
    </row>
    <row r="131" spans="1:12" ht="15" customHeight="1" x14ac:dyDescent="0.25">
      <c r="A131" s="15" t="str">
        <f t="shared" si="3"/>
        <v/>
      </c>
      <c r="B131" s="15"/>
      <c r="C131" s="15"/>
      <c r="D131" s="15"/>
      <c r="E131" s="21" t="str">
        <f>IF(ISNUMBER(D131),DATEDIF(D131,Dossier!$B$9,"Y"),"")</f>
        <v/>
      </c>
      <c r="F131" s="22" t="str">
        <f>IF(ISNUMBER(E131),VLOOKUP(E131,'Mortalité 2020-2022'!$A$5:$J$109,IF(C131="Masculin",4,IF(C131="Féminin",7,10))),"")</f>
        <v/>
      </c>
      <c r="G131" s="21" t="str">
        <f t="shared" si="4"/>
        <v/>
      </c>
      <c r="H131" s="21" t="str">
        <f t="shared" si="5"/>
        <v/>
      </c>
      <c r="I131" s="47"/>
      <c r="J131" s="48" t="str">
        <f t="shared" si="6"/>
        <v/>
      </c>
      <c r="K131" s="48" t="str">
        <f>IF(ISNUMBER(J131),J131*Dossier!$B$20*Dossier!$B$21,"")</f>
        <v/>
      </c>
      <c r="L131" s="29" t="str">
        <f t="shared" si="7"/>
        <v/>
      </c>
    </row>
    <row r="132" spans="1:12" ht="15" customHeight="1" x14ac:dyDescent="0.25">
      <c r="A132" s="15" t="str">
        <f t="shared" si="3"/>
        <v/>
      </c>
      <c r="B132" s="15"/>
      <c r="C132" s="15"/>
      <c r="D132" s="15"/>
      <c r="E132" s="21" t="str">
        <f>IF(ISNUMBER(D132),DATEDIF(D132,Dossier!$B$9,"Y"),"")</f>
        <v/>
      </c>
      <c r="F132" s="22" t="str">
        <f>IF(ISNUMBER(E132),VLOOKUP(E132,'Mortalité 2020-2022'!$A$5:$J$109,IF(C132="Masculin",4,IF(C132="Féminin",7,10))),"")</f>
        <v/>
      </c>
      <c r="G132" s="21" t="str">
        <f t="shared" si="4"/>
        <v/>
      </c>
      <c r="H132" s="21" t="str">
        <f t="shared" si="5"/>
        <v/>
      </c>
      <c r="I132" s="47"/>
      <c r="J132" s="48" t="str">
        <f t="shared" si="6"/>
        <v/>
      </c>
      <c r="K132" s="48" t="str">
        <f>IF(ISNUMBER(J132),J132*Dossier!$B$20*Dossier!$B$21,"")</f>
        <v/>
      </c>
      <c r="L132" s="29" t="str">
        <f t="shared" si="7"/>
        <v/>
      </c>
    </row>
    <row r="133" spans="1:12" ht="15" customHeight="1" x14ac:dyDescent="0.25">
      <c r="A133" s="15" t="str">
        <f t="shared" si="3"/>
        <v/>
      </c>
      <c r="B133" s="15"/>
      <c r="C133" s="15"/>
      <c r="D133" s="15"/>
      <c r="E133" s="21" t="str">
        <f>IF(ISNUMBER(D133),DATEDIF(D133,Dossier!$B$9,"Y"),"")</f>
        <v/>
      </c>
      <c r="F133" s="22" t="str">
        <f>IF(ISNUMBER(E133),VLOOKUP(E133,'Mortalité 2020-2022'!$A$5:$J$109,IF(C133="Masculin",4,IF(C133="Féminin",7,10))),"")</f>
        <v/>
      </c>
      <c r="G133" s="21" t="str">
        <f t="shared" si="4"/>
        <v/>
      </c>
      <c r="H133" s="21" t="str">
        <f t="shared" si="5"/>
        <v/>
      </c>
      <c r="I133" s="47"/>
      <c r="J133" s="48" t="str">
        <f t="shared" si="6"/>
        <v/>
      </c>
      <c r="K133" s="48" t="str">
        <f>IF(ISNUMBER(J133),J133*Dossier!$B$20*Dossier!$B$21,"")</f>
        <v/>
      </c>
      <c r="L133" s="29" t="str">
        <f t="shared" si="7"/>
        <v/>
      </c>
    </row>
    <row r="134" spans="1:12" ht="15" customHeight="1" x14ac:dyDescent="0.25">
      <c r="A134" s="15" t="str">
        <f t="shared" si="3"/>
        <v/>
      </c>
      <c r="B134" s="15"/>
      <c r="C134" s="15"/>
      <c r="D134" s="15"/>
      <c r="E134" s="21" t="str">
        <f>IF(ISNUMBER(D134),DATEDIF(D134,Dossier!$B$9,"Y"),"")</f>
        <v/>
      </c>
      <c r="F134" s="22" t="str">
        <f>IF(ISNUMBER(E134),VLOOKUP(E134,'Mortalité 2020-2022'!$A$5:$J$109,IF(C134="Masculin",4,IF(C134="Féminin",7,10))),"")</f>
        <v/>
      </c>
      <c r="G134" s="21" t="str">
        <f t="shared" si="4"/>
        <v/>
      </c>
      <c r="H134" s="21" t="str">
        <f t="shared" si="5"/>
        <v/>
      </c>
      <c r="I134" s="47"/>
      <c r="J134" s="48" t="str">
        <f t="shared" si="6"/>
        <v/>
      </c>
      <c r="K134" s="48" t="str">
        <f>IF(ISNUMBER(J134),J134*Dossier!$B$20*Dossier!$B$21,"")</f>
        <v/>
      </c>
      <c r="L134" s="29" t="str">
        <f t="shared" si="7"/>
        <v/>
      </c>
    </row>
    <row r="135" spans="1:12" ht="15" customHeight="1" x14ac:dyDescent="0.25">
      <c r="A135" s="15" t="str">
        <f t="shared" si="3"/>
        <v/>
      </c>
      <c r="B135" s="15"/>
      <c r="C135" s="15"/>
      <c r="D135" s="15"/>
      <c r="E135" s="21" t="str">
        <f>IF(ISNUMBER(D135),DATEDIF(D135,Dossier!$B$9,"Y"),"")</f>
        <v/>
      </c>
      <c r="F135" s="22" t="str">
        <f>IF(ISNUMBER(E135),VLOOKUP(E135,'Mortalité 2020-2022'!$A$5:$J$109,IF(C135="Masculin",4,IF(C135="Féminin",7,10))),"")</f>
        <v/>
      </c>
      <c r="G135" s="21" t="str">
        <f t="shared" si="4"/>
        <v/>
      </c>
      <c r="H135" s="21" t="str">
        <f t="shared" si="5"/>
        <v/>
      </c>
      <c r="I135" s="47"/>
      <c r="J135" s="48" t="str">
        <f t="shared" si="6"/>
        <v/>
      </c>
      <c r="K135" s="48" t="str">
        <f>IF(ISNUMBER(J135),J135*Dossier!$B$20*Dossier!$B$21,"")</f>
        <v/>
      </c>
      <c r="L135" s="29" t="str">
        <f t="shared" si="7"/>
        <v/>
      </c>
    </row>
    <row r="136" spans="1:12" ht="15" customHeight="1" x14ac:dyDescent="0.25">
      <c r="A136" s="15" t="str">
        <f t="shared" si="3"/>
        <v/>
      </c>
      <c r="B136" s="15"/>
      <c r="C136" s="15"/>
      <c r="D136" s="15"/>
      <c r="E136" s="21" t="str">
        <f>IF(ISNUMBER(D136),DATEDIF(D136,Dossier!$B$9,"Y"),"")</f>
        <v/>
      </c>
      <c r="F136" s="22" t="str">
        <f>IF(ISNUMBER(E136),VLOOKUP(E136,'Mortalité 2020-2022'!$A$5:$J$109,IF(C136="Masculin",4,IF(C136="Féminin",7,10))),"")</f>
        <v/>
      </c>
      <c r="G136" s="21" t="str">
        <f t="shared" si="4"/>
        <v/>
      </c>
      <c r="H136" s="21" t="str">
        <f t="shared" si="5"/>
        <v/>
      </c>
      <c r="I136" s="47"/>
      <c r="J136" s="48" t="str">
        <f t="shared" si="6"/>
        <v/>
      </c>
      <c r="K136" s="48" t="str">
        <f>IF(ISNUMBER(J136),J136*Dossier!$B$20*Dossier!$B$21,"")</f>
        <v/>
      </c>
      <c r="L136" s="29" t="str">
        <f t="shared" si="7"/>
        <v/>
      </c>
    </row>
    <row r="137" spans="1:12" ht="15" customHeight="1" x14ac:dyDescent="0.25">
      <c r="I137" s="79" t="s">
        <v>83</v>
      </c>
      <c r="J137" s="48">
        <f>SUM(J128:J136)</f>
        <v>0</v>
      </c>
      <c r="K137" s="48">
        <f>SUM(K128:K136)</f>
        <v>0</v>
      </c>
    </row>
    <row r="139" spans="1:12" ht="15" customHeight="1" x14ac:dyDescent="0.25">
      <c r="A139" s="41" t="s">
        <v>371</v>
      </c>
    </row>
    <row r="141" spans="1:12" ht="23.25" customHeight="1" x14ac:dyDescent="0.25">
      <c r="A141" s="61" t="s">
        <v>52</v>
      </c>
      <c r="B141" s="61" t="s">
        <v>54</v>
      </c>
      <c r="C141" s="62" t="s">
        <v>115</v>
      </c>
    </row>
    <row r="142" spans="1:12" ht="15" customHeight="1" x14ac:dyDescent="0.25">
      <c r="A142" s="15" t="s">
        <v>372</v>
      </c>
      <c r="B142" s="47"/>
      <c r="C142" s="48">
        <f>B142*Dossier!$B$20*Dossier!$B$21</f>
        <v>0</v>
      </c>
    </row>
    <row r="143" spans="1:12" ht="15" customHeight="1" x14ac:dyDescent="0.25">
      <c r="A143" s="15"/>
      <c r="B143" s="47"/>
      <c r="C143" s="48">
        <f>B143*Dossier!$B$20*Dossier!$B$21</f>
        <v>0</v>
      </c>
    </row>
    <row r="144" spans="1:12" ht="15" customHeight="1" x14ac:dyDescent="0.25">
      <c r="A144" s="15"/>
      <c r="B144" s="47"/>
      <c r="C144" s="48">
        <f>B144*Dossier!$B$20*Dossier!$B$21</f>
        <v>0</v>
      </c>
    </row>
    <row r="145" spans="1:4" ht="15" customHeight="1" x14ac:dyDescent="0.25">
      <c r="A145" s="15"/>
      <c r="B145" s="47"/>
      <c r="C145" s="48">
        <f>B145*Dossier!$B$20*Dossier!$B$21</f>
        <v>0</v>
      </c>
    </row>
    <row r="150" spans="1:4" ht="15" customHeight="1" x14ac:dyDescent="0.25">
      <c r="A150" s="43" t="s">
        <v>63</v>
      </c>
    </row>
    <row r="151" spans="1:4" ht="45.75" customHeight="1" x14ac:dyDescent="0.25">
      <c r="A151" s="39" t="s">
        <v>373</v>
      </c>
      <c r="B151" s="40" t="s">
        <v>117</v>
      </c>
      <c r="C151" s="39" t="s">
        <v>303</v>
      </c>
      <c r="D151" s="39" t="s">
        <v>49</v>
      </c>
    </row>
    <row r="152" spans="1:4" ht="15.75" customHeight="1" x14ac:dyDescent="0.25">
      <c r="A152" s="42">
        <f ca="1">IFERROR(SUM(B142:B145,B106,B90,B67,B17,B5,B83:B86),"")</f>
        <v>0</v>
      </c>
      <c r="B152" s="42">
        <f ca="1">IFERROR(SUM(C142:C145,C106,C90,C83:C86,C67,C17,C5),"")</f>
        <v>0</v>
      </c>
      <c r="C152" s="42">
        <f ca="1">SUM(C142:C145,C106,C90,C83:C86,C67,D17,D5)</f>
        <v>0</v>
      </c>
      <c r="D152" s="42">
        <f ca="1">SUM(E5,E17)</f>
        <v>0</v>
      </c>
    </row>
  </sheetData>
  <mergeCells count="6">
    <mergeCell ref="A125:B125"/>
    <mergeCell ref="A1:L1"/>
    <mergeCell ref="G20:G23"/>
    <mergeCell ref="G31:G34"/>
    <mergeCell ref="C37:D37"/>
    <mergeCell ref="I55:I59"/>
  </mergeCells>
  <dataValidations count="5">
    <dataValidation type="list" allowBlank="1" showInputMessage="1" showErrorMessage="1" sqref="E37" xr:uid="{C4066D88-EFF2-418B-BA71-35552F94DA85}">
      <formula1>"Tables stationnaires,Tables prospectives"</formula1>
    </dataValidation>
    <dataValidation type="list" allowBlank="1" showInputMessage="1" showErrorMessage="1" sqref="C41:C47 C128:C136" xr:uid="{F5D6CCB5-0215-42FA-BB64-9C4180F537AD}">
      <formula1>"Féminin,Masculin,Indéterminé"</formula1>
    </dataValidation>
    <dataValidation type="list" allowBlank="1" showInputMessage="1" showErrorMessage="1" sqref="B93:B101 B113:B121 B128:B136" xr:uid="{CECE40A0-33FB-4C01-AD6C-5DF0EA67B8FC}">
      <formula1>"Conjoint(e),Enfant,Parent,Frère/Soeur,Petit-enfant,Grand-parent,Autre"</formula1>
    </dataValidation>
    <dataValidation type="list" allowBlank="1" showInputMessage="1" showErrorMessage="1" sqref="A109:A110" xr:uid="{3220C62D-89E8-49ED-8344-61015E5A55AE}">
      <formula1>"Evaluation forfaitaire,Evaluation au jour"</formula1>
    </dataValidation>
    <dataValidation type="list" allowBlank="1" showInputMessage="1" showErrorMessage="1" sqref="D8:D12 D70:D77" xr:uid="{4C397BE1-A7EF-48E9-ACB1-29CFDD718D59}">
      <mc:AlternateContent xmlns:x12ac="http://schemas.microsoft.com/office/spreadsheetml/2011/1/ac" xmlns:mc="http://schemas.openxmlformats.org/markup-compatibility/2006">
        <mc:Choice Requires="x12ac">
          <x12ac:list>"Oui, Indice annuel","Oui, Indice mensuel",Non</x12ac:list>
        </mc:Choice>
        <mc:Fallback>
          <formula1>"Oui, Indice annuel,Oui, Indice mensuel,Non"</formula1>
        </mc:Fallback>
      </mc:AlternateContent>
    </dataValidation>
  </dataValidations>
  <pageMargins left="0.7" right="0.7" top="0.75" bottom="0.75" header="0.511811023622047" footer="0.511811023622047"/>
  <pageSetup paperSize="9" orientation="portrait" horizontalDpi="300" verticalDpi="30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O124"/>
  <sheetViews>
    <sheetView topLeftCell="A121" zoomScaleNormal="100" workbookViewId="0">
      <selection activeCell="E82" sqref="E82"/>
    </sheetView>
  </sheetViews>
  <sheetFormatPr baseColWidth="10" defaultColWidth="24" defaultRowHeight="15" x14ac:dyDescent="0.25"/>
  <cols>
    <col min="1" max="1" width="28.140625" customWidth="1"/>
  </cols>
  <sheetData>
    <row r="1" spans="1:12" ht="15" customHeight="1" x14ac:dyDescent="0.25">
      <c r="A1" s="4" t="s">
        <v>301</v>
      </c>
      <c r="B1" s="4"/>
      <c r="C1" s="4"/>
      <c r="D1" s="4"/>
      <c r="E1" s="4"/>
      <c r="F1" s="4"/>
      <c r="G1" s="4"/>
      <c r="H1" s="4"/>
      <c r="I1" s="4"/>
      <c r="J1" s="4"/>
      <c r="K1" s="4"/>
      <c r="L1" s="4"/>
    </row>
    <row r="4" spans="1:12" ht="37.5" customHeight="1" x14ac:dyDescent="0.25">
      <c r="B4" s="39" t="s">
        <v>46</v>
      </c>
      <c r="C4" s="40" t="s">
        <v>47</v>
      </c>
    </row>
    <row r="5" spans="1:12" ht="30.75" customHeight="1" x14ac:dyDescent="0.25">
      <c r="A5" s="104" t="s">
        <v>374</v>
      </c>
      <c r="B5" s="42" t="str">
        <f ca="1">IFERROR(A51,"")</f>
        <v/>
      </c>
      <c r="C5" s="42" t="str">
        <f ca="1">IFERROR(B5*Dossier!B20*Dossier!B21,"")</f>
        <v/>
      </c>
    </row>
    <row r="6" spans="1:12" ht="15" customHeight="1" x14ac:dyDescent="0.25">
      <c r="A6" s="43"/>
      <c r="B6" s="56"/>
      <c r="C6" s="56"/>
      <c r="D6" s="56"/>
      <c r="E6" s="56"/>
    </row>
    <row r="7" spans="1:12" ht="15" customHeight="1" x14ac:dyDescent="0.25">
      <c r="A7" s="43" t="s">
        <v>86</v>
      </c>
      <c r="B7" s="43" t="s">
        <v>375</v>
      </c>
      <c r="D7" s="43" t="s">
        <v>88</v>
      </c>
    </row>
    <row r="8" spans="1:12" ht="15" customHeight="1" x14ac:dyDescent="0.25">
      <c r="A8" s="15" t="s">
        <v>376</v>
      </c>
      <c r="B8" s="48">
        <f>IF(A8="Méthode 1",E16,IF(A8="Méthode 2",G29,C33))</f>
        <v>0</v>
      </c>
      <c r="D8" s="15" t="s">
        <v>90</v>
      </c>
      <c r="E8" t="s">
        <v>91</v>
      </c>
    </row>
    <row r="10" spans="1:12" ht="15" customHeight="1" x14ac:dyDescent="0.25">
      <c r="A10" s="43" t="s">
        <v>92</v>
      </c>
    </row>
    <row r="11" spans="1:12" ht="30" customHeight="1" x14ac:dyDescent="0.25">
      <c r="A11" s="44" t="s">
        <v>93</v>
      </c>
      <c r="B11" s="44" t="s">
        <v>94</v>
      </c>
      <c r="C11" s="44" t="s">
        <v>95</v>
      </c>
      <c r="D11" s="44" t="s">
        <v>96</v>
      </c>
      <c r="E11" s="44" t="s">
        <v>97</v>
      </c>
      <c r="F11" s="57"/>
      <c r="G11" s="57"/>
      <c r="H11" s="57"/>
    </row>
    <row r="12" spans="1:12" ht="15" customHeight="1" x14ac:dyDescent="0.25">
      <c r="A12" s="15">
        <v>2019</v>
      </c>
      <c r="B12" s="47"/>
      <c r="C12" s="21">
        <f>IF(ISBLANK(A12),"",VLOOKUP(A12,'Indices d''actualisation'!$A$4:$C$27,IF($D$8="IPC",2,3)))</f>
        <v>86.6</v>
      </c>
      <c r="D12" s="21" t="str">
        <f>IFERROR(VLOOKUP(YEAR(Dossier!$B$11),'Indices d''actualisation'!$A$4:$C$27,IF($D$8="IPC",2,3)),"")</f>
        <v/>
      </c>
      <c r="E12" s="48" t="str">
        <f>IF(ISBLANK(B12),"",B12*D12/C12)</f>
        <v/>
      </c>
    </row>
    <row r="13" spans="1:12" ht="15" customHeight="1" x14ac:dyDescent="0.25">
      <c r="A13" s="15"/>
      <c r="B13" s="47"/>
      <c r="C13" s="21" t="str">
        <f>IF(ISBLANK(A13),"",VLOOKUP(A13,'Indices d''actualisation'!$A$4:$C$27,IF($D$8="IPC",2,3)))</f>
        <v/>
      </c>
      <c r="D13" s="21" t="str">
        <f>IFERROR(VLOOKUP(YEAR(Dossier!$B$11),'Indices d''actualisation'!$A$4:$C$27,IF($D$8="IPC",2,3)),"")</f>
        <v/>
      </c>
      <c r="E13" s="48" t="str">
        <f>IF(ISBLANK(B13),"",B13*D13/C13)</f>
        <v/>
      </c>
    </row>
    <row r="14" spans="1:12" ht="15" customHeight="1" x14ac:dyDescent="0.25">
      <c r="A14" s="15"/>
      <c r="B14" s="47"/>
      <c r="C14" s="21" t="str">
        <f>IF(ISBLANK(A14),"",VLOOKUP(A14,'Indices d''actualisation'!$A$4:$C$27,IF($D$8="IPC",2,3)))</f>
        <v/>
      </c>
      <c r="D14" s="21" t="str">
        <f>IFERROR(VLOOKUP(YEAR(Dossier!$B$11),'Indices d''actualisation'!$A$4:$C$27,IF($D$8="IPC",2,3)),"")</f>
        <v/>
      </c>
      <c r="E14" s="48" t="str">
        <f>IF(ISBLANK(B14),"",B14*D14/C14)</f>
        <v/>
      </c>
    </row>
    <row r="15" spans="1:12" ht="15" customHeight="1" x14ac:dyDescent="0.25">
      <c r="A15" s="15"/>
      <c r="B15" s="47"/>
      <c r="C15" s="21" t="str">
        <f>IF(ISBLANK(A15),"",VLOOKUP(A15,'Indices d''actualisation'!$A$4:$C$27,IF($D$8="IPC",2,3)))</f>
        <v/>
      </c>
      <c r="D15" s="21" t="str">
        <f>IFERROR(VLOOKUP(YEAR(Dossier!$B$11),'Indices d''actualisation'!$A$4:$C$27,IF($D$8="IPC",2,3)),"")</f>
        <v/>
      </c>
      <c r="E15" s="48" t="str">
        <f>IF(ISBLANK(B15),"",B15*D15/C15)</f>
        <v/>
      </c>
    </row>
    <row r="16" spans="1:12" ht="15" customHeight="1" x14ac:dyDescent="0.25">
      <c r="C16" s="3" t="s">
        <v>98</v>
      </c>
      <c r="D16" s="3"/>
      <c r="E16" s="48" t="str">
        <f>IFERROR(AVERAGE(E12:E15),"")</f>
        <v/>
      </c>
    </row>
    <row r="18" spans="1:8" ht="15" customHeight="1" x14ac:dyDescent="0.25">
      <c r="A18" s="43" t="s">
        <v>99</v>
      </c>
    </row>
    <row r="19" spans="1:8" ht="30" customHeight="1" x14ac:dyDescent="0.25">
      <c r="A19" s="44" t="s">
        <v>100</v>
      </c>
      <c r="B19" s="44" t="s">
        <v>101</v>
      </c>
      <c r="C19" s="44" t="s">
        <v>102</v>
      </c>
      <c r="D19" s="44" t="s">
        <v>103</v>
      </c>
      <c r="E19" s="44" t="s">
        <v>95</v>
      </c>
      <c r="F19" s="44" t="s">
        <v>96</v>
      </c>
      <c r="G19" s="44" t="s">
        <v>97</v>
      </c>
      <c r="H19" s="57"/>
    </row>
    <row r="20" spans="1:8" ht="15" customHeight="1" x14ac:dyDescent="0.25">
      <c r="A20" s="2"/>
      <c r="B20" s="58"/>
      <c r="C20" s="59"/>
      <c r="D20" s="1">
        <f>C20+C21+C22</f>
        <v>0</v>
      </c>
      <c r="E20" s="148" t="str">
        <f>IF(ISBLANK(A20),"",VLOOKUP(A20,'Indices d''actualisation'!$A$4:$C$27,IF($D$8="IPC",2,3)))</f>
        <v/>
      </c>
      <c r="F20" s="148" t="str">
        <f>IFERROR(VLOOKUP(YEAR(Dossier!$B$11),'Indices d''actualisation'!$A$4:$C$27,IF($D$8="IPC",2,3)),"")</f>
        <v/>
      </c>
      <c r="G20" s="1" t="str">
        <f>IFERROR(IF(ISBLANK(D20),"",D20*F20/E20),"")</f>
        <v/>
      </c>
    </row>
    <row r="21" spans="1:8" ht="15" customHeight="1" x14ac:dyDescent="0.25">
      <c r="A21" s="2"/>
      <c r="B21" s="58"/>
      <c r="C21" s="59"/>
      <c r="D21" s="1"/>
      <c r="E21" s="1"/>
      <c r="F21" s="1"/>
      <c r="G21" s="1"/>
    </row>
    <row r="22" spans="1:8" ht="15" customHeight="1" x14ac:dyDescent="0.25">
      <c r="A22" s="2"/>
      <c r="B22" s="58"/>
      <c r="C22" s="59"/>
      <c r="D22" s="1"/>
      <c r="E22" s="1"/>
      <c r="F22" s="1"/>
      <c r="G22" s="1"/>
    </row>
    <row r="23" spans="1:8" ht="15" customHeight="1" x14ac:dyDescent="0.25">
      <c r="A23" s="2"/>
      <c r="B23" s="58"/>
      <c r="C23" s="59"/>
      <c r="D23" s="1">
        <f>C23+C24+C25</f>
        <v>0</v>
      </c>
      <c r="E23" s="148" t="str">
        <f>IF(ISBLANK(A23),"",VLOOKUP(A23,'Indices d''actualisation'!$A$4:$C$27,IF($D$8="IPC",2,3)))</f>
        <v/>
      </c>
      <c r="F23" s="148" t="str">
        <f>IFERROR(VLOOKUP(YEAR(Dossier!$B$11),'Indices d''actualisation'!$A$4:$C$27,IF($D$8="IPC",2,3)),"")</f>
        <v/>
      </c>
      <c r="G23" s="1" t="str">
        <f>IFERROR(IF(ISBLANK(D23),"",D23*F23/E23),"")</f>
        <v/>
      </c>
    </row>
    <row r="24" spans="1:8" ht="15" customHeight="1" x14ac:dyDescent="0.25">
      <c r="A24" s="2"/>
      <c r="B24" s="58"/>
      <c r="C24" s="59"/>
      <c r="D24" s="1"/>
      <c r="E24" s="1"/>
      <c r="F24" s="1"/>
      <c r="G24" s="1"/>
    </row>
    <row r="25" spans="1:8" ht="15" customHeight="1" x14ac:dyDescent="0.25">
      <c r="A25" s="2"/>
      <c r="B25" s="58"/>
      <c r="C25" s="59"/>
      <c r="D25" s="1"/>
      <c r="E25" s="1"/>
      <c r="F25" s="1"/>
      <c r="G25" s="1"/>
    </row>
    <row r="26" spans="1:8" ht="15" customHeight="1" x14ac:dyDescent="0.25">
      <c r="A26" s="2"/>
      <c r="B26" s="58"/>
      <c r="C26" s="59"/>
      <c r="D26" s="1">
        <f>C26+C27+C28</f>
        <v>0</v>
      </c>
      <c r="E26" s="148" t="str">
        <f>IF(ISBLANK(A26),"",VLOOKUP(A26,'Indices d''actualisation'!$A$4:$C$27,IF($D$8="IPC",2,3)))</f>
        <v/>
      </c>
      <c r="F26" s="148" t="str">
        <f>IFERROR(VLOOKUP(YEAR(Dossier!$B$11),'Indices d''actualisation'!$A$4:$C$27,IF($D$8="IPC",2,3)),"")</f>
        <v/>
      </c>
      <c r="G26" s="1" t="str">
        <f>IFERROR(IF(ISBLANK(D26),"",D26*F26/E26),"")</f>
        <v/>
      </c>
    </row>
    <row r="27" spans="1:8" ht="15" customHeight="1" x14ac:dyDescent="0.25">
      <c r="A27" s="2"/>
      <c r="B27" s="58"/>
      <c r="C27" s="59"/>
      <c r="D27" s="1"/>
      <c r="E27" s="1"/>
      <c r="F27" s="1"/>
      <c r="G27" s="1"/>
    </row>
    <row r="28" spans="1:8" ht="15" customHeight="1" x14ac:dyDescent="0.25">
      <c r="A28" s="2"/>
      <c r="B28" s="58"/>
      <c r="C28" s="59"/>
      <c r="D28" s="1"/>
      <c r="E28" s="1"/>
      <c r="F28" s="1"/>
      <c r="G28" s="1"/>
    </row>
    <row r="29" spans="1:8" ht="15" customHeight="1" x14ac:dyDescent="0.25">
      <c r="E29" s="150" t="s">
        <v>104</v>
      </c>
      <c r="F29" s="150"/>
      <c r="G29" s="48" t="str">
        <f>IFERROR(AVERAGEIF(G20:G28, "&lt;&gt;0"),"")</f>
        <v/>
      </c>
    </row>
    <row r="31" spans="1:8" ht="15" customHeight="1" x14ac:dyDescent="0.25">
      <c r="A31" s="43" t="s">
        <v>105</v>
      </c>
    </row>
    <row r="32" spans="1:8" ht="15" customHeight="1" x14ac:dyDescent="0.25">
      <c r="A32" s="54" t="s">
        <v>106</v>
      </c>
      <c r="B32" s="54" t="s">
        <v>107</v>
      </c>
      <c r="C32" s="54" t="s">
        <v>87</v>
      </c>
    </row>
    <row r="33" spans="1:11" ht="15" customHeight="1" x14ac:dyDescent="0.25">
      <c r="A33" s="47"/>
      <c r="B33" s="26"/>
      <c r="C33" s="48">
        <f>A33*B33</f>
        <v>0</v>
      </c>
    </row>
    <row r="35" spans="1:11" ht="15" customHeight="1" x14ac:dyDescent="0.25">
      <c r="A35" s="43" t="s">
        <v>377</v>
      </c>
    </row>
    <row r="36" spans="1:11" ht="45" customHeight="1" x14ac:dyDescent="0.25">
      <c r="A36" s="44" t="s">
        <v>68</v>
      </c>
      <c r="B36" s="44" t="s">
        <v>69</v>
      </c>
      <c r="C36" s="44" t="s">
        <v>109</v>
      </c>
      <c r="D36" s="44" t="s">
        <v>110</v>
      </c>
      <c r="E36" s="44" t="s">
        <v>67</v>
      </c>
      <c r="F36" s="44" t="s">
        <v>378</v>
      </c>
      <c r="G36" s="44" t="s">
        <v>112</v>
      </c>
      <c r="H36" s="44" t="s">
        <v>113</v>
      </c>
    </row>
    <row r="37" spans="1:11" ht="15" customHeight="1" x14ac:dyDescent="0.25">
      <c r="A37" s="32">
        <f>Dossier!B9</f>
        <v>45313</v>
      </c>
      <c r="B37" s="32"/>
      <c r="C37" s="21" t="str">
        <f>IF(ISBLANK(B37),"",DATEDIF(A37,B37,"d"))</f>
        <v/>
      </c>
      <c r="D37" s="47"/>
      <c r="E37" s="15"/>
      <c r="F37" s="48" t="str">
        <f>IF(E37="Sur toute la période",D37,IF(E37="Par an",C37/365.25*D37,IF(E37="Par mois",C37/30.5*D37,IF(E37="Par jour",D37*C37,""))))</f>
        <v/>
      </c>
      <c r="G37" s="48" t="str">
        <f>IF(ISNUMBER(F37),C37/365.25*$B$8,"")</f>
        <v/>
      </c>
      <c r="H37" s="48" t="str">
        <f>IF(ISNUMBER(F37),G37-F37,"")</f>
        <v/>
      </c>
    </row>
    <row r="38" spans="1:11" ht="15" customHeight="1" x14ac:dyDescent="0.25">
      <c r="A38" s="32" t="str">
        <f>IF(B37&lt;Dossier!$B$11,IF(ISBLANK(B37),"", B37+1),"")</f>
        <v/>
      </c>
      <c r="B38" s="32"/>
      <c r="C38" s="21" t="str">
        <f>IF(ISBLANK(B38),"",DATEDIF(A38,B38,"d"))</f>
        <v/>
      </c>
      <c r="D38" s="47"/>
      <c r="E38" s="15"/>
      <c r="F38" s="48" t="str">
        <f>IF(E38="Sur toute la période",D38,IF(E38="Par an",C38/365.25*D38,IF(E38="Par mois",C38/30.5*D38,IF(E38="Par jour",D38*C38,""))))</f>
        <v/>
      </c>
      <c r="G38" s="48" t="str">
        <f>IF(ISNUMBER(F38),C38/365.25*$B$8,"")</f>
        <v/>
      </c>
      <c r="H38" s="48" t="str">
        <f>IF(ISNUMBER(F38),G38-F38,"")</f>
        <v/>
      </c>
    </row>
    <row r="39" spans="1:11" ht="15" customHeight="1" x14ac:dyDescent="0.25">
      <c r="A39" s="32" t="str">
        <f>IF(B38&lt;Dossier!$B$11,IF(ISBLANK(B38),"", B38+1),"")</f>
        <v/>
      </c>
      <c r="B39" s="32"/>
      <c r="C39" s="21" t="str">
        <f>IF(ISBLANK(B39),"",DATEDIF(A39,B39,"d"))</f>
        <v/>
      </c>
      <c r="D39" s="47"/>
      <c r="E39" s="15"/>
      <c r="F39" s="48" t="str">
        <f>IF(E39="Sur toute la période",D39,IF(E39="Par an",C39/365.25*D39,IF(E39="Par mois",C39/30.5*D39,IF(E39="Par jour",D39*C39,""))))</f>
        <v/>
      </c>
      <c r="G39" s="48" t="str">
        <f>IF(ISNUMBER(F39),C39/365.25*$B$8,"")</f>
        <v/>
      </c>
      <c r="H39" s="48" t="str">
        <f>IF(ISNUMBER(F39),G39-F39,"")</f>
        <v/>
      </c>
    </row>
    <row r="40" spans="1:11" ht="15" customHeight="1" x14ac:dyDescent="0.25">
      <c r="A40" s="32" t="str">
        <f>IF(B39&lt;Dossier!$B$11,IF(ISBLANK(B39),"", B39+1),"")</f>
        <v/>
      </c>
      <c r="B40" s="15"/>
      <c r="C40" s="21" t="str">
        <f>IF(ISBLANK(B40),"",DATEDIF(A40,B40,"d"))</f>
        <v/>
      </c>
      <c r="D40" s="47"/>
      <c r="E40" s="15"/>
      <c r="F40" s="48" t="str">
        <f>IF(E40="Sur toute la période",D40,IF(E40="Par an",C40/365.25*D40,IF(E40="Par mois",C40/30.5*D40,IF(E40="Par jour",D40*C40,""))))</f>
        <v/>
      </c>
      <c r="G40" s="48" t="str">
        <f>IF(ISNUMBER(F40),C40/365.25*$B$8,"")</f>
        <v/>
      </c>
      <c r="H40" s="48" t="str">
        <f>IF(ISNUMBER(F40),G40-F40,"")</f>
        <v/>
      </c>
    </row>
    <row r="41" spans="1:11" ht="15" customHeight="1" x14ac:dyDescent="0.25">
      <c r="A41" s="32" t="str">
        <f>IF(B40&lt;Dossier!$B$11,IF(ISBLANK(B40),"", B40+1),"")</f>
        <v/>
      </c>
      <c r="B41" s="15"/>
      <c r="C41" s="21" t="str">
        <f>IF(ISBLANK(B41),"",DATEDIF(A41,B41,"d"))</f>
        <v/>
      </c>
      <c r="D41" s="47"/>
      <c r="E41" s="15"/>
      <c r="F41" s="48" t="str">
        <f>IF(E41="Sur toute la période",D41,IF(E41="Par an",C41/365.25*D41,IF(E41="Par mois",C41/30.5*D41,IF(E41="Par jour",D41*C41,""))))</f>
        <v/>
      </c>
      <c r="G41" s="48" t="str">
        <f>IF(ISNUMBER(F41),C41/365.25*$B$8,"")</f>
        <v/>
      </c>
      <c r="H41" s="48" t="str">
        <f>IF(ISNUMBER(F41),G41-F41,"")</f>
        <v/>
      </c>
    </row>
    <row r="42" spans="1:11" ht="15" customHeight="1" x14ac:dyDescent="0.25">
      <c r="G42" t="s">
        <v>83</v>
      </c>
      <c r="H42" s="48">
        <f>SUM(H37:H41)</f>
        <v>0</v>
      </c>
    </row>
    <row r="44" spans="1:11" ht="15" customHeight="1" x14ac:dyDescent="0.25">
      <c r="A44" s="43" t="s">
        <v>379</v>
      </c>
      <c r="B44" s="43"/>
    </row>
    <row r="45" spans="1:11" ht="15" customHeight="1" x14ac:dyDescent="0.25">
      <c r="A45" s="151" t="s">
        <v>4</v>
      </c>
      <c r="B45" s="151"/>
      <c r="C45" s="72" t="str">
        <f>Dossier!$G$4</f>
        <v>Tables stationnaires</v>
      </c>
      <c r="D45" s="73" t="s">
        <v>144</v>
      </c>
      <c r="E45" s="34"/>
    </row>
    <row r="47" spans="1:11" ht="45" customHeight="1" x14ac:dyDescent="0.25">
      <c r="A47" s="44" t="s">
        <v>380</v>
      </c>
      <c r="B47" s="44" t="s">
        <v>203</v>
      </c>
      <c r="C47" s="44" t="s">
        <v>381</v>
      </c>
      <c r="D47" s="44" t="s">
        <v>382</v>
      </c>
      <c r="E47" s="44" t="s">
        <v>383</v>
      </c>
      <c r="F47" s="44" t="s">
        <v>384</v>
      </c>
      <c r="G47" s="44" t="s">
        <v>208</v>
      </c>
      <c r="H47" s="44" t="s">
        <v>209</v>
      </c>
      <c r="I47" s="44" t="s">
        <v>210</v>
      </c>
      <c r="J47" s="44" t="s">
        <v>385</v>
      </c>
      <c r="K47" s="44" t="s">
        <v>197</v>
      </c>
    </row>
    <row r="48" spans="1:11" ht="15" customHeight="1" x14ac:dyDescent="0.25">
      <c r="A48" s="84">
        <f>B8</f>
        <v>0</v>
      </c>
      <c r="B48" s="47"/>
      <c r="C48" s="47"/>
      <c r="D48" s="32"/>
      <c r="E48" s="15"/>
      <c r="F48" s="21" t="b">
        <f>IF(ISNUMBER(D48),DATEDIF(D48,Dossier!B11,"Y"))</f>
        <v>0</v>
      </c>
      <c r="G48" s="15" t="b">
        <f>FALSE()</f>
        <v>0</v>
      </c>
      <c r="H48" s="15"/>
      <c r="I48" s="21" t="str">
        <f t="array" aca="1" ref="I48" ca="1">IF(G48=TRUE(),IF(AND(E48="Masculin",C45="Tables stationnaires"),INDIRECT("'Homme stationnaire 2025'!DB"&amp;F48+2),IF(AND(E48="Masculin",C45="Tables prospectives"),INDIRECT("'Homme prospectif 2025'!DB"&amp;F48+2),IF(AND(E48="Féminin",C45="Tables stationnaires"),INDIRECT("'Femme stationnaire 2025'!DB"&amp;F48+2),IF(AND(E48="Féminin",C45="Tables prospectives"),INDIRECT("'Femme prospectif 2025'!DB"&amp;F48+2),IF(AND(E48="Indéterminé",C45="Tables stationnaires"),INDIRECT("'I Stationnaire 2025'!DB"&amp;F48+2),IF(AND(E48="Indéterminé",C45="Tables prospectives"),INDIRECT("'I prospectif 2025'!DB"&amp;F48+2),"")))))),IF(AND(E48="Masculin",C45="Tables stationnaires"),INDIRECT("'Homme stationnaire 2025'!"&amp;ADDRESS(F48+2,H48+1,4,1)),
IF(AND(E48="Masculin",C45="Tables prospectives"),
IF(H48+1&gt;106,INDIRECT("'Homme prospectif 2025'!DB"&amp;F48+2),
INDIRECT("'Homme prospectif 2025'!"&amp;ADDRESS(F48+2,H48+1,4,1))),
IF(AND(E48="Féminin",C45="Tables stationnaires"),
INDIRECT("'Femme stationnaire 2025'!"&amp;ADDRESS(F48+2,H48+1,4,1)),
IF(AND(E48="Féminin",C45="Tables prospectives"),
IF(H48+1&gt;106,INDIRECT("'Femme prospectif 2025'!DB"&amp;F48+2),
INDIRECT("'Femme prospectif 2025'!"&amp;ADDRESS(F48+2,H48+1,4,1))),
IF(AND(E48="Indéterminé",C45="Tables stationnaires"),
INDIRECT("'I Stationnaire 2025'!"&amp;ADDRESS(F48+2,H48+1,4,1)),
IF(AND(E48="Indéterminé",C45="Tables prospectives"),
IF(H48+1&gt;106,INDIRECT("'I prospectif 2025'!DB"&amp;F48+2),
INDIRECT("'I prospectif 2025'!"&amp;ADDRESS(F48+2,H48+1,4,1))),"")))))))</f>
        <v/>
      </c>
      <c r="J48" s="48">
        <f>A48-(B48 * IF(C48="Par jour", 365.25, IF(C48="Par semaine", 52.18, IF(C48="Par mois", 12, IF(C48="Par an",1, 0)))))</f>
        <v>0</v>
      </c>
      <c r="K48" s="48" t="str">
        <f ca="1">IFERROR(J48*I48,"")</f>
        <v/>
      </c>
    </row>
    <row r="50" spans="1:7" ht="45" customHeight="1" x14ac:dyDescent="0.25">
      <c r="A50" s="44" t="s">
        <v>386</v>
      </c>
    </row>
    <row r="51" spans="1:7" ht="15" customHeight="1" x14ac:dyDescent="0.25">
      <c r="A51" s="48" t="str">
        <f ca="1">IFERROR(K48+H42,"")</f>
        <v/>
      </c>
    </row>
    <row r="54" spans="1:7" ht="37.5" customHeight="1" x14ac:dyDescent="0.25">
      <c r="B54" s="39" t="s">
        <v>46</v>
      </c>
      <c r="C54" s="40" t="s">
        <v>47</v>
      </c>
      <c r="D54" s="39"/>
      <c r="E54" s="39"/>
    </row>
    <row r="55" spans="1:7" ht="15.75" customHeight="1" x14ac:dyDescent="0.25">
      <c r="A55" s="41" t="s">
        <v>347</v>
      </c>
      <c r="B55" s="42">
        <f>G66</f>
        <v>0</v>
      </c>
      <c r="C55" s="100">
        <f>B55*Dossier!$B$20*Dossier!$B$21</f>
        <v>0</v>
      </c>
      <c r="D55" s="101"/>
      <c r="E55" s="56"/>
    </row>
    <row r="57" spans="1:7" ht="30" customHeight="1" x14ac:dyDescent="0.25">
      <c r="A57" s="44" t="s">
        <v>52</v>
      </c>
      <c r="B57" s="44" t="s">
        <v>53</v>
      </c>
      <c r="C57" s="44" t="s">
        <v>54</v>
      </c>
      <c r="D57" s="44" t="s">
        <v>55</v>
      </c>
      <c r="E57" s="44" t="s">
        <v>58</v>
      </c>
      <c r="F57" s="44" t="s">
        <v>59</v>
      </c>
      <c r="G57" s="46" t="s">
        <v>348</v>
      </c>
    </row>
    <row r="58" spans="1:7" ht="15" customHeight="1" x14ac:dyDescent="0.25">
      <c r="A58" s="15"/>
      <c r="B58" s="32"/>
      <c r="C58" s="47"/>
      <c r="D58" s="15"/>
      <c r="E58" s="21" t="str">
        <f>IF($D58="Oui, Indice annuel",VLOOKUP(YEAR($B58),'Indices d''actualisation'!$A$4:$C$27,2,FALSE()),IF($D58="Oui, Indice mensuel",VLOOKUP(DATE(YEAR($B58),MONTH($B58),1),'Indices d''actualisation'!$G$4:$H$291,2,FALSE()),""))</f>
        <v/>
      </c>
      <c r="F58" s="21" t="str">
        <f>IF($D58="Oui, Indice annuel", VLOOKUP(YEAR(Dossier!$B$11), 'Indices d''actualisation'!$A$4:$C$27, 2, FALSE()),IF($D58="Oui, Indice mensuel",VLOOKUP(DATE(YEAR(Dossier!$B$11),MONTH(Dossier!$B$11),1),'Indices d''actualisation'!$G$4:$H$291,2,FALSE()),""))</f>
        <v/>
      </c>
      <c r="G58" s="48">
        <f t="shared" ref="G58:G65" si="0">IF(OR(D58="Oui, Indice annuel",D58="Oui, Indice mensuel"),C58*F58/E58,C58)</f>
        <v>0</v>
      </c>
    </row>
    <row r="59" spans="1:7" ht="15" customHeight="1" x14ac:dyDescent="0.25">
      <c r="A59" s="15"/>
      <c r="B59" s="32"/>
      <c r="C59" s="47"/>
      <c r="D59" s="15"/>
      <c r="E59" s="21" t="str">
        <f>IF($D59="Oui, Indice annuel",VLOOKUP(YEAR($B59),'Indices d''actualisation'!$A$4:$C$27,2,FALSE()),IF($D59="Oui, Indice mensuel",VLOOKUP(DATE(YEAR($B59),MONTH($B59),1),'Indices d''actualisation'!$G$4:$H$291,2,FALSE()),""))</f>
        <v/>
      </c>
      <c r="F59" s="21" t="str">
        <f>IF($D59="Oui, Indice annuel", VLOOKUP(YEAR(Dossier!$B$11), 'Indices d''actualisation'!$A$4:$C$27, 2, FALSE()),IF($D59="Oui, Indice mensuel",VLOOKUP(DATE(YEAR(Dossier!$B$11),MONTH(Dossier!$B$11),1),'Indices d''actualisation'!$G$4:$H$291,2,FALSE()),""))</f>
        <v/>
      </c>
      <c r="G59" s="48">
        <f t="shared" si="0"/>
        <v>0</v>
      </c>
    </row>
    <row r="60" spans="1:7" ht="15" customHeight="1" x14ac:dyDescent="0.25">
      <c r="A60" s="15"/>
      <c r="B60" s="32"/>
      <c r="C60" s="47"/>
      <c r="D60" s="15"/>
      <c r="E60" s="21" t="str">
        <f>IF($D60="Oui, Indice annuel",VLOOKUP(YEAR($B60),'Indices d''actualisation'!$A$4:$C$27,2,FALSE()),IF($D60="Oui, Indice mensuel",VLOOKUP(DATE(YEAR($B60),MONTH($B60),1),'Indices d''actualisation'!$G$4:$H$291,2,FALSE()),""))</f>
        <v/>
      </c>
      <c r="F60" s="21" t="str">
        <f>IF($D60="Oui, Indice annuel", VLOOKUP(YEAR(Dossier!$B$11), 'Indices d''actualisation'!$A$4:$C$27, 2, FALSE()),IF($D60="Oui, Indice mensuel",VLOOKUP(DATE(YEAR(Dossier!$B$11),MONTH(Dossier!$B$11),1),'Indices d''actualisation'!$G$4:$H$291,2,FALSE()),""))</f>
        <v/>
      </c>
      <c r="G60" s="48">
        <f t="shared" si="0"/>
        <v>0</v>
      </c>
    </row>
    <row r="61" spans="1:7" ht="15" customHeight="1" x14ac:dyDescent="0.25">
      <c r="A61" s="15"/>
      <c r="B61" s="32"/>
      <c r="C61" s="47"/>
      <c r="D61" s="15"/>
      <c r="E61" s="21" t="str">
        <f>IF($D61="Oui, Indice annuel",VLOOKUP(YEAR($B61),'Indices d''actualisation'!$A$4:$C$27,2,FALSE()),IF($D61="Oui, Indice mensuel",VLOOKUP(DATE(YEAR($B61),MONTH($B61),1),'Indices d''actualisation'!$G$4:$H$291,2,FALSE()),""))</f>
        <v/>
      </c>
      <c r="F61" s="21" t="str">
        <f>IF($D61="Oui, Indice annuel", VLOOKUP(YEAR(Dossier!$B$11), 'Indices d''actualisation'!$A$4:$C$27, 2, FALSE()),IF($D61="Oui, Indice mensuel",VLOOKUP(DATE(YEAR(Dossier!$B$11),MONTH(Dossier!$B$11),1),'Indices d''actualisation'!$G$4:$H$291,2,FALSE()),""))</f>
        <v/>
      </c>
      <c r="G61" s="48">
        <f t="shared" si="0"/>
        <v>0</v>
      </c>
    </row>
    <row r="62" spans="1:7" ht="15" customHeight="1" x14ac:dyDescent="0.25">
      <c r="A62" s="15"/>
      <c r="B62" s="32"/>
      <c r="C62" s="47"/>
      <c r="D62" s="15"/>
      <c r="E62" s="21" t="str">
        <f>IF($D62="Oui, Indice annuel",VLOOKUP(YEAR($B62),'Indices d''actualisation'!$A$4:$C$27,2,FALSE()),IF($D62="Oui, Indice mensuel",VLOOKUP(DATE(YEAR($B62),MONTH($B62),1),'Indices d''actualisation'!$G$4:$H$291,2,FALSE()),""))</f>
        <v/>
      </c>
      <c r="F62" s="21" t="str">
        <f>IF($D62="Oui, Indice annuel", VLOOKUP(YEAR(Dossier!$B$11), 'Indices d''actualisation'!$A$4:$C$27, 2, FALSE()),IF($D62="Oui, Indice mensuel",VLOOKUP(DATE(YEAR(Dossier!$B$11),MONTH(Dossier!$B$11),1),'Indices d''actualisation'!$G$4:$H$291,2,FALSE()),""))</f>
        <v/>
      </c>
      <c r="G62" s="48">
        <f t="shared" si="0"/>
        <v>0</v>
      </c>
    </row>
    <row r="63" spans="1:7" ht="15" customHeight="1" x14ac:dyDescent="0.25">
      <c r="A63" s="15"/>
      <c r="B63" s="32"/>
      <c r="C63" s="47"/>
      <c r="D63" s="15"/>
      <c r="E63" s="21" t="str">
        <f>IF($D63="Oui, Indice annuel",VLOOKUP(YEAR($B63),'Indices d''actualisation'!$A$4:$C$27,2,FALSE()),IF($D63="Oui, Indice mensuel",VLOOKUP(DATE(YEAR($B63),MONTH($B63),1),'Indices d''actualisation'!$G$4:$H$291,2,FALSE()),""))</f>
        <v/>
      </c>
      <c r="F63" s="21" t="str">
        <f>IF($D63="Oui, Indice annuel", VLOOKUP(YEAR(Dossier!$B$11), 'Indices d''actualisation'!$A$4:$C$27, 2, FALSE()),IF($D63="Oui, Indice mensuel",VLOOKUP(DATE(YEAR(Dossier!$B$11),MONTH(Dossier!$B$11),1),'Indices d''actualisation'!$G$4:$H$291,2,FALSE()),""))</f>
        <v/>
      </c>
      <c r="G63" s="48">
        <f t="shared" si="0"/>
        <v>0</v>
      </c>
    </row>
    <row r="64" spans="1:7" ht="15" customHeight="1" x14ac:dyDescent="0.25">
      <c r="A64" s="15"/>
      <c r="B64" s="32"/>
      <c r="C64" s="47"/>
      <c r="D64" s="15"/>
      <c r="E64" s="21" t="str">
        <f>IF($D64="Oui, Indice annuel",VLOOKUP(YEAR($B64),'Indices d''actualisation'!$A$4:$C$27,2,FALSE()),IF($D64="Oui, Indice mensuel",VLOOKUP(DATE(YEAR($B64),MONTH($B64),1),'Indices d''actualisation'!$G$4:$H$291,2,FALSE()),""))</f>
        <v/>
      </c>
      <c r="F64" s="21" t="str">
        <f>IF($D64="Oui, Indice annuel", VLOOKUP(YEAR(Dossier!$B$11), 'Indices d''actualisation'!$A$4:$C$27, 2, FALSE()),IF($D64="Oui, Indice mensuel",VLOOKUP(DATE(YEAR(Dossier!$B$11),MONTH(Dossier!$B$11),1),'Indices d''actualisation'!$G$4:$H$291,2,FALSE()),""))</f>
        <v/>
      </c>
      <c r="G64" s="48">
        <f t="shared" si="0"/>
        <v>0</v>
      </c>
    </row>
    <row r="65" spans="1:7" ht="15" customHeight="1" x14ac:dyDescent="0.25">
      <c r="A65" s="15"/>
      <c r="B65" s="32"/>
      <c r="C65" s="47"/>
      <c r="D65" s="15"/>
      <c r="E65" s="21" t="str">
        <f>IF($D65="Oui, Indice annuel",VLOOKUP(YEAR($B65),'Indices d''actualisation'!$A$4:$C$27,2,FALSE()),IF($D65="Oui, Indice mensuel",VLOOKUP(DATE(YEAR($B65),MONTH($B65),1),'Indices d''actualisation'!$G$4:$H$291,2,FALSE()),""))</f>
        <v/>
      </c>
      <c r="F65" s="21" t="str">
        <f>IF($D65="Oui, Indice annuel", VLOOKUP(YEAR(Dossier!$B$11), 'Indices d''actualisation'!$A$4:$C$27, 2, FALSE()),IF($D65="Oui, Indice mensuel",VLOOKUP(DATE(YEAR(Dossier!$B$11),MONTH(Dossier!$B$11),1),'Indices d''actualisation'!$G$4:$H$291,2,FALSE()),""))</f>
        <v/>
      </c>
      <c r="G65" s="48">
        <f t="shared" si="0"/>
        <v>0</v>
      </c>
    </row>
    <row r="66" spans="1:7" ht="15" customHeight="1" x14ac:dyDescent="0.25">
      <c r="F66" s="79" t="s">
        <v>83</v>
      </c>
      <c r="G66" s="48">
        <f>SUM(G58:G65)</f>
        <v>0</v>
      </c>
    </row>
    <row r="68" spans="1:7" ht="37.5" customHeight="1" x14ac:dyDescent="0.25">
      <c r="B68" s="39" t="s">
        <v>46</v>
      </c>
      <c r="C68" s="40" t="s">
        <v>47</v>
      </c>
    </row>
    <row r="69" spans="1:7" ht="15.75" customHeight="1" x14ac:dyDescent="0.25">
      <c r="A69" s="41" t="s">
        <v>354</v>
      </c>
      <c r="B69" s="42">
        <f>B72</f>
        <v>0</v>
      </c>
      <c r="C69" s="100">
        <f>B69*Dossier!$B$20*Dossier!$B$21</f>
        <v>0</v>
      </c>
    </row>
    <row r="71" spans="1:7" ht="15" customHeight="1" x14ac:dyDescent="0.25">
      <c r="A71" s="43" t="s">
        <v>86</v>
      </c>
      <c r="B71" t="s">
        <v>139</v>
      </c>
    </row>
    <row r="72" spans="1:7" ht="15" customHeight="1" x14ac:dyDescent="0.25">
      <c r="A72" s="15" t="s">
        <v>133</v>
      </c>
      <c r="B72" s="48">
        <f>IF(A72="Evaluation forfaitaire",C85,M101)</f>
        <v>0</v>
      </c>
    </row>
    <row r="73" spans="1:7" ht="15" customHeight="1" x14ac:dyDescent="0.25">
      <c r="B73" s="56"/>
    </row>
    <row r="74" spans="1:7" ht="15" customHeight="1" x14ac:dyDescent="0.25">
      <c r="A74" s="43" t="s">
        <v>134</v>
      </c>
    </row>
    <row r="75" spans="1:7" ht="30" customHeight="1" x14ac:dyDescent="0.25">
      <c r="A75" s="44" t="s">
        <v>351</v>
      </c>
      <c r="B75" s="44" t="s">
        <v>352</v>
      </c>
      <c r="C75" s="44" t="s">
        <v>54</v>
      </c>
      <c r="D75" s="44" t="s">
        <v>81</v>
      </c>
      <c r="E75" s="51" t="s">
        <v>353</v>
      </c>
    </row>
    <row r="76" spans="1:7" ht="15" customHeight="1" x14ac:dyDescent="0.25">
      <c r="A76" s="15"/>
      <c r="B76" s="15"/>
      <c r="C76" s="47"/>
      <c r="D76" s="48">
        <f>C76*Dossier!$B$20*Dossier!$B$21</f>
        <v>0</v>
      </c>
      <c r="E76" s="29" t="str">
        <f>IF(ISTEXT(B76),HYPERLINK(
    "https://app.themia.pro/searches/new?isDeceased=false&amp;indirect_victim_indemnity_events-extra_patrimoniaux_indirectes-PREJUDICE_AFFECTION={%22exists%22:true,%22role%22:%22" &amp;
    SUBSTITUTE(
        SUBSTITUTE(
            SUBSTITUTE(
                SUBSTITUTE(
                    SUBSTITUTE(
                        SUBSTITUTE(
                            SUBSTITUTE(
                                B76,
                                "Conjoint(e)", "conjoint"
                            ),
                            "Enfant", "enfant"
                        ),
                        "Parent", "parent"
                    ),
                    "Frère/Soeur", "frere_soeur"
                ),
                "Petit-enfant", "petit_enfant"
            ),
            "Grand-parent", "grand_parent"
        ),
        "Autre", "autre_victime_indirecte"
    ) &amp;
    "%22,%22posture%22:%22award%22}",
    "Cliquez ici"
),"")</f>
        <v/>
      </c>
    </row>
    <row r="77" spans="1:7" ht="15" customHeight="1" x14ac:dyDescent="0.25">
      <c r="A77" s="15"/>
      <c r="B77" s="15"/>
      <c r="C77" s="47"/>
      <c r="D77" s="48">
        <f>C77*Dossier!$B$20*Dossier!$B$21</f>
        <v>0</v>
      </c>
      <c r="E77" s="29" t="str">
        <f>IF(ISTEXT(B77),HYPERLINK(
    "https://app.themia.pro/searches/new?isDeceased=false&amp;indirect_victim_indemnity_events-extra_patrimoniaux_indirectes-PREJUDICE_AFFECTION={%22exists%22:true,%22role%22:%22" &amp;
    SUBSTITUTE(
        SUBSTITUTE(
            SUBSTITUTE(
                SUBSTITUTE(
                    SUBSTITUTE(
                        SUBSTITUTE(
                            SUBSTITUTE(
                                B77,
                                "Conjoint(e)", "conjoint"
                            ),
                            "Enfant", "enfant"
                        ),
                        "Parent", "parent"
                    ),
                    "Frère/Soeur", "frere_soeur"
                ),
                "Petit-enfant", "petit_enfant"
            ),
            "Grand-parent", "grand_parent"
        ),
        "Autre", "autre_victime_indirecte"
    ) &amp;
    "%22,%22posture%22:%22award%22}",
    "Cliquez ici"
),"")</f>
        <v/>
      </c>
    </row>
    <row r="78" spans="1:7" ht="15" customHeight="1" x14ac:dyDescent="0.25">
      <c r="A78" s="15"/>
      <c r="B78" s="15"/>
      <c r="C78" s="47"/>
      <c r="D78" s="48">
        <f>C78*Dossier!$B$20*Dossier!$B$21</f>
        <v>0</v>
      </c>
      <c r="E78" s="29" t="str">
        <f t="shared" ref="E78:E84" si="1">IF(ISTEXT(B78),HYPERLINK(
"https://app.themia.pro/searches/new?isDeceased=false&amp;indirect_victim_indemnity_events-extra_patrimoniaux_indirectes-PREJUDICE_AFFECTION={%22exists%22:true,%22role%22:%22" &amp;
SUBSTITUTE(
SUBSTITUTE(
SUBSTITUTE(
SUBSTITUTE(
SUBSTITUTE(
SUBSTITUTE(
SUBSTITUTE(
B78,
"Conjoint(e)", "conjoint"
),
"Enfant", "enfant"
),
"Parent", "parent"
),
"Frère/Soeur", "frere_soeur"
),
"Petit-enfant", "petit_enfant"
),
"Grand-parent", "grand_parent"
),
"Autre", "autre_victime_indirecte"
) &amp;
"%22,%22posture%22:%22award%22}",
"Cliquez ici"
),"")</f>
        <v/>
      </c>
    </row>
    <row r="79" spans="1:7" ht="15" customHeight="1" x14ac:dyDescent="0.25">
      <c r="A79" s="15"/>
      <c r="B79" s="15"/>
      <c r="C79" s="47"/>
      <c r="D79" s="48">
        <f>C79*Dossier!$B$20*Dossier!$B$21</f>
        <v>0</v>
      </c>
      <c r="E79" s="29" t="str">
        <f t="shared" si="1"/>
        <v/>
      </c>
    </row>
    <row r="80" spans="1:7" ht="15" customHeight="1" x14ac:dyDescent="0.25">
      <c r="A80" s="15"/>
      <c r="B80" s="15"/>
      <c r="C80" s="47"/>
      <c r="D80" s="48">
        <f>C80*Dossier!$B$20*Dossier!$B$21</f>
        <v>0</v>
      </c>
      <c r="E80" s="29" t="str">
        <f t="shared" si="1"/>
        <v/>
      </c>
    </row>
    <row r="81" spans="1:15" ht="15" customHeight="1" x14ac:dyDescent="0.25">
      <c r="A81" s="15"/>
      <c r="B81" s="15"/>
      <c r="C81" s="47"/>
      <c r="D81" s="48">
        <f>C81*Dossier!$B$20*Dossier!$B$21</f>
        <v>0</v>
      </c>
      <c r="E81" s="29" t="str">
        <f t="shared" si="1"/>
        <v/>
      </c>
    </row>
    <row r="82" spans="1:15" ht="15" customHeight="1" x14ac:dyDescent="0.25">
      <c r="A82" s="15"/>
      <c r="B82" s="15"/>
      <c r="C82" s="47"/>
      <c r="D82" s="48">
        <f>C82*Dossier!$B$20*Dossier!$B$21</f>
        <v>0</v>
      </c>
      <c r="E82" s="29" t="str">
        <f t="shared" si="1"/>
        <v/>
      </c>
    </row>
    <row r="83" spans="1:15" ht="15" customHeight="1" x14ac:dyDescent="0.25">
      <c r="A83" s="15"/>
      <c r="B83" s="15"/>
      <c r="C83" s="47"/>
      <c r="D83" s="48">
        <f>C83*Dossier!$B$20*Dossier!$B$21</f>
        <v>0</v>
      </c>
      <c r="E83" s="29" t="str">
        <f t="shared" si="1"/>
        <v/>
      </c>
    </row>
    <row r="84" spans="1:15" ht="15" customHeight="1" x14ac:dyDescent="0.25">
      <c r="A84" s="15"/>
      <c r="B84" s="15"/>
      <c r="C84" s="47"/>
      <c r="D84" s="48">
        <f>C84*Dossier!$B$20*Dossier!$B$21</f>
        <v>0</v>
      </c>
      <c r="E84" s="29" t="str">
        <f t="shared" si="1"/>
        <v/>
      </c>
    </row>
    <row r="85" spans="1:15" ht="15" customHeight="1" x14ac:dyDescent="0.25">
      <c r="B85" s="79" t="s">
        <v>83</v>
      </c>
      <c r="C85" s="48">
        <f>SUM(C76:C84)</f>
        <v>0</v>
      </c>
      <c r="D85" s="48">
        <f>SUM(D76:D84)</f>
        <v>0</v>
      </c>
    </row>
    <row r="87" spans="1:15" ht="15" customHeight="1" x14ac:dyDescent="0.25">
      <c r="A87" s="43" t="s">
        <v>133</v>
      </c>
    </row>
    <row r="88" spans="1:15" ht="15" customHeight="1" x14ac:dyDescent="0.25">
      <c r="A88" s="43"/>
    </row>
    <row r="89" spans="1:15" ht="45" customHeight="1" x14ac:dyDescent="0.25">
      <c r="A89" s="162" t="s">
        <v>387</v>
      </c>
      <c r="B89" s="162"/>
      <c r="C89" s="15" t="e">
        <f>Dossier!D11</f>
        <v>#NUM!</v>
      </c>
      <c r="D89" s="44" t="s">
        <v>388</v>
      </c>
      <c r="E89" s="44" t="s">
        <v>389</v>
      </c>
      <c r="F89" s="103"/>
    </row>
    <row r="90" spans="1:15" ht="15" customHeight="1" x14ac:dyDescent="0.25">
      <c r="D90" s="22" t="str">
        <f ca="1">IF(OR(ISBLANK(Dossier!$B$8),ISBLANK(Dossier!$B$11)),"",IF($C$45="Tables prospectives",INDEX(INDIRECT("'Espérance prospective "&amp;IF(Dossier!$B$6="Masculin","H",IF(Dossier!$B$6="Féminin","F","I"))&amp;"'!$B$2:$DT$121"),MIN(C89,119)+1,MIN(MAX(YEAR(Dossier!$B$8),1900),2022)-1899),IF(Dossier!$G$6="Table 2020-2022",VLOOKUP(C89,'Mortalité 2020-2022'!$A$6:$J$110,IF(Dossier!$B$6="Masculin",10,IF(Dossier!$B$6="Féminin",7,4)),FALSE()),VLOOKUP(C89,'Mortalité 2023-2025'!$A$6:$J$110,IF(Dossier!$B$6="Masculin",10,IF(Dossier!$B$6="Féminin",7,4)),FALSE()))))</f>
        <v/>
      </c>
      <c r="E90" s="21" t="str">
        <f ca="1">IF(ISNUMBER(D90),INT(D90*365.25),"")</f>
        <v/>
      </c>
      <c r="K90" t="s">
        <v>362</v>
      </c>
    </row>
    <row r="91" spans="1:15" ht="60" customHeight="1" x14ac:dyDescent="0.25">
      <c r="A91" s="44" t="s">
        <v>351</v>
      </c>
      <c r="B91" s="44" t="s">
        <v>352</v>
      </c>
      <c r="C91" s="44" t="s">
        <v>369</v>
      </c>
      <c r="D91" s="44" t="s">
        <v>390</v>
      </c>
      <c r="E91" s="44" t="s">
        <v>391</v>
      </c>
      <c r="F91" s="44" t="s">
        <v>363</v>
      </c>
      <c r="G91" s="44" t="s">
        <v>364</v>
      </c>
      <c r="H91" s="44" t="s">
        <v>365</v>
      </c>
      <c r="I91" s="44" t="s">
        <v>366</v>
      </c>
      <c r="J91" s="44" t="s">
        <v>367</v>
      </c>
      <c r="K91" s="44" t="s">
        <v>368</v>
      </c>
      <c r="L91" s="44" t="s">
        <v>392</v>
      </c>
      <c r="M91" s="44" t="s">
        <v>393</v>
      </c>
      <c r="N91" s="44" t="s">
        <v>81</v>
      </c>
      <c r="O91" s="51" t="s">
        <v>353</v>
      </c>
    </row>
    <row r="92" spans="1:15" ht="15" customHeight="1" x14ac:dyDescent="0.25">
      <c r="A92" s="15" t="str">
        <f t="shared" ref="A92:B100" si="2">IF(ISBLANK(A76),"",A76)</f>
        <v/>
      </c>
      <c r="B92" s="15" t="str">
        <f t="shared" si="2"/>
        <v/>
      </c>
      <c r="C92" s="47"/>
      <c r="D92" s="21" t="e">
        <f>DATEDIF(Dossier!$B$9,Dossier!$B$11,"d")</f>
        <v>#NUM!</v>
      </c>
      <c r="E92" s="48" t="str">
        <f t="shared" ref="E92:E100" si="3">IF(ISNUMBER(C92),C92*D92,"")</f>
        <v/>
      </c>
      <c r="F92" s="15"/>
      <c r="G92" s="32"/>
      <c r="H92" s="21" t="str">
        <f>IF(ISNUMBER(G92),DATEDIF(G92,Dossier!$B$9,"Y"),"")</f>
        <v/>
      </c>
      <c r="I92" s="22" t="str">
        <f>IF(ISNUMBER(H92),VLOOKUP(H92,'Mortalité 2020-2022'!$A$5:$J$109,IF(F92="Masculin",4,IF(F92="Féminin",7,10))),"")</f>
        <v/>
      </c>
      <c r="J92" s="21" t="str">
        <f t="shared" ref="J92:J100" si="4">IF(ISNUMBER(I92),INT(I92*365.25),"")</f>
        <v/>
      </c>
      <c r="K92" s="21" t="str">
        <f t="shared" ref="K92:K100" si="5">IF(ISNUMBER(J92),MIN($E$127,J92),"")</f>
        <v/>
      </c>
      <c r="L92" s="48" t="str">
        <f t="shared" ref="L92:L100" si="6">IF(ISNUMBER(K92),C92*K92,"")</f>
        <v/>
      </c>
      <c r="M92" s="48" t="str">
        <f t="shared" ref="M92:M100" si="7">IF(ISNUMBER(L92),L92+E92,"")</f>
        <v/>
      </c>
      <c r="N92" s="48" t="str">
        <f>IF(ISNUMBER(M92),M92*Dossier!$B$20*Dossier!$B$21,"")</f>
        <v/>
      </c>
      <c r="O92" s="29" t="str">
        <f>IF(ISTEXT(B92),HYPERLINK(
    "https://app.themia.pro/jurimetrics/dommage-corporel?isDeceased=false&amp;damages={%22affection_prejudice%22:{%22relationship_to_direct%22:%22" &amp;
    SUBSTITUTE(
        SUBSTITUTE(
            SUBSTITUTE(
                SUBSTITUTE(
                    SUBSTITUTE(
                        SUBSTITUTE(
                            SUBSTITUTE(
                                B92,
                                "Conjoint(e)", "CONJOINT"
                            ),
                            "Enfant", "ENFANT"
                        ),
                        "Parent", "PARENT"
                    ),
                    "Frère/Soeur", "FRERE_SOEUR"
                ),
                "Petit-enfant", "PETIT_ENFANT"
            ),
            "Grand-parent", "GRAND_PARENT"
        ),
        "Autre", "AUTRE"
    ) &amp;
    "%22}}",
    "Cliquez ici"
),"")</f>
        <v>Cliquez ici</v>
      </c>
    </row>
    <row r="93" spans="1:15" ht="15" customHeight="1" x14ac:dyDescent="0.25">
      <c r="A93" s="15" t="str">
        <f t="shared" si="2"/>
        <v/>
      </c>
      <c r="B93" s="15" t="str">
        <f t="shared" si="2"/>
        <v/>
      </c>
      <c r="C93" s="47"/>
      <c r="D93" s="21" t="e">
        <f>DATEDIF(Dossier!$B$9,Dossier!$B$11,"d")</f>
        <v>#NUM!</v>
      </c>
      <c r="E93" s="48" t="str">
        <f t="shared" si="3"/>
        <v/>
      </c>
      <c r="F93" s="15"/>
      <c r="G93" s="15"/>
      <c r="H93" s="21" t="str">
        <f>IF(ISNUMBER(G93),DATEDIF(G93,Dossier!$B$9,"Y"),"")</f>
        <v/>
      </c>
      <c r="I93" s="22" t="str">
        <f>IF(ISNUMBER(H93),VLOOKUP(H93,'Mortalité 2020-2022'!$A$5:$J$109,IF(F93="Masculin",4,IF(F93="Féminin",7,10))),"")</f>
        <v/>
      </c>
      <c r="J93" s="21" t="str">
        <f t="shared" si="4"/>
        <v/>
      </c>
      <c r="K93" s="21" t="str">
        <f t="shared" si="5"/>
        <v/>
      </c>
      <c r="L93" s="48" t="str">
        <f t="shared" si="6"/>
        <v/>
      </c>
      <c r="M93" s="48" t="str">
        <f t="shared" si="7"/>
        <v/>
      </c>
      <c r="N93" s="48" t="str">
        <f>IF(ISNUMBER(M93),M93*Dossier!$B$20*Dossier!$B$21,"")</f>
        <v/>
      </c>
      <c r="O93" s="29" t="str">
        <f>IF(ISTEXT(B93),HYPERLINK(
    "https://app.themia.pro/jurimetrics/dommage-corporel?isDeceased=false&amp;damages={%22affection_prejudice%22:{%22relationship_to_direct%22:%22" &amp;
    SUBSTITUTE(
        SUBSTITUTE(
            SUBSTITUTE(
                SUBSTITUTE(
                    SUBSTITUTE(
                        SUBSTITUTE(
                            SUBSTITUTE(
                                B93,
                                "Conjoint(e)", "CONJOINT"
                            ),
                            "Enfant", "ENFANT"
                        ),
                        "Parent", "PARENT"
                    ),
                    "Frère/Soeur", "FRERE_SOEUR"
                ),
                "Petit-enfant", "PETIT_ENFANT"
            ),
            "Grand-parent", "GRAND_PARENT"
        ),
        "Autre", "AUTRE"
    ) &amp;
    "%22}}",
    "Cliquez ici"
),"")</f>
        <v>Cliquez ici</v>
      </c>
    </row>
    <row r="94" spans="1:15" ht="15" customHeight="1" x14ac:dyDescent="0.25">
      <c r="A94" s="15" t="str">
        <f t="shared" si="2"/>
        <v/>
      </c>
      <c r="B94" s="15" t="str">
        <f t="shared" si="2"/>
        <v/>
      </c>
      <c r="C94" s="47"/>
      <c r="D94" s="21" t="e">
        <f>DATEDIF(Dossier!$B$9,Dossier!$B$11,"d")</f>
        <v>#NUM!</v>
      </c>
      <c r="E94" s="48" t="str">
        <f t="shared" si="3"/>
        <v/>
      </c>
      <c r="F94" s="15"/>
      <c r="G94" s="32"/>
      <c r="H94" s="21" t="str">
        <f>IF(ISNUMBER(G94),DATEDIF(G94,Dossier!$B$9,"Y"),"")</f>
        <v/>
      </c>
      <c r="I94" s="22" t="str">
        <f>IF(ISNUMBER(H94),VLOOKUP(H94,'Mortalité 2020-2022'!$A$5:$J$109,IF(F94="Masculin",4,IF(F94="Féminin",7,10))),"")</f>
        <v/>
      </c>
      <c r="J94" s="21" t="str">
        <f t="shared" si="4"/>
        <v/>
      </c>
      <c r="K94" s="21" t="str">
        <f t="shared" si="5"/>
        <v/>
      </c>
      <c r="L94" s="48" t="str">
        <f t="shared" si="6"/>
        <v/>
      </c>
      <c r="M94" s="48" t="str">
        <f t="shared" si="7"/>
        <v/>
      </c>
      <c r="N94" s="48" t="str">
        <f>IF(ISNUMBER(M94),M94*Dossier!$B$20*Dossier!$B$21,"")</f>
        <v/>
      </c>
      <c r="O94" s="29" t="str">
        <f t="shared" ref="O94:O100" si="8">IF(ISTEXT(B94),HYPERLINK(
"https://app.themia.pro/jurimetrics/dommage-corporel?isDeceased=false&amp;damages={%22affection_prejudice%22:{%22relationship_to_direct%22:%22" &amp;
SUBSTITUTE(
SUBSTITUTE(
SUBSTITUTE(
SUBSTITUTE(
SUBSTITUTE(
SUBSTITUTE(
SUBSTITUTE(
B94,
"Conjoint(e)", "CONJOINT"
),
"Enfant", "ENFANT"
),
"Parent", "PARENT"
),
"Frère/Soeur", "FRERE_SOEUR"
),
"Petit-enfant", "PETIT_ENFANT"
),
"Grand-parent", "GRAND_PARENT"
),
"Autre", "AUTRE"
) &amp;
"%22}}",
"Cliquez ici"
),"")</f>
        <v>Cliquez ici</v>
      </c>
    </row>
    <row r="95" spans="1:15" ht="15" customHeight="1" x14ac:dyDescent="0.25">
      <c r="A95" s="15" t="str">
        <f t="shared" si="2"/>
        <v/>
      </c>
      <c r="B95" s="15" t="str">
        <f t="shared" si="2"/>
        <v/>
      </c>
      <c r="C95" s="47"/>
      <c r="D95" s="21" t="e">
        <f>DATEDIF(Dossier!$B$9,Dossier!$B$11,"d")</f>
        <v>#NUM!</v>
      </c>
      <c r="E95" s="48" t="str">
        <f t="shared" si="3"/>
        <v/>
      </c>
      <c r="F95" s="15"/>
      <c r="G95" s="15"/>
      <c r="H95" s="21" t="str">
        <f>IF(ISNUMBER(G95),DATEDIF(G95,Dossier!$B$9,"Y"),"")</f>
        <v/>
      </c>
      <c r="I95" s="22" t="str">
        <f>IF(ISNUMBER(H95),VLOOKUP(H95,'Mortalité 2020-2022'!$A$5:$J$109,IF(F95="Masculin",4,IF(F95="Féminin",7,10))),"")</f>
        <v/>
      </c>
      <c r="J95" s="21" t="str">
        <f t="shared" si="4"/>
        <v/>
      </c>
      <c r="K95" s="21" t="str">
        <f t="shared" si="5"/>
        <v/>
      </c>
      <c r="L95" s="48" t="str">
        <f t="shared" si="6"/>
        <v/>
      </c>
      <c r="M95" s="48" t="str">
        <f t="shared" si="7"/>
        <v/>
      </c>
      <c r="N95" s="48" t="str">
        <f>IF(ISNUMBER(M95),M95*Dossier!$B$20*Dossier!$B$21,"")</f>
        <v/>
      </c>
      <c r="O95" s="29" t="str">
        <f t="shared" si="8"/>
        <v>Cliquez ici</v>
      </c>
    </row>
    <row r="96" spans="1:15" ht="15" customHeight="1" x14ac:dyDescent="0.25">
      <c r="A96" s="15" t="str">
        <f t="shared" si="2"/>
        <v/>
      </c>
      <c r="B96" s="15" t="str">
        <f t="shared" si="2"/>
        <v/>
      </c>
      <c r="C96" s="47"/>
      <c r="D96" s="21" t="e">
        <f>DATEDIF(Dossier!$B$9,Dossier!$B$11,"d")</f>
        <v>#NUM!</v>
      </c>
      <c r="E96" s="48" t="str">
        <f t="shared" si="3"/>
        <v/>
      </c>
      <c r="F96" s="15"/>
      <c r="G96" s="15"/>
      <c r="H96" s="21" t="str">
        <f>IF(ISNUMBER(G96),DATEDIF(G96,Dossier!$B$9,"Y"),"")</f>
        <v/>
      </c>
      <c r="I96" s="22" t="str">
        <f>IF(ISNUMBER(H96),VLOOKUP(H96,'Mortalité 2020-2022'!$A$5:$J$109,IF(F96="Masculin",4,IF(F96="Féminin",7,10))),"")</f>
        <v/>
      </c>
      <c r="J96" s="21" t="str">
        <f t="shared" si="4"/>
        <v/>
      </c>
      <c r="K96" s="21" t="str">
        <f t="shared" si="5"/>
        <v/>
      </c>
      <c r="L96" s="48" t="str">
        <f t="shared" si="6"/>
        <v/>
      </c>
      <c r="M96" s="48" t="str">
        <f t="shared" si="7"/>
        <v/>
      </c>
      <c r="N96" s="48" t="str">
        <f>IF(ISNUMBER(M96),M96*Dossier!$B$20*Dossier!$B$21,"")</f>
        <v/>
      </c>
      <c r="O96" s="29" t="str">
        <f t="shared" si="8"/>
        <v>Cliquez ici</v>
      </c>
    </row>
    <row r="97" spans="1:15" ht="15" customHeight="1" x14ac:dyDescent="0.25">
      <c r="A97" s="15" t="str">
        <f t="shared" si="2"/>
        <v/>
      </c>
      <c r="B97" s="15" t="str">
        <f t="shared" si="2"/>
        <v/>
      </c>
      <c r="C97" s="47"/>
      <c r="D97" s="21" t="e">
        <f>DATEDIF(Dossier!$B$9,Dossier!$B$11,"d")</f>
        <v>#NUM!</v>
      </c>
      <c r="E97" s="48" t="str">
        <f t="shared" si="3"/>
        <v/>
      </c>
      <c r="F97" s="15"/>
      <c r="G97" s="15"/>
      <c r="H97" s="21" t="str">
        <f>IF(ISNUMBER(G97),DATEDIF(G97,Dossier!$B$9,"Y"),"")</f>
        <v/>
      </c>
      <c r="I97" s="22" t="str">
        <f>IF(ISNUMBER(H97),VLOOKUP(H97,'Mortalité 2020-2022'!$A$5:$J$109,IF(F97="Masculin",4,IF(F97="Féminin",7,10))),"")</f>
        <v/>
      </c>
      <c r="J97" s="21" t="str">
        <f t="shared" si="4"/>
        <v/>
      </c>
      <c r="K97" s="21" t="str">
        <f t="shared" si="5"/>
        <v/>
      </c>
      <c r="L97" s="48" t="str">
        <f t="shared" si="6"/>
        <v/>
      </c>
      <c r="M97" s="48" t="str">
        <f t="shared" si="7"/>
        <v/>
      </c>
      <c r="N97" s="48" t="str">
        <f>IF(ISNUMBER(M97),M97*Dossier!$B$20*Dossier!$B$21,"")</f>
        <v/>
      </c>
      <c r="O97" s="29" t="str">
        <f t="shared" si="8"/>
        <v>Cliquez ici</v>
      </c>
    </row>
    <row r="98" spans="1:15" ht="15" customHeight="1" x14ac:dyDescent="0.25">
      <c r="A98" s="15" t="str">
        <f t="shared" si="2"/>
        <v/>
      </c>
      <c r="B98" s="15" t="str">
        <f t="shared" si="2"/>
        <v/>
      </c>
      <c r="C98" s="47"/>
      <c r="D98" s="21" t="e">
        <f>DATEDIF(Dossier!$B$9,Dossier!$B$11,"d")</f>
        <v>#NUM!</v>
      </c>
      <c r="E98" s="48" t="str">
        <f t="shared" si="3"/>
        <v/>
      </c>
      <c r="F98" s="15"/>
      <c r="G98" s="15"/>
      <c r="H98" s="21" t="str">
        <f>IF(ISNUMBER(G98),DATEDIF(G98,Dossier!$B$9,"Y"),"")</f>
        <v/>
      </c>
      <c r="I98" s="22" t="str">
        <f>IF(ISNUMBER(H98),VLOOKUP(H98,'Mortalité 2020-2022'!$A$5:$J$109,IF(F98="Masculin",4,IF(F98="Féminin",7,10))),"")</f>
        <v/>
      </c>
      <c r="J98" s="21" t="str">
        <f t="shared" si="4"/>
        <v/>
      </c>
      <c r="K98" s="21" t="str">
        <f t="shared" si="5"/>
        <v/>
      </c>
      <c r="L98" s="48" t="str">
        <f t="shared" si="6"/>
        <v/>
      </c>
      <c r="M98" s="48" t="str">
        <f t="shared" si="7"/>
        <v/>
      </c>
      <c r="N98" s="48" t="str">
        <f>IF(ISNUMBER(M98),M98*Dossier!$B$20*Dossier!$B$21,"")</f>
        <v/>
      </c>
      <c r="O98" s="29" t="str">
        <f t="shared" si="8"/>
        <v>Cliquez ici</v>
      </c>
    </row>
    <row r="99" spans="1:15" ht="15" customHeight="1" x14ac:dyDescent="0.25">
      <c r="A99" s="15" t="str">
        <f t="shared" si="2"/>
        <v/>
      </c>
      <c r="B99" s="15" t="str">
        <f t="shared" si="2"/>
        <v/>
      </c>
      <c r="C99" s="47"/>
      <c r="D99" s="21" t="e">
        <f>DATEDIF(Dossier!$B$9,Dossier!$B$11,"d")</f>
        <v>#NUM!</v>
      </c>
      <c r="E99" s="48" t="str">
        <f t="shared" si="3"/>
        <v/>
      </c>
      <c r="F99" s="15"/>
      <c r="G99" s="15"/>
      <c r="H99" s="21" t="str">
        <f>IF(ISNUMBER(G99),DATEDIF(G99,Dossier!$B$9,"Y"),"")</f>
        <v/>
      </c>
      <c r="I99" s="22" t="str">
        <f>IF(ISNUMBER(H99),VLOOKUP(H99,'Mortalité 2020-2022'!$A$5:$J$109,IF(F99="Masculin",4,IF(F99="Féminin",7,10))),"")</f>
        <v/>
      </c>
      <c r="J99" s="21" t="str">
        <f t="shared" si="4"/>
        <v/>
      </c>
      <c r="K99" s="21" t="str">
        <f t="shared" si="5"/>
        <v/>
      </c>
      <c r="L99" s="48" t="str">
        <f t="shared" si="6"/>
        <v/>
      </c>
      <c r="M99" s="48" t="str">
        <f t="shared" si="7"/>
        <v/>
      </c>
      <c r="N99" s="48" t="str">
        <f>IF(ISNUMBER(M99),M99*Dossier!$B$20*Dossier!$B$21,"")</f>
        <v/>
      </c>
      <c r="O99" s="29" t="str">
        <f t="shared" si="8"/>
        <v>Cliquez ici</v>
      </c>
    </row>
    <row r="100" spans="1:15" ht="15" customHeight="1" x14ac:dyDescent="0.25">
      <c r="A100" s="15" t="str">
        <f t="shared" si="2"/>
        <v/>
      </c>
      <c r="B100" s="15" t="str">
        <f t="shared" si="2"/>
        <v/>
      </c>
      <c r="C100" s="47"/>
      <c r="D100" s="21" t="e">
        <f>DATEDIF(Dossier!$B$9,Dossier!$B$11,"d")</f>
        <v>#NUM!</v>
      </c>
      <c r="E100" s="48" t="str">
        <f t="shared" si="3"/>
        <v/>
      </c>
      <c r="F100" s="15"/>
      <c r="G100" s="15"/>
      <c r="H100" s="21" t="str">
        <f>IF(ISNUMBER(G100),DATEDIF(G100,Dossier!$B$9,"Y"),"")</f>
        <v/>
      </c>
      <c r="I100" s="22" t="str">
        <f>IF(ISNUMBER(H100),VLOOKUP(H100,'Mortalité 2020-2022'!$A$5:$J$109,IF(F100="Masculin",4,IF(F100="Féminin",7,10))),"")</f>
        <v/>
      </c>
      <c r="J100" s="21" t="str">
        <f t="shared" si="4"/>
        <v/>
      </c>
      <c r="K100" s="21" t="str">
        <f t="shared" si="5"/>
        <v/>
      </c>
      <c r="L100" s="48" t="str">
        <f t="shared" si="6"/>
        <v/>
      </c>
      <c r="M100" s="48" t="str">
        <f t="shared" si="7"/>
        <v/>
      </c>
      <c r="N100" s="48" t="str">
        <f>IF(ISNUMBER(M100),M100*Dossier!$B$20*Dossier!$B$21,"")</f>
        <v/>
      </c>
      <c r="O100" s="29" t="str">
        <f t="shared" si="8"/>
        <v>Cliquez ici</v>
      </c>
    </row>
    <row r="101" spans="1:15" ht="15" customHeight="1" x14ac:dyDescent="0.25">
      <c r="L101" s="79" t="s">
        <v>83</v>
      </c>
      <c r="M101" s="48">
        <f>SUM(M92:M100)</f>
        <v>0</v>
      </c>
      <c r="N101" s="48">
        <f>SUM(N92:N100)</f>
        <v>0</v>
      </c>
    </row>
    <row r="103" spans="1:15" ht="15" customHeight="1" x14ac:dyDescent="0.25">
      <c r="A103" s="41" t="s">
        <v>297</v>
      </c>
    </row>
    <row r="105" spans="1:15" ht="23.25" customHeight="1" x14ac:dyDescent="0.25">
      <c r="A105" s="61" t="s">
        <v>394</v>
      </c>
      <c r="B105" s="61" t="s">
        <v>54</v>
      </c>
      <c r="C105" s="62" t="s">
        <v>115</v>
      </c>
    </row>
    <row r="106" spans="1:15" ht="15" customHeight="1" x14ac:dyDescent="0.25">
      <c r="A106" s="15" t="s">
        <v>372</v>
      </c>
      <c r="B106" s="47"/>
      <c r="C106" s="48">
        <f>B106*Dossier!$B$20*Dossier!$B$21</f>
        <v>0</v>
      </c>
    </row>
    <row r="107" spans="1:15" ht="15" customHeight="1" x14ac:dyDescent="0.25">
      <c r="A107" s="15"/>
      <c r="B107" s="47"/>
      <c r="C107" s="48">
        <f>B107*Dossier!$B$20*Dossier!$B$21</f>
        <v>0</v>
      </c>
    </row>
    <row r="108" spans="1:15" ht="15" customHeight="1" x14ac:dyDescent="0.25">
      <c r="A108" s="15"/>
      <c r="B108" s="47"/>
      <c r="C108" s="48">
        <f>B108*Dossier!$B$20*Dossier!$B$21</f>
        <v>0</v>
      </c>
    </row>
    <row r="109" spans="1:15" ht="15" customHeight="1" x14ac:dyDescent="0.25">
      <c r="A109" s="15"/>
      <c r="B109" s="47"/>
      <c r="C109" s="48">
        <f>B109*Dossier!$B$20*Dossier!$B$21</f>
        <v>0</v>
      </c>
    </row>
    <row r="113" spans="1:3" ht="15" customHeight="1" x14ac:dyDescent="0.25">
      <c r="A113" s="41" t="s">
        <v>371</v>
      </c>
    </row>
    <row r="115" spans="1:3" ht="23.25" customHeight="1" x14ac:dyDescent="0.25">
      <c r="A115" s="61" t="s">
        <v>52</v>
      </c>
      <c r="B115" s="61" t="s">
        <v>54</v>
      </c>
      <c r="C115" s="62" t="s">
        <v>115</v>
      </c>
    </row>
    <row r="116" spans="1:3" ht="15" customHeight="1" x14ac:dyDescent="0.25">
      <c r="A116" s="15"/>
      <c r="B116" s="47"/>
      <c r="C116" s="48">
        <f>B116*Dossier!$B$20*Dossier!$B$21</f>
        <v>0</v>
      </c>
    </row>
    <row r="117" spans="1:3" ht="15" customHeight="1" x14ac:dyDescent="0.25">
      <c r="A117" s="15"/>
      <c r="B117" s="47"/>
      <c r="C117" s="48">
        <f>B117*Dossier!$B$20*Dossier!$B$21</f>
        <v>0</v>
      </c>
    </row>
    <row r="118" spans="1:3" ht="15" customHeight="1" x14ac:dyDescent="0.25">
      <c r="A118" s="15"/>
      <c r="B118" s="47"/>
      <c r="C118" s="48">
        <f>B118*Dossier!$B$20*Dossier!$B$21</f>
        <v>0</v>
      </c>
    </row>
    <row r="119" spans="1:3" ht="15" customHeight="1" x14ac:dyDescent="0.25">
      <c r="A119" s="15"/>
      <c r="B119" s="47"/>
      <c r="C119" s="48">
        <f>B119*Dossier!$B$20*Dossier!$B$21</f>
        <v>0</v>
      </c>
    </row>
    <row r="122" spans="1:3" ht="15" customHeight="1" x14ac:dyDescent="0.25">
      <c r="A122" s="43" t="s">
        <v>63</v>
      </c>
    </row>
    <row r="123" spans="1:3" ht="45.75" customHeight="1" x14ac:dyDescent="0.25">
      <c r="A123" s="39" t="s">
        <v>373</v>
      </c>
      <c r="B123" s="40" t="s">
        <v>117</v>
      </c>
    </row>
    <row r="124" spans="1:3" ht="15.75" customHeight="1" x14ac:dyDescent="0.25">
      <c r="A124" s="42">
        <f ca="1">IFERROR(SUM(B116:B119,B106:B109,B69,B55,B5),"")</f>
        <v>0</v>
      </c>
      <c r="B124" s="42">
        <f ca="1">IFERROR(SUM(C116:C119,C106:C109,C69,C55,C5),"")</f>
        <v>0</v>
      </c>
    </row>
  </sheetData>
  <mergeCells count="20">
    <mergeCell ref="E29:F29"/>
    <mergeCell ref="A45:B45"/>
    <mergeCell ref="A89:B89"/>
    <mergeCell ref="A26:A28"/>
    <mergeCell ref="D26:D28"/>
    <mergeCell ref="E26:E28"/>
    <mergeCell ref="F26:F28"/>
    <mergeCell ref="G26:G28"/>
    <mergeCell ref="A23:A25"/>
    <mergeCell ref="D23:D25"/>
    <mergeCell ref="E23:E25"/>
    <mergeCell ref="F23:F25"/>
    <mergeCell ref="G23:G25"/>
    <mergeCell ref="A1:L1"/>
    <mergeCell ref="C16:D16"/>
    <mergeCell ref="A20:A22"/>
    <mergeCell ref="D20:D22"/>
    <mergeCell ref="E20:E22"/>
    <mergeCell ref="F20:F22"/>
    <mergeCell ref="G20:G22"/>
  </mergeCells>
  <dataValidations count="11">
    <dataValidation type="list" allowBlank="1" showInputMessage="1" showErrorMessage="1" sqref="E37:E41" xr:uid="{C4AD1197-B26A-4DFE-AB16-CDA0785A316F}">
      <formula1>"Sur toute la période,Par an,Par mois,Par jour"</formula1>
    </dataValidation>
    <dataValidation type="date" operator="greaterThan" allowBlank="1" showInputMessage="1" showErrorMessage="1" errorTitle="Date invalide" error="La période de DFT ne peut commencer avant la date de l'accident" sqref="A37" xr:uid="{6C57E347-30E5-4059-B2AF-7C3E2F0A5652}">
      <formula1>XEZ29-1</formula1>
    </dataValidation>
    <dataValidation type="date" operator="lessThan" allowBlank="1" showInputMessage="1" showErrorMessage="1" errorTitle="Date invalide" error="Une période de DFT ne peut s'achever après la consolidation." sqref="B37:B38" xr:uid="{1AB5A61E-A873-431F-A9FE-39047764C45A}">
      <formula1>XEZ30+1</formula1>
    </dataValidation>
    <dataValidation type="list" allowBlank="1" showInputMessage="1" showErrorMessage="1" sqref="D8" xr:uid="{8BC07AC5-1CBD-4529-A978-7D4240FF71C6}">
      <formula1>"IPC,SMIC"</formula1>
    </dataValidation>
    <dataValidation type="list" allowBlank="1" showInputMessage="1" showErrorMessage="1" sqref="A8" xr:uid="{C0EBF14F-1D2A-4DB7-92BE-E7A5182E2111}">
      <formula1>"Méthode 1,Méthode 2,Méthode 3"</formula1>
    </dataValidation>
    <dataValidation type="list" allowBlank="1" showInputMessage="1" showErrorMessage="1" sqref="C45" xr:uid="{CCABD213-2170-4DAE-9328-C6BCB2C08D79}">
      <formula1>"Tables stationnaires,Tables prospectives"</formula1>
    </dataValidation>
    <dataValidation type="list" allowBlank="1" showInputMessage="1" showErrorMessage="1" sqref="C48" xr:uid="{2A643380-8824-4DE1-B89C-09392BA6E039}">
      <formula1>"Par jour,Par semaine,Par mois,Par an"</formula1>
    </dataValidation>
    <dataValidation type="list" allowBlank="1" showInputMessage="1" showErrorMessage="1" sqref="E48 F92:F100" xr:uid="{CDA7CD96-B057-4864-86E7-6EF62D98EEFB}">
      <formula1>"Féminin,Masculin,Indéterminé"</formula1>
    </dataValidation>
    <dataValidation type="list" allowBlank="1" showInputMessage="1" showErrorMessage="1" sqref="A72:A73" xr:uid="{774B2909-6B97-41BF-8FA8-A2F948443C42}">
      <formula1>"Evaluation forfaitaire,Evaluation au jour"</formula1>
    </dataValidation>
    <dataValidation type="list" allowBlank="1" showInputMessage="1" showErrorMessage="1" sqref="B76:B84 B92:B100 C92:C94" xr:uid="{79EF308D-4238-4627-8D15-C5639242BF9E}">
      <formula1>"Conjoint(e),Enfant,Parent,Frère/Soeur,Petit-enfant,Grand-parent,Autre"</formula1>
    </dataValidation>
    <dataValidation type="list" allowBlank="1" showInputMessage="1" showErrorMessage="1" sqref="D58:D65" xr:uid="{C5B103A0-2FAE-4E40-BBB5-85CF25182E72}">
      <mc:AlternateContent xmlns:x12ac="http://schemas.microsoft.com/office/spreadsheetml/2011/1/ac" xmlns:mc="http://schemas.openxmlformats.org/markup-compatibility/2006">
        <mc:Choice Requires="x12ac">
          <x12ac:list>"Oui, Indice annuel","Oui, Indice mensuel",Non</x12ac:list>
        </mc:Choice>
        <mc:Fallback>
          <formula1>"Oui, Indice annuel,Oui, Indice mensuel,Non"</formula1>
        </mc:Fallback>
      </mc:AlternateContent>
    </dataValidation>
  </dataValidations>
  <pageMargins left="0.7" right="0.7" top="0.75" bottom="0.75" header="0.511811023622047" footer="0.511811023622047"/>
  <pageSetup paperSize="9" orientation="portrait" horizontalDpi="300" verticalDpi="30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N24"/>
  <sheetViews>
    <sheetView zoomScaleNormal="100" workbookViewId="0">
      <selection activeCell="N5" sqref="N5"/>
    </sheetView>
  </sheetViews>
  <sheetFormatPr baseColWidth="10" defaultColWidth="10.5703125" defaultRowHeight="15" x14ac:dyDescent="0.25"/>
  <sheetData>
    <row r="1" spans="1:14" ht="15" customHeight="1" x14ac:dyDescent="0.25">
      <c r="A1" t="s">
        <v>395</v>
      </c>
    </row>
    <row r="3" spans="1:14" ht="15.75" customHeight="1" x14ac:dyDescent="0.25">
      <c r="A3" s="105"/>
      <c r="B3" s="106" t="s">
        <v>396</v>
      </c>
      <c r="C3" s="106" t="s">
        <v>397</v>
      </c>
      <c r="D3" s="105" t="s">
        <v>398</v>
      </c>
      <c r="E3" s="106" t="s">
        <v>399</v>
      </c>
      <c r="F3" s="105" t="s">
        <v>400</v>
      </c>
      <c r="G3" s="106" t="s">
        <v>401</v>
      </c>
      <c r="H3" s="105" t="s">
        <v>402</v>
      </c>
      <c r="I3" s="106" t="s">
        <v>403</v>
      </c>
      <c r="J3" s="105" t="s">
        <v>404</v>
      </c>
    </row>
    <row r="4" spans="1:14" ht="15" customHeight="1" x14ac:dyDescent="0.25">
      <c r="A4" s="107" t="s">
        <v>405</v>
      </c>
      <c r="B4" s="108">
        <v>2310</v>
      </c>
      <c r="C4" s="109">
        <v>2150</v>
      </c>
      <c r="D4" s="109">
        <v>1960</v>
      </c>
      <c r="E4" s="109">
        <v>1770</v>
      </c>
      <c r="F4" s="109">
        <v>1580</v>
      </c>
      <c r="G4" s="109">
        <v>1400</v>
      </c>
      <c r="H4" s="109">
        <v>1210</v>
      </c>
      <c r="I4" s="109">
        <v>1050</v>
      </c>
      <c r="J4" s="110">
        <v>880</v>
      </c>
    </row>
    <row r="5" spans="1:14" ht="15" customHeight="1" x14ac:dyDescent="0.25">
      <c r="A5" s="111" t="s">
        <v>406</v>
      </c>
      <c r="B5" s="108">
        <v>2670</v>
      </c>
      <c r="C5" s="109">
        <v>2475</v>
      </c>
      <c r="D5" s="112">
        <v>2255</v>
      </c>
      <c r="E5" s="109">
        <v>2035</v>
      </c>
      <c r="F5" s="112">
        <v>1800</v>
      </c>
      <c r="G5" s="109">
        <v>1560</v>
      </c>
      <c r="H5" s="112">
        <v>1320</v>
      </c>
      <c r="I5" s="109">
        <v>1130</v>
      </c>
      <c r="J5" s="113">
        <v>935</v>
      </c>
      <c r="N5" s="23"/>
    </row>
    <row r="6" spans="1:14" ht="15" customHeight="1" x14ac:dyDescent="0.25">
      <c r="A6" s="107" t="s">
        <v>407</v>
      </c>
      <c r="B6" s="108">
        <v>3025</v>
      </c>
      <c r="C6" s="109">
        <v>2800</v>
      </c>
      <c r="D6" s="109">
        <v>2550</v>
      </c>
      <c r="E6" s="109">
        <v>2300</v>
      </c>
      <c r="F6" s="109">
        <v>2025</v>
      </c>
      <c r="G6" s="109">
        <v>1730</v>
      </c>
      <c r="H6" s="109">
        <v>1430</v>
      </c>
      <c r="I6" s="109">
        <v>1210</v>
      </c>
      <c r="J6" s="110">
        <v>990</v>
      </c>
    </row>
    <row r="7" spans="1:14" ht="15" customHeight="1" x14ac:dyDescent="0.25">
      <c r="A7" s="111" t="s">
        <v>408</v>
      </c>
      <c r="B7" s="108">
        <v>3380</v>
      </c>
      <c r="C7" s="109">
        <v>3135</v>
      </c>
      <c r="D7" s="112">
        <v>2850</v>
      </c>
      <c r="E7" s="109">
        <v>2560</v>
      </c>
      <c r="F7" s="112">
        <v>2245</v>
      </c>
      <c r="G7" s="109">
        <v>1890</v>
      </c>
      <c r="H7" s="112">
        <v>1540</v>
      </c>
      <c r="I7" s="109">
        <v>1290</v>
      </c>
      <c r="J7" s="113">
        <v>1045</v>
      </c>
    </row>
    <row r="8" spans="1:14" ht="15" customHeight="1" x14ac:dyDescent="0.25">
      <c r="A8" s="107" t="s">
        <v>409</v>
      </c>
      <c r="B8" s="108">
        <v>3740</v>
      </c>
      <c r="C8" s="109">
        <v>3465</v>
      </c>
      <c r="D8" s="109">
        <v>3145</v>
      </c>
      <c r="E8" s="109">
        <v>2830</v>
      </c>
      <c r="F8" s="109">
        <v>2465</v>
      </c>
      <c r="G8" s="109">
        <v>2060</v>
      </c>
      <c r="H8" s="109">
        <v>1650</v>
      </c>
      <c r="I8" s="109">
        <v>1375</v>
      </c>
      <c r="J8" s="110">
        <v>1100</v>
      </c>
    </row>
    <row r="9" spans="1:14" ht="15" customHeight="1" x14ac:dyDescent="0.25">
      <c r="A9" s="111" t="s">
        <v>410</v>
      </c>
      <c r="B9" s="108">
        <v>4100</v>
      </c>
      <c r="C9" s="109">
        <v>3795</v>
      </c>
      <c r="D9" s="112">
        <v>3445</v>
      </c>
      <c r="E9" s="109">
        <v>3090</v>
      </c>
      <c r="F9" s="112">
        <v>2685</v>
      </c>
      <c r="G9" s="109">
        <v>2220</v>
      </c>
      <c r="H9" s="112">
        <v>1760</v>
      </c>
      <c r="I9" s="109">
        <v>1455</v>
      </c>
      <c r="J9" s="113">
        <v>1155</v>
      </c>
    </row>
    <row r="10" spans="1:14" ht="15" customHeight="1" x14ac:dyDescent="0.25">
      <c r="A10" s="107" t="s">
        <v>411</v>
      </c>
      <c r="B10" s="108">
        <v>4455</v>
      </c>
      <c r="C10" s="109">
        <v>4125</v>
      </c>
      <c r="D10" s="109">
        <v>3740</v>
      </c>
      <c r="E10" s="109">
        <v>3355</v>
      </c>
      <c r="F10" s="109">
        <v>2905</v>
      </c>
      <c r="G10" s="109">
        <v>2390</v>
      </c>
      <c r="H10" s="109">
        <v>1870</v>
      </c>
      <c r="I10" s="109">
        <v>1540</v>
      </c>
      <c r="J10" s="110">
        <v>1210</v>
      </c>
    </row>
    <row r="11" spans="1:14" ht="15" customHeight="1" x14ac:dyDescent="0.25">
      <c r="A11" s="111" t="s">
        <v>412</v>
      </c>
      <c r="B11" s="108">
        <v>4810</v>
      </c>
      <c r="C11" s="109">
        <v>4455</v>
      </c>
      <c r="D11" s="112">
        <v>4035</v>
      </c>
      <c r="E11" s="109">
        <v>3620</v>
      </c>
      <c r="F11" s="112">
        <v>3125</v>
      </c>
      <c r="G11" s="109">
        <v>2550</v>
      </c>
      <c r="H11" s="112">
        <v>1980</v>
      </c>
      <c r="I11" s="109">
        <v>1620</v>
      </c>
      <c r="J11" s="113">
        <v>1265</v>
      </c>
    </row>
    <row r="12" spans="1:14" ht="15" customHeight="1" x14ac:dyDescent="0.25">
      <c r="A12" s="107" t="s">
        <v>413</v>
      </c>
      <c r="B12" s="108">
        <v>5170</v>
      </c>
      <c r="C12" s="109">
        <v>4785</v>
      </c>
      <c r="D12" s="109">
        <v>4335</v>
      </c>
      <c r="E12" s="109">
        <v>3885</v>
      </c>
      <c r="F12" s="109">
        <v>3345</v>
      </c>
      <c r="G12" s="109">
        <v>2715</v>
      </c>
      <c r="H12" s="109">
        <v>2090</v>
      </c>
      <c r="I12" s="109">
        <v>1705</v>
      </c>
      <c r="J12" s="110">
        <v>1320</v>
      </c>
    </row>
    <row r="13" spans="1:14" ht="15" customHeight="1" x14ac:dyDescent="0.25">
      <c r="A13" s="111" t="s">
        <v>414</v>
      </c>
      <c r="B13" s="108">
        <v>5530</v>
      </c>
      <c r="C13" s="109">
        <v>5115</v>
      </c>
      <c r="D13" s="112">
        <v>4630</v>
      </c>
      <c r="E13" s="109">
        <v>4150</v>
      </c>
      <c r="F13" s="112">
        <v>3565</v>
      </c>
      <c r="G13" s="109">
        <v>2880</v>
      </c>
      <c r="H13" s="112">
        <v>2200</v>
      </c>
      <c r="I13" s="109">
        <v>1790</v>
      </c>
      <c r="J13" s="113">
        <v>1375</v>
      </c>
    </row>
    <row r="14" spans="1:14" ht="15" customHeight="1" x14ac:dyDescent="0.25">
      <c r="A14" s="107" t="s">
        <v>415</v>
      </c>
      <c r="B14" s="108">
        <v>5885</v>
      </c>
      <c r="C14" s="109">
        <v>5445</v>
      </c>
      <c r="D14" s="109">
        <v>4930</v>
      </c>
      <c r="E14" s="109">
        <v>4410</v>
      </c>
      <c r="F14" s="109">
        <v>3785</v>
      </c>
      <c r="G14" s="109">
        <v>3045</v>
      </c>
      <c r="H14" s="109">
        <v>2310</v>
      </c>
      <c r="I14" s="109">
        <v>1870</v>
      </c>
      <c r="J14" s="110">
        <v>1430</v>
      </c>
    </row>
    <row r="15" spans="1:14" ht="15" customHeight="1" x14ac:dyDescent="0.25">
      <c r="A15" s="111" t="s">
        <v>416</v>
      </c>
      <c r="B15" s="108">
        <v>6240</v>
      </c>
      <c r="C15" s="109">
        <v>5775</v>
      </c>
      <c r="D15" s="112">
        <v>5225</v>
      </c>
      <c r="E15" s="109">
        <v>4675</v>
      </c>
      <c r="F15" s="112">
        <v>4005</v>
      </c>
      <c r="G15" s="109">
        <v>3210</v>
      </c>
      <c r="H15" s="112">
        <v>2420</v>
      </c>
      <c r="I15" s="109">
        <v>1950</v>
      </c>
      <c r="J15" s="113">
        <v>1485</v>
      </c>
    </row>
    <row r="16" spans="1:14" ht="15" customHeight="1" x14ac:dyDescent="0.25">
      <c r="A16" s="107" t="s">
        <v>417</v>
      </c>
      <c r="B16" s="108">
        <v>6600</v>
      </c>
      <c r="C16" s="109">
        <v>6105</v>
      </c>
      <c r="D16" s="109">
        <v>5520</v>
      </c>
      <c r="E16" s="109">
        <v>4940</v>
      </c>
      <c r="F16" s="109">
        <v>4225</v>
      </c>
      <c r="G16" s="109">
        <v>3375</v>
      </c>
      <c r="H16" s="109">
        <v>2530</v>
      </c>
      <c r="I16" s="109">
        <v>2035</v>
      </c>
      <c r="J16" s="110">
        <v>1540</v>
      </c>
    </row>
    <row r="17" spans="1:10" ht="15" customHeight="1" x14ac:dyDescent="0.25">
      <c r="A17" s="111" t="s">
        <v>418</v>
      </c>
      <c r="B17" s="108">
        <v>6955</v>
      </c>
      <c r="C17" s="109">
        <v>6435</v>
      </c>
      <c r="D17" s="112">
        <v>5820</v>
      </c>
      <c r="E17" s="109">
        <v>5205</v>
      </c>
      <c r="F17" s="112">
        <v>4445</v>
      </c>
      <c r="G17" s="109">
        <v>3540</v>
      </c>
      <c r="H17" s="112">
        <v>2640</v>
      </c>
      <c r="I17" s="109">
        <v>2115</v>
      </c>
      <c r="J17" s="113">
        <v>1595</v>
      </c>
    </row>
    <row r="18" spans="1:10" ht="15" customHeight="1" x14ac:dyDescent="0.25">
      <c r="A18" s="107" t="s">
        <v>419</v>
      </c>
      <c r="B18" s="108">
        <v>7315</v>
      </c>
      <c r="C18" s="109">
        <v>6765</v>
      </c>
      <c r="D18" s="109">
        <v>6115</v>
      </c>
      <c r="E18" s="109">
        <v>5470</v>
      </c>
      <c r="F18" s="109">
        <v>4665</v>
      </c>
      <c r="G18" s="109">
        <v>3705</v>
      </c>
      <c r="H18" s="109">
        <v>2750</v>
      </c>
      <c r="I18" s="109">
        <v>2200</v>
      </c>
      <c r="J18" s="110">
        <v>1650</v>
      </c>
    </row>
    <row r="19" spans="1:10" ht="15" customHeight="1" x14ac:dyDescent="0.25">
      <c r="A19" s="111" t="s">
        <v>420</v>
      </c>
      <c r="B19" s="108">
        <v>7670</v>
      </c>
      <c r="C19" s="109">
        <v>7095</v>
      </c>
      <c r="D19" s="112">
        <v>6415</v>
      </c>
      <c r="E19" s="109">
        <v>5730</v>
      </c>
      <c r="F19" s="112">
        <v>4885</v>
      </c>
      <c r="G19" s="109">
        <v>3870</v>
      </c>
      <c r="H19" s="112">
        <v>2860</v>
      </c>
      <c r="I19" s="109">
        <v>2280</v>
      </c>
      <c r="J19" s="113">
        <v>1705</v>
      </c>
    </row>
    <row r="20" spans="1:10" ht="15" customHeight="1" x14ac:dyDescent="0.25">
      <c r="A20" s="107" t="s">
        <v>421</v>
      </c>
      <c r="B20" s="108">
        <v>8030</v>
      </c>
      <c r="C20" s="109">
        <v>7425</v>
      </c>
      <c r="D20" s="109">
        <v>6710</v>
      </c>
      <c r="E20" s="109">
        <v>5995</v>
      </c>
      <c r="F20" s="109">
        <v>5105</v>
      </c>
      <c r="G20" s="109">
        <v>4035</v>
      </c>
      <c r="H20" s="109">
        <v>2970</v>
      </c>
      <c r="I20" s="109">
        <v>2365</v>
      </c>
      <c r="J20" s="110">
        <v>1760</v>
      </c>
    </row>
    <row r="21" spans="1:10" ht="15" customHeight="1" x14ac:dyDescent="0.25">
      <c r="A21" s="111" t="s">
        <v>422</v>
      </c>
      <c r="B21" s="108">
        <v>8385</v>
      </c>
      <c r="C21" s="109">
        <v>7755</v>
      </c>
      <c r="D21" s="112">
        <v>7005</v>
      </c>
      <c r="E21" s="109">
        <v>6260</v>
      </c>
      <c r="F21" s="112">
        <v>5325</v>
      </c>
      <c r="G21" s="109">
        <v>4200</v>
      </c>
      <c r="H21" s="112">
        <v>3080</v>
      </c>
      <c r="I21" s="109">
        <v>2445</v>
      </c>
      <c r="J21" s="113">
        <v>1815</v>
      </c>
    </row>
    <row r="22" spans="1:10" ht="15" customHeight="1" x14ac:dyDescent="0.25">
      <c r="A22" s="107" t="s">
        <v>423</v>
      </c>
      <c r="B22" s="108">
        <v>8745</v>
      </c>
      <c r="C22" s="109">
        <v>8085</v>
      </c>
      <c r="D22" s="109">
        <v>7305</v>
      </c>
      <c r="E22" s="109">
        <v>6525</v>
      </c>
      <c r="F22" s="109">
        <v>5545</v>
      </c>
      <c r="G22" s="109">
        <v>4365</v>
      </c>
      <c r="H22" s="109">
        <v>3190</v>
      </c>
      <c r="I22" s="109">
        <v>2530</v>
      </c>
      <c r="J22" s="110">
        <v>1870</v>
      </c>
    </row>
    <row r="23" spans="1:10" ht="15" customHeight="1" x14ac:dyDescent="0.25">
      <c r="A23" s="111" t="s">
        <v>424</v>
      </c>
      <c r="B23" s="108">
        <v>9020</v>
      </c>
      <c r="C23" s="109">
        <v>8415</v>
      </c>
      <c r="D23" s="112">
        <v>7600</v>
      </c>
      <c r="E23" s="109">
        <v>6785</v>
      </c>
      <c r="F23" s="112">
        <v>5765</v>
      </c>
      <c r="G23" s="109">
        <v>4530</v>
      </c>
      <c r="H23" s="112">
        <v>3300</v>
      </c>
      <c r="I23" s="109">
        <v>2610</v>
      </c>
      <c r="J23" s="113">
        <v>1925</v>
      </c>
    </row>
    <row r="24" spans="1:10" ht="15" customHeight="1" x14ac:dyDescent="0.25">
      <c r="A24" s="114"/>
      <c r="B24" s="115"/>
      <c r="C24" s="115"/>
      <c r="D24" s="116"/>
      <c r="E24" s="115"/>
      <c r="F24" s="116"/>
      <c r="G24" s="115"/>
      <c r="H24" s="116"/>
      <c r="I24" s="115"/>
      <c r="J24" s="117"/>
    </row>
  </sheetData>
  <pageMargins left="0.7" right="0.7" top="0.75" bottom="0.75" header="0.511811023622047" footer="0.511811023622047"/>
  <pageSetup paperSize="9" orientation="portrait" horizontalDpi="300" verticalDpi="30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J292"/>
  <sheetViews>
    <sheetView topLeftCell="A274" zoomScaleNormal="100" workbookViewId="0">
      <selection activeCell="J287" sqref="J287"/>
    </sheetView>
  </sheetViews>
  <sheetFormatPr baseColWidth="10" defaultColWidth="10.5703125" defaultRowHeight="15" x14ac:dyDescent="0.25"/>
  <cols>
    <col min="2" max="2" width="42.140625" customWidth="1"/>
    <col min="3" max="3" width="43.85546875" customWidth="1"/>
    <col min="7" max="7" width="11.42578125" style="118" customWidth="1"/>
  </cols>
  <sheetData>
    <row r="1" spans="1:9" ht="15" customHeight="1" x14ac:dyDescent="0.25">
      <c r="A1" t="s">
        <v>425</v>
      </c>
      <c r="C1" s="93" t="s">
        <v>426</v>
      </c>
    </row>
    <row r="3" spans="1:9" ht="15" customHeight="1" x14ac:dyDescent="0.25">
      <c r="A3" t="s">
        <v>427</v>
      </c>
      <c r="B3" t="s">
        <v>428</v>
      </c>
      <c r="C3" t="s">
        <v>429</v>
      </c>
      <c r="E3" t="s">
        <v>427</v>
      </c>
      <c r="F3" t="s">
        <v>430</v>
      </c>
      <c r="H3" t="s">
        <v>431</v>
      </c>
    </row>
    <row r="4" spans="1:9" ht="15.75" customHeight="1" x14ac:dyDescent="0.3">
      <c r="A4">
        <v>2003</v>
      </c>
      <c r="B4" s="119">
        <v>71.209999999999994</v>
      </c>
      <c r="C4">
        <v>7.19</v>
      </c>
      <c r="E4" s="57">
        <v>2003</v>
      </c>
      <c r="F4" s="57" t="s">
        <v>432</v>
      </c>
      <c r="G4" s="118">
        <f t="shared" ref="G4:G67" si="0">IFERROR(DATE(E4,MONTH(F4&amp;" 1"),1),"")</f>
        <v>37622</v>
      </c>
      <c r="H4" s="120">
        <v>70.45</v>
      </c>
      <c r="I4" s="57"/>
    </row>
    <row r="5" spans="1:9" ht="15.75" customHeight="1" x14ac:dyDescent="0.3">
      <c r="A5">
        <v>2004</v>
      </c>
      <c r="B5" s="119">
        <v>72.39</v>
      </c>
      <c r="C5">
        <v>7.61</v>
      </c>
      <c r="E5" s="57">
        <v>2003</v>
      </c>
      <c r="F5" s="57" t="s">
        <v>433</v>
      </c>
      <c r="G5" s="118">
        <f t="shared" si="0"/>
        <v>37653</v>
      </c>
      <c r="H5" s="120">
        <v>70.930000000000007</v>
      </c>
      <c r="I5" s="121"/>
    </row>
    <row r="6" spans="1:9" ht="15.75" customHeight="1" x14ac:dyDescent="0.3">
      <c r="A6">
        <v>2005</v>
      </c>
      <c r="B6" s="119">
        <v>73.67</v>
      </c>
      <c r="C6">
        <v>8.0299999999999994</v>
      </c>
      <c r="E6" s="57">
        <v>2003</v>
      </c>
      <c r="F6" s="57" t="s">
        <v>434</v>
      </c>
      <c r="G6" s="118">
        <f t="shared" si="0"/>
        <v>37681</v>
      </c>
      <c r="H6" s="120">
        <v>71.22</v>
      </c>
      <c r="I6" s="121"/>
    </row>
    <row r="7" spans="1:9" ht="15.75" customHeight="1" x14ac:dyDescent="0.3">
      <c r="A7">
        <v>2006</v>
      </c>
      <c r="B7" s="119">
        <v>74.930000000000007</v>
      </c>
      <c r="C7">
        <v>8.27</v>
      </c>
      <c r="E7" s="57">
        <v>2003</v>
      </c>
      <c r="F7" s="57" t="s">
        <v>435</v>
      </c>
      <c r="G7" s="118">
        <f t="shared" si="0"/>
        <v>37712</v>
      </c>
      <c r="H7" s="120">
        <v>71.12</v>
      </c>
      <c r="I7" s="121"/>
    </row>
    <row r="8" spans="1:9" ht="15.75" customHeight="1" x14ac:dyDescent="0.3">
      <c r="A8">
        <v>2007</v>
      </c>
      <c r="B8" s="119">
        <v>76.03</v>
      </c>
      <c r="C8">
        <v>8.44</v>
      </c>
      <c r="E8" s="57">
        <v>2003</v>
      </c>
      <c r="F8" s="57" t="s">
        <v>436</v>
      </c>
      <c r="G8" s="118">
        <f t="shared" si="0"/>
        <v>37742</v>
      </c>
      <c r="H8" s="120">
        <v>71.040000000000006</v>
      </c>
      <c r="I8" s="121"/>
    </row>
    <row r="9" spans="1:9" ht="15.75" customHeight="1" x14ac:dyDescent="0.3">
      <c r="A9">
        <v>2008</v>
      </c>
      <c r="B9" s="119">
        <v>78.150000000000006</v>
      </c>
      <c r="C9">
        <v>8.6300000000000008</v>
      </c>
      <c r="E9" s="57">
        <v>2003</v>
      </c>
      <c r="F9" s="57" t="s">
        <v>437</v>
      </c>
      <c r="G9" s="118">
        <f t="shared" si="0"/>
        <v>37773</v>
      </c>
      <c r="H9" s="120">
        <v>71.17</v>
      </c>
      <c r="I9" s="121"/>
    </row>
    <row r="10" spans="1:9" ht="15.75" customHeight="1" x14ac:dyDescent="0.3">
      <c r="A10">
        <v>2009</v>
      </c>
      <c r="B10" s="122">
        <v>78.2</v>
      </c>
      <c r="C10">
        <v>8.82</v>
      </c>
      <c r="E10" s="57">
        <v>2003</v>
      </c>
      <c r="F10" s="57" t="s">
        <v>438</v>
      </c>
      <c r="G10" s="118">
        <f t="shared" si="0"/>
        <v>37803</v>
      </c>
      <c r="H10" s="120">
        <v>71.099999999999994</v>
      </c>
      <c r="I10" s="121"/>
    </row>
    <row r="11" spans="1:9" ht="15.75" customHeight="1" x14ac:dyDescent="0.3">
      <c r="A11">
        <v>2010</v>
      </c>
      <c r="B11" s="119">
        <v>79.34</v>
      </c>
      <c r="C11">
        <v>8.86</v>
      </c>
      <c r="E11" s="57">
        <v>2003</v>
      </c>
      <c r="F11" s="57" t="s">
        <v>439</v>
      </c>
      <c r="G11" s="118">
        <f t="shared" si="0"/>
        <v>37834</v>
      </c>
      <c r="H11" s="120">
        <v>71.27</v>
      </c>
      <c r="I11" s="121"/>
    </row>
    <row r="12" spans="1:9" ht="15.75" customHeight="1" x14ac:dyDescent="0.3">
      <c r="A12">
        <v>2011</v>
      </c>
      <c r="B12" s="119">
        <v>80.97</v>
      </c>
      <c r="C12">
        <v>9</v>
      </c>
      <c r="E12" s="57">
        <v>2003</v>
      </c>
      <c r="F12" s="57" t="s">
        <v>440</v>
      </c>
      <c r="G12" s="118">
        <f t="shared" si="0"/>
        <v>37865</v>
      </c>
      <c r="H12" s="120">
        <v>71.55</v>
      </c>
      <c r="I12" s="121"/>
    </row>
    <row r="13" spans="1:9" ht="15.75" customHeight="1" x14ac:dyDescent="0.3">
      <c r="A13">
        <v>2012</v>
      </c>
      <c r="B13" s="119">
        <v>82.48</v>
      </c>
      <c r="C13">
        <v>9.4</v>
      </c>
      <c r="E13" s="57">
        <v>2003</v>
      </c>
      <c r="F13" s="57" t="s">
        <v>441</v>
      </c>
      <c r="G13" s="118">
        <f t="shared" si="0"/>
        <v>37895</v>
      </c>
      <c r="H13" s="120">
        <v>71.59</v>
      </c>
      <c r="I13" s="121"/>
    </row>
    <row r="14" spans="1:9" ht="15.75" customHeight="1" x14ac:dyDescent="0.3">
      <c r="A14">
        <v>2013</v>
      </c>
      <c r="B14" s="119">
        <v>83.09</v>
      </c>
      <c r="C14">
        <v>9.43</v>
      </c>
      <c r="E14" s="57">
        <v>2003</v>
      </c>
      <c r="F14" s="57" t="s">
        <v>442</v>
      </c>
      <c r="G14" s="118">
        <f t="shared" si="0"/>
        <v>37926</v>
      </c>
      <c r="H14" s="120">
        <v>71.5</v>
      </c>
      <c r="I14" s="121"/>
    </row>
    <row r="15" spans="1:9" ht="15.75" customHeight="1" x14ac:dyDescent="0.3">
      <c r="A15">
        <v>2014</v>
      </c>
      <c r="B15" s="119">
        <v>83.43</v>
      </c>
      <c r="C15">
        <v>9.5299999999999994</v>
      </c>
      <c r="E15" s="57">
        <v>2003</v>
      </c>
      <c r="F15" s="57" t="s">
        <v>443</v>
      </c>
      <c r="G15" s="118">
        <f t="shared" si="0"/>
        <v>37956</v>
      </c>
      <c r="H15" s="120">
        <v>71.58</v>
      </c>
      <c r="I15" s="121"/>
    </row>
    <row r="16" spans="1:9" ht="15.75" customHeight="1" x14ac:dyDescent="0.3">
      <c r="A16">
        <v>2015</v>
      </c>
      <c r="B16" s="119">
        <v>83.46</v>
      </c>
      <c r="C16">
        <v>9.61</v>
      </c>
      <c r="E16" s="57">
        <v>2004</v>
      </c>
      <c r="F16" s="57" t="s">
        <v>432</v>
      </c>
      <c r="G16" s="118">
        <f t="shared" si="0"/>
        <v>37987</v>
      </c>
      <c r="H16" s="120">
        <v>71.45</v>
      </c>
      <c r="I16" s="121"/>
    </row>
    <row r="17" spans="1:9" ht="15.75" customHeight="1" x14ac:dyDescent="0.3">
      <c r="A17">
        <v>2016</v>
      </c>
      <c r="B17" s="119">
        <v>83.62</v>
      </c>
      <c r="C17">
        <v>9.67</v>
      </c>
      <c r="E17" s="57">
        <v>2004</v>
      </c>
      <c r="F17" s="57" t="s">
        <v>433</v>
      </c>
      <c r="G17" s="118">
        <f t="shared" si="0"/>
        <v>38018</v>
      </c>
      <c r="H17" s="120">
        <v>71.739999999999995</v>
      </c>
      <c r="I17" s="121"/>
    </row>
    <row r="18" spans="1:9" ht="15.75" customHeight="1" x14ac:dyDescent="0.3">
      <c r="A18">
        <v>2017</v>
      </c>
      <c r="B18" s="119">
        <v>84.45</v>
      </c>
      <c r="C18">
        <v>9.76</v>
      </c>
      <c r="E18" s="57">
        <v>2004</v>
      </c>
      <c r="F18" s="57" t="s">
        <v>434</v>
      </c>
      <c r="G18" s="118">
        <f t="shared" si="0"/>
        <v>38047</v>
      </c>
      <c r="H18" s="120">
        <v>72.03</v>
      </c>
      <c r="I18" s="121"/>
    </row>
    <row r="19" spans="1:9" ht="15.75" customHeight="1" x14ac:dyDescent="0.3">
      <c r="A19">
        <v>2018</v>
      </c>
      <c r="B19" s="119">
        <v>85.81</v>
      </c>
      <c r="C19">
        <v>9.8800000000000008</v>
      </c>
      <c r="E19" s="57">
        <v>2004</v>
      </c>
      <c r="F19" s="57" t="s">
        <v>435</v>
      </c>
      <c r="G19" s="118">
        <f t="shared" si="0"/>
        <v>38078</v>
      </c>
      <c r="H19" s="120">
        <v>72.22</v>
      </c>
      <c r="I19" s="121"/>
    </row>
    <row r="20" spans="1:9" ht="15.75" customHeight="1" x14ac:dyDescent="0.3">
      <c r="A20">
        <v>2019</v>
      </c>
      <c r="B20" s="122">
        <v>86.6</v>
      </c>
      <c r="C20">
        <v>10.029999999999999</v>
      </c>
      <c r="E20" s="57">
        <v>2004</v>
      </c>
      <c r="F20" s="57" t="s">
        <v>436</v>
      </c>
      <c r="G20" s="118">
        <f t="shared" si="0"/>
        <v>38108</v>
      </c>
      <c r="H20" s="120">
        <v>72.489999999999995</v>
      </c>
      <c r="I20" s="121"/>
    </row>
    <row r="21" spans="1:9" ht="15.75" customHeight="1" x14ac:dyDescent="0.3">
      <c r="A21">
        <v>2020</v>
      </c>
      <c r="B21" s="119">
        <v>86.79</v>
      </c>
      <c r="C21">
        <v>10.15</v>
      </c>
      <c r="E21" s="57">
        <v>2004</v>
      </c>
      <c r="F21" s="57" t="s">
        <v>437</v>
      </c>
      <c r="G21" s="118">
        <f t="shared" si="0"/>
        <v>38139</v>
      </c>
      <c r="H21" s="120">
        <v>72.52</v>
      </c>
      <c r="I21" s="121"/>
    </row>
    <row r="22" spans="1:9" ht="15.75" customHeight="1" x14ac:dyDescent="0.3">
      <c r="A22">
        <v>2021</v>
      </c>
      <c r="B22" s="119">
        <v>88.13</v>
      </c>
      <c r="C22">
        <v>10.25</v>
      </c>
      <c r="E22" s="57">
        <v>2004</v>
      </c>
      <c r="F22" s="57" t="s">
        <v>438</v>
      </c>
      <c r="G22" s="118">
        <f t="shared" si="0"/>
        <v>38169</v>
      </c>
      <c r="H22" s="120">
        <v>72.400000000000006</v>
      </c>
      <c r="I22" s="121"/>
    </row>
    <row r="23" spans="1:9" ht="15.75" customHeight="1" x14ac:dyDescent="0.3">
      <c r="A23">
        <v>2022</v>
      </c>
      <c r="B23" s="119">
        <v>92.84</v>
      </c>
      <c r="C23">
        <v>10.57</v>
      </c>
      <c r="E23" s="57">
        <v>2004</v>
      </c>
      <c r="F23" s="57" t="s">
        <v>439</v>
      </c>
      <c r="G23" s="118">
        <f t="shared" si="0"/>
        <v>38200</v>
      </c>
      <c r="H23" s="120">
        <v>72.56</v>
      </c>
      <c r="I23" s="121"/>
    </row>
    <row r="24" spans="1:9" ht="15.75" customHeight="1" x14ac:dyDescent="0.3">
      <c r="A24">
        <v>2023</v>
      </c>
      <c r="B24" s="119">
        <v>97.32</v>
      </c>
      <c r="C24">
        <v>11.27</v>
      </c>
      <c r="E24" s="57">
        <v>2004</v>
      </c>
      <c r="F24" s="57" t="s">
        <v>440</v>
      </c>
      <c r="G24" s="118">
        <f t="shared" si="0"/>
        <v>38231</v>
      </c>
      <c r="H24" s="120">
        <v>72.63</v>
      </c>
      <c r="I24" s="121"/>
    </row>
    <row r="25" spans="1:9" ht="15.75" customHeight="1" x14ac:dyDescent="0.3">
      <c r="A25">
        <v>2024</v>
      </c>
      <c r="B25" s="119">
        <v>99.12</v>
      </c>
      <c r="C25">
        <v>11.65</v>
      </c>
      <c r="E25" s="57">
        <v>2004</v>
      </c>
      <c r="F25" s="57" t="s">
        <v>441</v>
      </c>
      <c r="G25" s="118">
        <f t="shared" si="0"/>
        <v>38261</v>
      </c>
      <c r="H25" s="120">
        <v>72.819999999999993</v>
      </c>
      <c r="I25" s="121"/>
    </row>
    <row r="26" spans="1:9" ht="15.75" customHeight="1" x14ac:dyDescent="0.3">
      <c r="A26">
        <v>2025</v>
      </c>
      <c r="B26" s="123">
        <v>100</v>
      </c>
      <c r="C26">
        <v>11.88</v>
      </c>
      <c r="E26" s="57">
        <v>2004</v>
      </c>
      <c r="F26" s="57" t="s">
        <v>442</v>
      </c>
      <c r="G26" s="118">
        <f t="shared" si="0"/>
        <v>38292</v>
      </c>
      <c r="H26" s="120">
        <v>72.86</v>
      </c>
      <c r="I26" s="121"/>
    </row>
    <row r="27" spans="1:9" ht="15.75" customHeight="1" x14ac:dyDescent="0.3">
      <c r="A27">
        <v>2026</v>
      </c>
      <c r="B27" s="18">
        <v>100</v>
      </c>
      <c r="C27">
        <v>12.02</v>
      </c>
      <c r="E27" s="57">
        <v>2004</v>
      </c>
      <c r="F27" s="57" t="s">
        <v>443</v>
      </c>
      <c r="G27" s="118">
        <f t="shared" si="0"/>
        <v>38322</v>
      </c>
      <c r="H27" s="120">
        <v>72.95</v>
      </c>
      <c r="I27" s="121"/>
    </row>
    <row r="28" spans="1:9" ht="15.75" customHeight="1" x14ac:dyDescent="0.3">
      <c r="E28" s="57">
        <v>2005</v>
      </c>
      <c r="F28" s="57" t="s">
        <v>432</v>
      </c>
      <c r="G28" s="118">
        <f t="shared" si="0"/>
        <v>38353</v>
      </c>
      <c r="H28" s="120">
        <v>72.540000000000006</v>
      </c>
      <c r="I28" s="121"/>
    </row>
    <row r="29" spans="1:9" ht="15.75" customHeight="1" x14ac:dyDescent="0.3">
      <c r="B29" t="s">
        <v>444</v>
      </c>
      <c r="E29" s="57">
        <v>2005</v>
      </c>
      <c r="F29" s="57" t="s">
        <v>433</v>
      </c>
      <c r="G29" s="118">
        <f t="shared" si="0"/>
        <v>38384</v>
      </c>
      <c r="H29" s="120">
        <v>72.989999999999995</v>
      </c>
      <c r="I29" s="121"/>
    </row>
    <row r="30" spans="1:9" ht="15.75" customHeight="1" x14ac:dyDescent="0.3">
      <c r="E30" s="57">
        <v>2005</v>
      </c>
      <c r="F30" s="57" t="s">
        <v>434</v>
      </c>
      <c r="G30" s="118">
        <f t="shared" si="0"/>
        <v>38412</v>
      </c>
      <c r="H30" s="120">
        <v>73.47</v>
      </c>
      <c r="I30" s="121"/>
    </row>
    <row r="31" spans="1:9" ht="15.75" customHeight="1" x14ac:dyDescent="0.3">
      <c r="E31" s="57">
        <v>2005</v>
      </c>
      <c r="F31" s="57" t="s">
        <v>435</v>
      </c>
      <c r="G31" s="118">
        <f t="shared" si="0"/>
        <v>38443</v>
      </c>
      <c r="H31" s="120">
        <v>73.599999999999994</v>
      </c>
      <c r="I31" s="121"/>
    </row>
    <row r="32" spans="1:9" ht="15.75" customHeight="1" x14ac:dyDescent="0.3">
      <c r="E32" s="57">
        <v>2005</v>
      </c>
      <c r="F32" s="57" t="s">
        <v>436</v>
      </c>
      <c r="G32" s="118">
        <f t="shared" si="0"/>
        <v>38473</v>
      </c>
      <c r="H32" s="120">
        <v>73.650000000000006</v>
      </c>
      <c r="I32" s="121"/>
    </row>
    <row r="33" spans="5:9" ht="15.75" customHeight="1" x14ac:dyDescent="0.3">
      <c r="E33" s="57">
        <v>2005</v>
      </c>
      <c r="F33" s="57" t="s">
        <v>437</v>
      </c>
      <c r="G33" s="118">
        <f t="shared" si="0"/>
        <v>38504</v>
      </c>
      <c r="H33" s="120">
        <v>73.739999999999995</v>
      </c>
      <c r="I33" s="121"/>
    </row>
    <row r="34" spans="5:9" ht="15.75" customHeight="1" x14ac:dyDescent="0.3">
      <c r="E34" s="57">
        <v>2005</v>
      </c>
      <c r="F34" s="57" t="s">
        <v>438</v>
      </c>
      <c r="G34" s="118">
        <f t="shared" si="0"/>
        <v>38534</v>
      </c>
      <c r="H34" s="120">
        <v>73.63</v>
      </c>
      <c r="I34" s="121"/>
    </row>
    <row r="35" spans="5:9" ht="15.75" customHeight="1" x14ac:dyDescent="0.3">
      <c r="E35" s="57">
        <v>2005</v>
      </c>
      <c r="F35" s="57" t="s">
        <v>439</v>
      </c>
      <c r="G35" s="118">
        <f t="shared" si="0"/>
        <v>38565</v>
      </c>
      <c r="H35" s="120">
        <v>73.92</v>
      </c>
      <c r="I35" s="121"/>
    </row>
    <row r="36" spans="5:9" ht="15.75" customHeight="1" x14ac:dyDescent="0.3">
      <c r="E36" s="57">
        <v>2005</v>
      </c>
      <c r="F36" s="57" t="s">
        <v>440</v>
      </c>
      <c r="G36" s="118">
        <f t="shared" si="0"/>
        <v>38596</v>
      </c>
      <c r="H36" s="120">
        <v>74.209999999999994</v>
      </c>
      <c r="I36" s="121"/>
    </row>
    <row r="37" spans="5:9" ht="15.75" customHeight="1" x14ac:dyDescent="0.3">
      <c r="E37" s="57">
        <v>2005</v>
      </c>
      <c r="F37" s="57" t="s">
        <v>441</v>
      </c>
      <c r="G37" s="118">
        <f t="shared" si="0"/>
        <v>38626</v>
      </c>
      <c r="H37" s="120">
        <v>74.19</v>
      </c>
      <c r="I37" s="121"/>
    </row>
    <row r="38" spans="5:9" ht="15.75" customHeight="1" x14ac:dyDescent="0.3">
      <c r="E38" s="57">
        <v>2005</v>
      </c>
      <c r="F38" s="57" t="s">
        <v>442</v>
      </c>
      <c r="G38" s="118">
        <f t="shared" si="0"/>
        <v>38657</v>
      </c>
      <c r="H38" s="120">
        <v>74.040000000000006</v>
      </c>
      <c r="I38" s="121"/>
    </row>
    <row r="39" spans="5:9" ht="15.75" customHeight="1" x14ac:dyDescent="0.3">
      <c r="E39" s="57">
        <v>2005</v>
      </c>
      <c r="F39" s="57" t="s">
        <v>443</v>
      </c>
      <c r="G39" s="118">
        <f t="shared" si="0"/>
        <v>38687</v>
      </c>
      <c r="H39" s="120">
        <v>74.13</v>
      </c>
      <c r="I39" s="121"/>
    </row>
    <row r="40" spans="5:9" ht="15.75" customHeight="1" x14ac:dyDescent="0.3">
      <c r="E40" s="57">
        <v>2006</v>
      </c>
      <c r="F40" s="57" t="s">
        <v>432</v>
      </c>
      <c r="G40" s="118">
        <f t="shared" si="0"/>
        <v>38718</v>
      </c>
      <c r="H40" s="120">
        <v>74.06</v>
      </c>
      <c r="I40" s="121"/>
    </row>
    <row r="41" spans="5:9" ht="15.75" customHeight="1" x14ac:dyDescent="0.3">
      <c r="E41" s="57">
        <v>2006</v>
      </c>
      <c r="F41" s="57" t="s">
        <v>433</v>
      </c>
      <c r="G41" s="118">
        <f t="shared" si="0"/>
        <v>38749</v>
      </c>
      <c r="H41" s="120">
        <v>74.34</v>
      </c>
      <c r="I41" s="121"/>
    </row>
    <row r="42" spans="5:9" ht="15.75" customHeight="1" x14ac:dyDescent="0.3">
      <c r="E42" s="57">
        <v>2006</v>
      </c>
      <c r="F42" s="57" t="s">
        <v>434</v>
      </c>
      <c r="G42" s="118">
        <f t="shared" si="0"/>
        <v>38777</v>
      </c>
      <c r="H42" s="120">
        <v>74.56</v>
      </c>
      <c r="I42" s="121"/>
    </row>
    <row r="43" spans="5:9" ht="15.75" customHeight="1" x14ac:dyDescent="0.3">
      <c r="E43" s="57">
        <v>2006</v>
      </c>
      <c r="F43" s="57" t="s">
        <v>435</v>
      </c>
      <c r="G43" s="118">
        <f t="shared" si="0"/>
        <v>38808</v>
      </c>
      <c r="H43" s="120">
        <v>74.88</v>
      </c>
      <c r="I43" s="121"/>
    </row>
    <row r="44" spans="5:9" ht="15.75" customHeight="1" x14ac:dyDescent="0.3">
      <c r="E44" s="57">
        <v>2006</v>
      </c>
      <c r="F44" s="57" t="s">
        <v>436</v>
      </c>
      <c r="G44" s="118">
        <f t="shared" si="0"/>
        <v>38838</v>
      </c>
      <c r="H44" s="120">
        <v>75.209999999999994</v>
      </c>
      <c r="I44" s="121"/>
    </row>
    <row r="45" spans="5:9" ht="15.75" customHeight="1" x14ac:dyDescent="0.3">
      <c r="E45" s="57">
        <v>2006</v>
      </c>
      <c r="F45" s="57" t="s">
        <v>437</v>
      </c>
      <c r="G45" s="118">
        <f t="shared" si="0"/>
        <v>38869</v>
      </c>
      <c r="H45" s="120">
        <v>75.2</v>
      </c>
      <c r="I45" s="121"/>
    </row>
    <row r="46" spans="5:9" ht="15.75" customHeight="1" x14ac:dyDescent="0.3">
      <c r="E46" s="57">
        <v>2006</v>
      </c>
      <c r="F46" s="57" t="s">
        <v>438</v>
      </c>
      <c r="G46" s="118">
        <f t="shared" si="0"/>
        <v>38899</v>
      </c>
      <c r="H46" s="120">
        <v>75.069999999999993</v>
      </c>
      <c r="I46" s="121"/>
    </row>
    <row r="47" spans="5:9" ht="15.75" customHeight="1" x14ac:dyDescent="0.3">
      <c r="E47" s="57">
        <v>2006</v>
      </c>
      <c r="F47" s="57" t="s">
        <v>439</v>
      </c>
      <c r="G47" s="118">
        <f t="shared" si="0"/>
        <v>38930</v>
      </c>
      <c r="H47" s="120">
        <v>75.33</v>
      </c>
      <c r="I47" s="121"/>
    </row>
    <row r="48" spans="5:9" ht="15.75" customHeight="1" x14ac:dyDescent="0.3">
      <c r="E48" s="57">
        <v>2006</v>
      </c>
      <c r="F48" s="57" t="s">
        <v>440</v>
      </c>
      <c r="G48" s="118">
        <f t="shared" si="0"/>
        <v>38961</v>
      </c>
      <c r="H48" s="120">
        <v>75.16</v>
      </c>
      <c r="I48" s="121"/>
    </row>
    <row r="49" spans="5:9" ht="15.75" customHeight="1" x14ac:dyDescent="0.3">
      <c r="E49" s="57">
        <v>2006</v>
      </c>
      <c r="F49" s="57" t="s">
        <v>441</v>
      </c>
      <c r="G49" s="118">
        <f t="shared" si="0"/>
        <v>38991</v>
      </c>
      <c r="H49" s="120">
        <v>74.989999999999995</v>
      </c>
      <c r="I49" s="121"/>
    </row>
    <row r="50" spans="5:9" ht="15.75" customHeight="1" x14ac:dyDescent="0.3">
      <c r="E50" s="57">
        <v>2006</v>
      </c>
      <c r="F50" s="57" t="s">
        <v>442</v>
      </c>
      <c r="G50" s="118">
        <f t="shared" si="0"/>
        <v>39022</v>
      </c>
      <c r="H50" s="120">
        <v>75.08</v>
      </c>
      <c r="I50" s="121"/>
    </row>
    <row r="51" spans="5:9" ht="15.75" customHeight="1" x14ac:dyDescent="0.3">
      <c r="E51" s="57">
        <v>2006</v>
      </c>
      <c r="F51" s="57" t="s">
        <v>443</v>
      </c>
      <c r="G51" s="118">
        <f t="shared" si="0"/>
        <v>39052</v>
      </c>
      <c r="H51" s="120">
        <v>75.25</v>
      </c>
      <c r="I51" s="121"/>
    </row>
    <row r="52" spans="5:9" ht="15.75" customHeight="1" x14ac:dyDescent="0.3">
      <c r="E52" s="57">
        <v>2007</v>
      </c>
      <c r="F52" s="57" t="s">
        <v>432</v>
      </c>
      <c r="G52" s="118">
        <f t="shared" si="0"/>
        <v>39083</v>
      </c>
      <c r="H52" s="120">
        <v>74.989999999999995</v>
      </c>
      <c r="I52" s="121"/>
    </row>
    <row r="53" spans="5:9" ht="15.75" customHeight="1" x14ac:dyDescent="0.3">
      <c r="E53" s="57">
        <v>2007</v>
      </c>
      <c r="F53" s="57" t="s">
        <v>433</v>
      </c>
      <c r="G53" s="118">
        <f t="shared" si="0"/>
        <v>39114</v>
      </c>
      <c r="H53" s="120">
        <v>75.13</v>
      </c>
      <c r="I53" s="121"/>
    </row>
    <row r="54" spans="5:9" ht="15.75" customHeight="1" x14ac:dyDescent="0.3">
      <c r="E54" s="57">
        <v>2007</v>
      </c>
      <c r="F54" s="57" t="s">
        <v>434</v>
      </c>
      <c r="G54" s="118">
        <f t="shared" si="0"/>
        <v>39142</v>
      </c>
      <c r="H54" s="120">
        <v>75.459999999999994</v>
      </c>
      <c r="I54" s="121"/>
    </row>
    <row r="55" spans="5:9" ht="15.75" customHeight="1" x14ac:dyDescent="0.3">
      <c r="E55" s="57">
        <v>2007</v>
      </c>
      <c r="F55" s="57" t="s">
        <v>435</v>
      </c>
      <c r="G55" s="118">
        <f t="shared" si="0"/>
        <v>39173</v>
      </c>
      <c r="H55" s="120">
        <v>75.83</v>
      </c>
      <c r="I55" s="121"/>
    </row>
    <row r="56" spans="5:9" ht="15.75" customHeight="1" x14ac:dyDescent="0.3">
      <c r="E56" s="57">
        <v>2007</v>
      </c>
      <c r="F56" s="57" t="s">
        <v>436</v>
      </c>
      <c r="G56" s="118">
        <f t="shared" si="0"/>
        <v>39203</v>
      </c>
      <c r="H56" s="120">
        <v>76.02</v>
      </c>
      <c r="I56" s="121"/>
    </row>
    <row r="57" spans="5:9" ht="15.75" customHeight="1" x14ac:dyDescent="0.3">
      <c r="E57" s="57">
        <v>2007</v>
      </c>
      <c r="F57" s="57" t="s">
        <v>437</v>
      </c>
      <c r="G57" s="118">
        <f t="shared" si="0"/>
        <v>39234</v>
      </c>
      <c r="H57" s="120">
        <v>76.12</v>
      </c>
      <c r="I57" s="121"/>
    </row>
    <row r="58" spans="5:9" ht="15.75" customHeight="1" x14ac:dyDescent="0.3">
      <c r="E58" s="57">
        <v>2007</v>
      </c>
      <c r="F58" s="57" t="s">
        <v>438</v>
      </c>
      <c r="G58" s="118">
        <f t="shared" si="0"/>
        <v>39264</v>
      </c>
      <c r="H58" s="120">
        <v>75.92</v>
      </c>
      <c r="I58" s="121"/>
    </row>
    <row r="59" spans="5:9" ht="15.75" customHeight="1" x14ac:dyDescent="0.3">
      <c r="E59" s="57">
        <v>2007</v>
      </c>
      <c r="F59" s="57" t="s">
        <v>439</v>
      </c>
      <c r="G59" s="118">
        <f t="shared" si="0"/>
        <v>39295</v>
      </c>
      <c r="H59" s="120">
        <v>76.16</v>
      </c>
      <c r="I59" s="121"/>
    </row>
    <row r="60" spans="5:9" ht="15.75" customHeight="1" x14ac:dyDescent="0.3">
      <c r="E60" s="57">
        <v>2007</v>
      </c>
      <c r="F60" s="57" t="s">
        <v>440</v>
      </c>
      <c r="G60" s="118">
        <f t="shared" si="0"/>
        <v>39326</v>
      </c>
      <c r="H60" s="120">
        <v>76.239999999999995</v>
      </c>
      <c r="I60" s="121"/>
    </row>
    <row r="61" spans="5:9" ht="15.75" customHeight="1" x14ac:dyDescent="0.3">
      <c r="E61" s="57">
        <v>2007</v>
      </c>
      <c r="F61" s="57" t="s">
        <v>441</v>
      </c>
      <c r="G61" s="118">
        <f t="shared" si="0"/>
        <v>39356</v>
      </c>
      <c r="H61" s="120">
        <v>76.430000000000007</v>
      </c>
      <c r="I61" s="121"/>
    </row>
    <row r="62" spans="5:9" ht="15.75" customHeight="1" x14ac:dyDescent="0.3">
      <c r="E62" s="57">
        <v>2007</v>
      </c>
      <c r="F62" s="57" t="s">
        <v>442</v>
      </c>
      <c r="G62" s="118">
        <f t="shared" si="0"/>
        <v>39387</v>
      </c>
      <c r="H62" s="120">
        <v>76.86</v>
      </c>
      <c r="I62" s="121"/>
    </row>
    <row r="63" spans="5:9" ht="15.75" customHeight="1" x14ac:dyDescent="0.3">
      <c r="E63" s="57">
        <v>2007</v>
      </c>
      <c r="F63" s="57" t="s">
        <v>443</v>
      </c>
      <c r="G63" s="118">
        <f t="shared" si="0"/>
        <v>39417</v>
      </c>
      <c r="H63" s="120">
        <v>77.150000000000006</v>
      </c>
      <c r="I63" s="121"/>
    </row>
    <row r="64" spans="5:9" ht="15.75" customHeight="1" x14ac:dyDescent="0.3">
      <c r="E64" s="57">
        <v>2008</v>
      </c>
      <c r="F64" s="57" t="s">
        <v>432</v>
      </c>
      <c r="G64" s="118">
        <f t="shared" si="0"/>
        <v>39448</v>
      </c>
      <c r="H64" s="120">
        <v>77.06</v>
      </c>
      <c r="I64" s="121"/>
    </row>
    <row r="65" spans="5:9" ht="15.75" customHeight="1" x14ac:dyDescent="0.3">
      <c r="E65" s="57">
        <v>2008</v>
      </c>
      <c r="F65" s="57" t="s">
        <v>433</v>
      </c>
      <c r="G65" s="118">
        <f t="shared" si="0"/>
        <v>39479</v>
      </c>
      <c r="H65" s="120">
        <v>77.23</v>
      </c>
      <c r="I65" s="121"/>
    </row>
    <row r="66" spans="5:9" ht="15.75" customHeight="1" x14ac:dyDescent="0.3">
      <c r="E66" s="57">
        <v>2008</v>
      </c>
      <c r="F66" s="57" t="s">
        <v>434</v>
      </c>
      <c r="G66" s="118">
        <f t="shared" si="0"/>
        <v>39508</v>
      </c>
      <c r="H66" s="120">
        <v>77.819999999999993</v>
      </c>
      <c r="I66" s="121"/>
    </row>
    <row r="67" spans="5:9" ht="15.75" customHeight="1" x14ac:dyDescent="0.3">
      <c r="E67" s="57">
        <v>2008</v>
      </c>
      <c r="F67" s="57" t="s">
        <v>435</v>
      </c>
      <c r="G67" s="118">
        <f t="shared" si="0"/>
        <v>39539</v>
      </c>
      <c r="H67" s="120">
        <v>78.08</v>
      </c>
      <c r="I67" s="121"/>
    </row>
    <row r="68" spans="5:9" ht="15.75" customHeight="1" x14ac:dyDescent="0.3">
      <c r="E68" s="57">
        <v>2008</v>
      </c>
      <c r="F68" s="57" t="s">
        <v>436</v>
      </c>
      <c r="G68" s="118">
        <f t="shared" ref="G68:G131" si="1">IFERROR(DATE(E68,MONTH(F68&amp;" 1"),1),"")</f>
        <v>39569</v>
      </c>
      <c r="H68" s="120">
        <v>78.510000000000005</v>
      </c>
      <c r="I68" s="121"/>
    </row>
    <row r="69" spans="5:9" ht="15.75" customHeight="1" x14ac:dyDescent="0.3">
      <c r="E69" s="57">
        <v>2008</v>
      </c>
      <c r="F69" s="57" t="s">
        <v>437</v>
      </c>
      <c r="G69" s="118">
        <f t="shared" si="1"/>
        <v>39600</v>
      </c>
      <c r="H69" s="120">
        <v>78.8</v>
      </c>
      <c r="I69" s="121"/>
    </row>
    <row r="70" spans="5:9" ht="15.75" customHeight="1" x14ac:dyDescent="0.3">
      <c r="E70" s="57">
        <v>2008</v>
      </c>
      <c r="F70" s="57" t="s">
        <v>438</v>
      </c>
      <c r="G70" s="118">
        <f t="shared" si="1"/>
        <v>39630</v>
      </c>
      <c r="H70" s="120">
        <v>78.63</v>
      </c>
      <c r="I70" s="121"/>
    </row>
    <row r="71" spans="5:9" ht="15.75" customHeight="1" x14ac:dyDescent="0.3">
      <c r="E71" s="57">
        <v>2008</v>
      </c>
      <c r="F71" s="57" t="s">
        <v>439</v>
      </c>
      <c r="G71" s="118">
        <f t="shared" si="1"/>
        <v>39661</v>
      </c>
      <c r="H71" s="120">
        <v>78.599999999999994</v>
      </c>
      <c r="I71" s="121"/>
    </row>
    <row r="72" spans="5:9" ht="15.75" customHeight="1" x14ac:dyDescent="0.3">
      <c r="E72" s="57">
        <v>2008</v>
      </c>
      <c r="F72" s="57" t="s">
        <v>440</v>
      </c>
      <c r="G72" s="118">
        <f t="shared" si="1"/>
        <v>39692</v>
      </c>
      <c r="H72" s="120">
        <v>78.540000000000006</v>
      </c>
      <c r="I72" s="121"/>
    </row>
    <row r="73" spans="5:9" ht="15.75" customHeight="1" x14ac:dyDescent="0.3">
      <c r="E73" s="57">
        <v>2008</v>
      </c>
      <c r="F73" s="57" t="s">
        <v>441</v>
      </c>
      <c r="G73" s="118">
        <f t="shared" si="1"/>
        <v>39722</v>
      </c>
      <c r="H73" s="120">
        <v>78.5</v>
      </c>
      <c r="I73" s="121"/>
    </row>
    <row r="74" spans="5:9" ht="15.75" customHeight="1" x14ac:dyDescent="0.3">
      <c r="E74" s="57">
        <v>2008</v>
      </c>
      <c r="F74" s="57" t="s">
        <v>442</v>
      </c>
      <c r="G74" s="118">
        <f t="shared" si="1"/>
        <v>39753</v>
      </c>
      <c r="H74" s="120">
        <v>78.12</v>
      </c>
      <c r="I74" s="121"/>
    </row>
    <row r="75" spans="5:9" ht="15.75" customHeight="1" x14ac:dyDescent="0.3">
      <c r="E75" s="57">
        <v>2008</v>
      </c>
      <c r="F75" s="57" t="s">
        <v>443</v>
      </c>
      <c r="G75" s="118">
        <f t="shared" si="1"/>
        <v>39783</v>
      </c>
      <c r="H75" s="120">
        <v>77.930000000000007</v>
      </c>
      <c r="I75" s="121"/>
    </row>
    <row r="76" spans="5:9" ht="15.75" customHeight="1" x14ac:dyDescent="0.3">
      <c r="E76" s="57">
        <v>2009</v>
      </c>
      <c r="F76" s="57" t="s">
        <v>432</v>
      </c>
      <c r="G76" s="118">
        <f t="shared" si="1"/>
        <v>39814</v>
      </c>
      <c r="H76" s="120">
        <v>77.599999999999994</v>
      </c>
      <c r="I76" s="121"/>
    </row>
    <row r="77" spans="5:9" ht="15.75" customHeight="1" x14ac:dyDescent="0.3">
      <c r="E77" s="57">
        <v>2009</v>
      </c>
      <c r="F77" s="57" t="s">
        <v>433</v>
      </c>
      <c r="G77" s="118">
        <f t="shared" si="1"/>
        <v>39845</v>
      </c>
      <c r="H77" s="120">
        <v>77.900000000000006</v>
      </c>
      <c r="I77" s="121"/>
    </row>
    <row r="78" spans="5:9" ht="15.75" customHeight="1" x14ac:dyDescent="0.3">
      <c r="E78" s="57">
        <v>2009</v>
      </c>
      <c r="F78" s="57" t="s">
        <v>434</v>
      </c>
      <c r="G78" s="118">
        <f t="shared" si="1"/>
        <v>39873</v>
      </c>
      <c r="H78" s="120">
        <v>78.05</v>
      </c>
      <c r="I78" s="121"/>
    </row>
    <row r="79" spans="5:9" ht="15.75" customHeight="1" x14ac:dyDescent="0.3">
      <c r="E79" s="57">
        <v>2009</v>
      </c>
      <c r="F79" s="57" t="s">
        <v>435</v>
      </c>
      <c r="G79" s="118">
        <f t="shared" si="1"/>
        <v>39904</v>
      </c>
      <c r="H79" s="120">
        <v>78.17</v>
      </c>
      <c r="I79" s="121"/>
    </row>
    <row r="80" spans="5:9" ht="15.75" customHeight="1" x14ac:dyDescent="0.3">
      <c r="E80" s="57">
        <v>2009</v>
      </c>
      <c r="F80" s="57" t="s">
        <v>436</v>
      </c>
      <c r="G80" s="118">
        <f t="shared" si="1"/>
        <v>39934</v>
      </c>
      <c r="H80" s="120">
        <v>78.290000000000006</v>
      </c>
      <c r="I80" s="121"/>
    </row>
    <row r="81" spans="5:9" ht="15.75" customHeight="1" x14ac:dyDescent="0.3">
      <c r="E81" s="57">
        <v>2009</v>
      </c>
      <c r="F81" s="57" t="s">
        <v>437</v>
      </c>
      <c r="G81" s="118">
        <f t="shared" si="1"/>
        <v>39965</v>
      </c>
      <c r="H81" s="120">
        <v>78.39</v>
      </c>
      <c r="I81" s="121"/>
    </row>
    <row r="82" spans="5:9" ht="15.75" customHeight="1" x14ac:dyDescent="0.3">
      <c r="E82" s="57">
        <v>2009</v>
      </c>
      <c r="F82" s="57" t="s">
        <v>438</v>
      </c>
      <c r="G82" s="118">
        <f t="shared" si="1"/>
        <v>39995</v>
      </c>
      <c r="H82" s="120">
        <v>78.040000000000006</v>
      </c>
      <c r="I82" s="121"/>
    </row>
    <row r="83" spans="5:9" ht="15.75" customHeight="1" x14ac:dyDescent="0.3">
      <c r="E83" s="57">
        <v>2009</v>
      </c>
      <c r="F83" s="57" t="s">
        <v>439</v>
      </c>
      <c r="G83" s="118">
        <f t="shared" si="1"/>
        <v>40026</v>
      </c>
      <c r="H83" s="120">
        <v>78.44</v>
      </c>
      <c r="I83" s="121"/>
    </row>
    <row r="84" spans="5:9" ht="15.75" customHeight="1" x14ac:dyDescent="0.3">
      <c r="E84" s="57">
        <v>2009</v>
      </c>
      <c r="F84" s="57" t="s">
        <v>440</v>
      </c>
      <c r="G84" s="118">
        <f t="shared" si="1"/>
        <v>40057</v>
      </c>
      <c r="H84" s="120">
        <v>78.25</v>
      </c>
      <c r="I84" s="121"/>
    </row>
    <row r="85" spans="5:9" ht="15.75" customHeight="1" x14ac:dyDescent="0.3">
      <c r="E85" s="57">
        <v>2009</v>
      </c>
      <c r="F85" s="57" t="s">
        <v>441</v>
      </c>
      <c r="G85" s="118">
        <f t="shared" si="1"/>
        <v>40087</v>
      </c>
      <c r="H85" s="120">
        <v>78.33</v>
      </c>
      <c r="I85" s="121"/>
    </row>
    <row r="86" spans="5:9" ht="15.75" customHeight="1" x14ac:dyDescent="0.3">
      <c r="E86" s="57">
        <v>2009</v>
      </c>
      <c r="F86" s="57" t="s">
        <v>442</v>
      </c>
      <c r="G86" s="118">
        <f t="shared" si="1"/>
        <v>40118</v>
      </c>
      <c r="H86" s="120">
        <v>78.38</v>
      </c>
      <c r="I86" s="121"/>
    </row>
    <row r="87" spans="5:9" ht="15.75" customHeight="1" x14ac:dyDescent="0.3">
      <c r="E87" s="57">
        <v>2009</v>
      </c>
      <c r="F87" s="57" t="s">
        <v>443</v>
      </c>
      <c r="G87" s="118">
        <f t="shared" si="1"/>
        <v>40148</v>
      </c>
      <c r="H87" s="120">
        <v>78.569999999999993</v>
      </c>
      <c r="I87" s="121"/>
    </row>
    <row r="88" spans="5:9" ht="15.75" customHeight="1" x14ac:dyDescent="0.3">
      <c r="E88" s="57">
        <v>2010</v>
      </c>
      <c r="F88" s="57" t="s">
        <v>432</v>
      </c>
      <c r="G88" s="118">
        <f t="shared" si="1"/>
        <v>40179</v>
      </c>
      <c r="H88" s="120">
        <v>78.39</v>
      </c>
      <c r="I88" s="121"/>
    </row>
    <row r="89" spans="5:9" ht="15.75" customHeight="1" x14ac:dyDescent="0.3">
      <c r="E89" s="57">
        <v>2010</v>
      </c>
      <c r="F89" s="57" t="s">
        <v>433</v>
      </c>
      <c r="G89" s="118">
        <f t="shared" si="1"/>
        <v>40210</v>
      </c>
      <c r="H89" s="120">
        <v>78.83</v>
      </c>
      <c r="I89" s="121"/>
    </row>
    <row r="90" spans="5:9" ht="15.75" customHeight="1" x14ac:dyDescent="0.3">
      <c r="E90" s="57">
        <v>2010</v>
      </c>
      <c r="F90" s="57" t="s">
        <v>434</v>
      </c>
      <c r="G90" s="118">
        <f t="shared" si="1"/>
        <v>40238</v>
      </c>
      <c r="H90" s="120">
        <v>79.22</v>
      </c>
      <c r="I90" s="121"/>
    </row>
    <row r="91" spans="5:9" ht="15.75" customHeight="1" x14ac:dyDescent="0.3">
      <c r="E91" s="57">
        <v>2010</v>
      </c>
      <c r="F91" s="57" t="s">
        <v>435</v>
      </c>
      <c r="G91" s="118">
        <f t="shared" si="1"/>
        <v>40269</v>
      </c>
      <c r="H91" s="120">
        <v>79.430000000000007</v>
      </c>
      <c r="I91" s="121"/>
    </row>
    <row r="92" spans="5:9" ht="15.75" customHeight="1" x14ac:dyDescent="0.3">
      <c r="E92" s="57">
        <v>2010</v>
      </c>
      <c r="F92" s="57" t="s">
        <v>436</v>
      </c>
      <c r="G92" s="118">
        <f t="shared" si="1"/>
        <v>40299</v>
      </c>
      <c r="H92" s="120">
        <v>79.52</v>
      </c>
      <c r="I92" s="121"/>
    </row>
    <row r="93" spans="5:9" ht="15.75" customHeight="1" x14ac:dyDescent="0.3">
      <c r="E93" s="57">
        <v>2010</v>
      </c>
      <c r="F93" s="57" t="s">
        <v>437</v>
      </c>
      <c r="G93" s="118">
        <f t="shared" si="1"/>
        <v>40330</v>
      </c>
      <c r="H93" s="120">
        <v>79.510000000000005</v>
      </c>
      <c r="I93" s="121"/>
    </row>
    <row r="94" spans="5:9" ht="15.75" customHeight="1" x14ac:dyDescent="0.3">
      <c r="E94" s="57">
        <v>2010</v>
      </c>
      <c r="F94" s="57" t="s">
        <v>438</v>
      </c>
      <c r="G94" s="118">
        <f t="shared" si="1"/>
        <v>40360</v>
      </c>
      <c r="H94" s="120">
        <v>79.290000000000006</v>
      </c>
      <c r="I94" s="121"/>
    </row>
    <row r="95" spans="5:9" ht="15.75" customHeight="1" x14ac:dyDescent="0.3">
      <c r="E95" s="57">
        <v>2010</v>
      </c>
      <c r="F95" s="57" t="s">
        <v>439</v>
      </c>
      <c r="G95" s="118">
        <f t="shared" si="1"/>
        <v>40391</v>
      </c>
      <c r="H95" s="120">
        <v>79.48</v>
      </c>
      <c r="I95" s="121"/>
    </row>
    <row r="96" spans="5:9" ht="15.75" customHeight="1" x14ac:dyDescent="0.3">
      <c r="E96" s="57">
        <v>2010</v>
      </c>
      <c r="F96" s="57" t="s">
        <v>440</v>
      </c>
      <c r="G96" s="118">
        <f t="shared" si="1"/>
        <v>40422</v>
      </c>
      <c r="H96" s="120">
        <v>79.42</v>
      </c>
      <c r="I96" s="121"/>
    </row>
    <row r="97" spans="5:9" ht="15.75" customHeight="1" x14ac:dyDescent="0.3">
      <c r="E97" s="57">
        <v>2010</v>
      </c>
      <c r="F97" s="57" t="s">
        <v>441</v>
      </c>
      <c r="G97" s="118">
        <f t="shared" si="1"/>
        <v>40452</v>
      </c>
      <c r="H97" s="120">
        <v>79.52</v>
      </c>
      <c r="I97" s="121"/>
    </row>
    <row r="98" spans="5:9" ht="15.75" customHeight="1" x14ac:dyDescent="0.3">
      <c r="E98" s="57">
        <v>2010</v>
      </c>
      <c r="F98" s="57" t="s">
        <v>442</v>
      </c>
      <c r="G98" s="118">
        <f t="shared" si="1"/>
        <v>40483</v>
      </c>
      <c r="H98" s="120">
        <v>79.56</v>
      </c>
      <c r="I98" s="121"/>
    </row>
    <row r="99" spans="5:9" ht="15.75" customHeight="1" x14ac:dyDescent="0.3">
      <c r="E99" s="57">
        <v>2010</v>
      </c>
      <c r="F99" s="57" t="s">
        <v>443</v>
      </c>
      <c r="G99" s="118">
        <f t="shared" si="1"/>
        <v>40513</v>
      </c>
      <c r="H99" s="120">
        <v>79.900000000000006</v>
      </c>
      <c r="I99" s="121"/>
    </row>
    <row r="100" spans="5:9" ht="15.75" customHeight="1" x14ac:dyDescent="0.3">
      <c r="E100" s="57">
        <v>2011</v>
      </c>
      <c r="F100" s="57" t="s">
        <v>432</v>
      </c>
      <c r="G100" s="118">
        <f t="shared" si="1"/>
        <v>40544</v>
      </c>
      <c r="H100" s="120">
        <v>79.709999999999994</v>
      </c>
      <c r="I100" s="121"/>
    </row>
    <row r="101" spans="5:9" ht="15.75" customHeight="1" x14ac:dyDescent="0.3">
      <c r="E101" s="57">
        <v>2011</v>
      </c>
      <c r="F101" s="57" t="s">
        <v>433</v>
      </c>
      <c r="G101" s="118">
        <f t="shared" si="1"/>
        <v>40575</v>
      </c>
      <c r="H101" s="120">
        <v>80.09</v>
      </c>
      <c r="I101" s="121"/>
    </row>
    <row r="102" spans="5:9" ht="15.75" customHeight="1" x14ac:dyDescent="0.3">
      <c r="E102" s="57">
        <v>2011</v>
      </c>
      <c r="F102" s="57" t="s">
        <v>434</v>
      </c>
      <c r="G102" s="118">
        <f t="shared" si="1"/>
        <v>40603</v>
      </c>
      <c r="H102" s="120">
        <v>80.760000000000005</v>
      </c>
      <c r="I102" s="121"/>
    </row>
    <row r="103" spans="5:9" ht="15.75" customHeight="1" x14ac:dyDescent="0.3">
      <c r="E103" s="57">
        <v>2011</v>
      </c>
      <c r="F103" s="57" t="s">
        <v>435</v>
      </c>
      <c r="G103" s="118">
        <f t="shared" si="1"/>
        <v>40634</v>
      </c>
      <c r="H103" s="120">
        <v>81.040000000000006</v>
      </c>
      <c r="I103" s="121"/>
    </row>
    <row r="104" spans="5:9" ht="15.75" customHeight="1" x14ac:dyDescent="0.3">
      <c r="E104" s="57">
        <v>2011</v>
      </c>
      <c r="F104" s="57" t="s">
        <v>436</v>
      </c>
      <c r="G104" s="118">
        <f t="shared" si="1"/>
        <v>40664</v>
      </c>
      <c r="H104" s="120">
        <v>81.09</v>
      </c>
      <c r="I104" s="121"/>
    </row>
    <row r="105" spans="5:9" ht="15.75" customHeight="1" x14ac:dyDescent="0.3">
      <c r="E105" s="57">
        <v>2011</v>
      </c>
      <c r="F105" s="57" t="s">
        <v>437</v>
      </c>
      <c r="G105" s="118">
        <f t="shared" si="1"/>
        <v>40695</v>
      </c>
      <c r="H105" s="120">
        <v>81.150000000000006</v>
      </c>
      <c r="I105" s="121"/>
    </row>
    <row r="106" spans="5:9" ht="15.75" customHeight="1" x14ac:dyDescent="0.3">
      <c r="E106" s="57">
        <v>2011</v>
      </c>
      <c r="F106" s="57" t="s">
        <v>438</v>
      </c>
      <c r="G106" s="118">
        <f t="shared" si="1"/>
        <v>40725</v>
      </c>
      <c r="H106" s="120">
        <v>80.790000000000006</v>
      </c>
      <c r="I106" s="121"/>
    </row>
    <row r="107" spans="5:9" ht="15.75" customHeight="1" x14ac:dyDescent="0.3">
      <c r="E107" s="57">
        <v>2011</v>
      </c>
      <c r="F107" s="57" t="s">
        <v>439</v>
      </c>
      <c r="G107" s="118">
        <f t="shared" si="1"/>
        <v>40756</v>
      </c>
      <c r="H107" s="120">
        <v>81.209999999999994</v>
      </c>
      <c r="I107" s="121"/>
    </row>
    <row r="108" spans="5:9" ht="15.75" customHeight="1" x14ac:dyDescent="0.3">
      <c r="E108" s="57">
        <v>2011</v>
      </c>
      <c r="F108" s="57" t="s">
        <v>440</v>
      </c>
      <c r="G108" s="118">
        <f t="shared" si="1"/>
        <v>40787</v>
      </c>
      <c r="H108" s="120">
        <v>81.150000000000006</v>
      </c>
      <c r="I108" s="121"/>
    </row>
    <row r="109" spans="5:9" ht="15.75" customHeight="1" x14ac:dyDescent="0.3">
      <c r="E109" s="57">
        <v>2011</v>
      </c>
      <c r="F109" s="57" t="s">
        <v>441</v>
      </c>
      <c r="G109" s="118">
        <f t="shared" si="1"/>
        <v>40817</v>
      </c>
      <c r="H109" s="120">
        <v>81.31</v>
      </c>
      <c r="I109" s="121"/>
    </row>
    <row r="110" spans="5:9" ht="15.75" customHeight="1" x14ac:dyDescent="0.3">
      <c r="E110" s="57">
        <v>2011</v>
      </c>
      <c r="F110" s="57" t="s">
        <v>442</v>
      </c>
      <c r="G110" s="118">
        <f t="shared" si="1"/>
        <v>40848</v>
      </c>
      <c r="H110" s="120">
        <v>81.489999999999995</v>
      </c>
      <c r="I110" s="121"/>
    </row>
    <row r="111" spans="5:9" ht="15.75" customHeight="1" x14ac:dyDescent="0.3">
      <c r="E111" s="57">
        <v>2011</v>
      </c>
      <c r="F111" s="57" t="s">
        <v>443</v>
      </c>
      <c r="G111" s="118">
        <f t="shared" si="1"/>
        <v>40878</v>
      </c>
      <c r="H111" s="120">
        <v>81.819999999999993</v>
      </c>
      <c r="I111" s="121"/>
    </row>
    <row r="112" spans="5:9" ht="15.75" customHeight="1" x14ac:dyDescent="0.3">
      <c r="E112" s="57">
        <v>2012</v>
      </c>
      <c r="F112" s="57" t="s">
        <v>432</v>
      </c>
      <c r="G112" s="118">
        <f t="shared" si="1"/>
        <v>40909</v>
      </c>
      <c r="H112" s="120">
        <v>81.53</v>
      </c>
      <c r="I112" s="121"/>
    </row>
    <row r="113" spans="5:9" ht="15.75" customHeight="1" x14ac:dyDescent="0.3">
      <c r="E113" s="57">
        <v>2012</v>
      </c>
      <c r="F113" s="57" t="s">
        <v>433</v>
      </c>
      <c r="G113" s="118">
        <f t="shared" si="1"/>
        <v>40940</v>
      </c>
      <c r="H113" s="120">
        <v>81.87</v>
      </c>
      <c r="I113" s="121"/>
    </row>
    <row r="114" spans="5:9" ht="15.75" customHeight="1" x14ac:dyDescent="0.3">
      <c r="E114" s="57">
        <v>2012</v>
      </c>
      <c r="F114" s="57" t="s">
        <v>434</v>
      </c>
      <c r="G114" s="118">
        <f t="shared" si="1"/>
        <v>40969</v>
      </c>
      <c r="H114" s="120">
        <v>82.56</v>
      </c>
      <c r="I114" s="121"/>
    </row>
    <row r="115" spans="5:9" ht="15.75" customHeight="1" x14ac:dyDescent="0.3">
      <c r="E115" s="57">
        <v>2012</v>
      </c>
      <c r="F115" s="57" t="s">
        <v>435</v>
      </c>
      <c r="G115" s="118">
        <f t="shared" si="1"/>
        <v>41000</v>
      </c>
      <c r="H115" s="120">
        <v>82.68</v>
      </c>
      <c r="I115" s="121"/>
    </row>
    <row r="116" spans="5:9" ht="15.75" customHeight="1" x14ac:dyDescent="0.3">
      <c r="E116" s="57">
        <v>2012</v>
      </c>
      <c r="F116" s="57" t="s">
        <v>436</v>
      </c>
      <c r="G116" s="118">
        <f t="shared" si="1"/>
        <v>41030</v>
      </c>
      <c r="H116" s="120">
        <v>82.63</v>
      </c>
      <c r="I116" s="121"/>
    </row>
    <row r="117" spans="5:9" ht="15.75" customHeight="1" x14ac:dyDescent="0.3">
      <c r="E117" s="57">
        <v>2012</v>
      </c>
      <c r="F117" s="57" t="s">
        <v>437</v>
      </c>
      <c r="G117" s="118">
        <f t="shared" si="1"/>
        <v>41061</v>
      </c>
      <c r="H117" s="120">
        <v>82.66</v>
      </c>
      <c r="I117" s="121"/>
    </row>
    <row r="118" spans="5:9" ht="15.75" customHeight="1" x14ac:dyDescent="0.3">
      <c r="E118" s="57">
        <v>2012</v>
      </c>
      <c r="F118" s="57" t="s">
        <v>438</v>
      </c>
      <c r="G118" s="118">
        <f t="shared" si="1"/>
        <v>41091</v>
      </c>
      <c r="H118" s="120">
        <v>82.29</v>
      </c>
      <c r="I118" s="121"/>
    </row>
    <row r="119" spans="5:9" ht="15.75" customHeight="1" x14ac:dyDescent="0.3">
      <c r="E119" s="57">
        <v>2012</v>
      </c>
      <c r="F119" s="57" t="s">
        <v>439</v>
      </c>
      <c r="G119" s="118">
        <f t="shared" si="1"/>
        <v>41122</v>
      </c>
      <c r="H119" s="120">
        <v>82.85</v>
      </c>
      <c r="I119" s="121"/>
    </row>
    <row r="120" spans="5:9" ht="15.75" customHeight="1" x14ac:dyDescent="0.3">
      <c r="E120" s="57">
        <v>2012</v>
      </c>
      <c r="F120" s="57" t="s">
        <v>440</v>
      </c>
      <c r="G120" s="118">
        <f t="shared" si="1"/>
        <v>41153</v>
      </c>
      <c r="H120" s="120">
        <v>82.64</v>
      </c>
      <c r="I120" s="121"/>
    </row>
    <row r="121" spans="5:9" ht="15.75" customHeight="1" x14ac:dyDescent="0.3">
      <c r="E121" s="57">
        <v>2012</v>
      </c>
      <c r="F121" s="57" t="s">
        <v>441</v>
      </c>
      <c r="G121" s="118">
        <f t="shared" si="1"/>
        <v>41183</v>
      </c>
      <c r="H121" s="120">
        <v>82.68</v>
      </c>
      <c r="I121" s="121"/>
    </row>
    <row r="122" spans="5:9" ht="15.75" customHeight="1" x14ac:dyDescent="0.3">
      <c r="E122" s="57">
        <v>2012</v>
      </c>
      <c r="F122" s="57" t="s">
        <v>442</v>
      </c>
      <c r="G122" s="118">
        <f t="shared" si="1"/>
        <v>41214</v>
      </c>
      <c r="H122" s="120">
        <v>82.55</v>
      </c>
      <c r="I122" s="121"/>
    </row>
    <row r="123" spans="5:9" ht="15.75" customHeight="1" x14ac:dyDescent="0.3">
      <c r="E123" s="57">
        <v>2012</v>
      </c>
      <c r="F123" s="57" t="s">
        <v>443</v>
      </c>
      <c r="G123" s="118">
        <f t="shared" si="1"/>
        <v>41244</v>
      </c>
      <c r="H123" s="120">
        <v>82.82</v>
      </c>
      <c r="I123" s="121"/>
    </row>
    <row r="124" spans="5:9" ht="15.75" customHeight="1" x14ac:dyDescent="0.3">
      <c r="E124" s="57">
        <v>2013</v>
      </c>
      <c r="F124" s="57" t="s">
        <v>432</v>
      </c>
      <c r="G124" s="118">
        <f t="shared" si="1"/>
        <v>41275</v>
      </c>
      <c r="H124" s="120">
        <v>82.39</v>
      </c>
      <c r="I124" s="121"/>
    </row>
    <row r="125" spans="5:9" ht="15.75" customHeight="1" x14ac:dyDescent="0.3">
      <c r="E125" s="57">
        <v>2013</v>
      </c>
      <c r="F125" s="57" t="s">
        <v>433</v>
      </c>
      <c r="G125" s="118">
        <f t="shared" si="1"/>
        <v>41306</v>
      </c>
      <c r="H125" s="120">
        <v>82.63</v>
      </c>
      <c r="I125" s="121"/>
    </row>
    <row r="126" spans="5:9" ht="15.75" customHeight="1" x14ac:dyDescent="0.3">
      <c r="E126" s="57">
        <v>2013</v>
      </c>
      <c r="F126" s="57" t="s">
        <v>434</v>
      </c>
      <c r="G126" s="118">
        <f t="shared" si="1"/>
        <v>41334</v>
      </c>
      <c r="H126" s="120">
        <v>83.27</v>
      </c>
      <c r="I126" s="121"/>
    </row>
    <row r="127" spans="5:9" ht="15.75" customHeight="1" x14ac:dyDescent="0.3">
      <c r="E127" s="57">
        <v>2013</v>
      </c>
      <c r="F127" s="57" t="s">
        <v>435</v>
      </c>
      <c r="G127" s="118">
        <f t="shared" si="1"/>
        <v>41365</v>
      </c>
      <c r="H127" s="120">
        <v>83.14</v>
      </c>
      <c r="I127" s="121"/>
    </row>
    <row r="128" spans="5:9" ht="15.75" customHeight="1" x14ac:dyDescent="0.3">
      <c r="E128" s="57">
        <v>2013</v>
      </c>
      <c r="F128" s="57" t="s">
        <v>436</v>
      </c>
      <c r="G128" s="118">
        <f t="shared" si="1"/>
        <v>41395</v>
      </c>
      <c r="H128" s="120">
        <v>83.19</v>
      </c>
      <c r="I128" s="121"/>
    </row>
    <row r="129" spans="5:9" ht="15.75" customHeight="1" x14ac:dyDescent="0.3">
      <c r="E129" s="57">
        <v>2013</v>
      </c>
      <c r="F129" s="57" t="s">
        <v>437</v>
      </c>
      <c r="G129" s="118">
        <f t="shared" si="1"/>
        <v>41426</v>
      </c>
      <c r="H129" s="120">
        <v>83.33</v>
      </c>
      <c r="I129" s="121"/>
    </row>
    <row r="130" spans="5:9" ht="15.75" customHeight="1" x14ac:dyDescent="0.3">
      <c r="E130" s="57">
        <v>2013</v>
      </c>
      <c r="F130" s="57" t="s">
        <v>438</v>
      </c>
      <c r="G130" s="118">
        <f t="shared" si="1"/>
        <v>41456</v>
      </c>
      <c r="H130" s="120">
        <v>83.04</v>
      </c>
      <c r="I130" s="121"/>
    </row>
    <row r="131" spans="5:9" ht="15.75" customHeight="1" x14ac:dyDescent="0.3">
      <c r="E131" s="57">
        <v>2013</v>
      </c>
      <c r="F131" s="57" t="s">
        <v>439</v>
      </c>
      <c r="G131" s="118">
        <f t="shared" si="1"/>
        <v>41487</v>
      </c>
      <c r="H131" s="120">
        <v>83.41</v>
      </c>
      <c r="I131" s="121"/>
    </row>
    <row r="132" spans="5:9" ht="15.75" customHeight="1" x14ac:dyDescent="0.3">
      <c r="E132" s="57">
        <v>2013</v>
      </c>
      <c r="F132" s="57" t="s">
        <v>440</v>
      </c>
      <c r="G132" s="118">
        <f t="shared" ref="G132:G195" si="2">IFERROR(DATE(E132,MONTH(F132&amp;" 1"),1),"")</f>
        <v>41518</v>
      </c>
      <c r="H132" s="120">
        <v>83.21</v>
      </c>
      <c r="I132" s="121"/>
    </row>
    <row r="133" spans="5:9" ht="15.75" customHeight="1" x14ac:dyDescent="0.3">
      <c r="E133" s="57">
        <v>2013</v>
      </c>
      <c r="F133" s="57" t="s">
        <v>441</v>
      </c>
      <c r="G133" s="118">
        <f t="shared" si="2"/>
        <v>41548</v>
      </c>
      <c r="H133" s="120">
        <v>83.1</v>
      </c>
      <c r="I133" s="121"/>
    </row>
    <row r="134" spans="5:9" ht="15.75" customHeight="1" x14ac:dyDescent="0.3">
      <c r="E134" s="57">
        <v>2013</v>
      </c>
      <c r="F134" s="57" t="s">
        <v>442</v>
      </c>
      <c r="G134" s="118">
        <f t="shared" si="2"/>
        <v>41579</v>
      </c>
      <c r="H134" s="120">
        <v>83.06</v>
      </c>
      <c r="I134" s="121"/>
    </row>
    <row r="135" spans="5:9" ht="15.75" customHeight="1" x14ac:dyDescent="0.3">
      <c r="E135" s="57">
        <v>2013</v>
      </c>
      <c r="F135" s="57" t="s">
        <v>443</v>
      </c>
      <c r="G135" s="118">
        <f t="shared" si="2"/>
        <v>41609</v>
      </c>
      <c r="H135" s="120">
        <v>83.35</v>
      </c>
      <c r="I135" s="121"/>
    </row>
    <row r="136" spans="5:9" ht="15.75" customHeight="1" x14ac:dyDescent="0.3">
      <c r="E136" s="57">
        <v>2014</v>
      </c>
      <c r="F136" s="57" t="s">
        <v>432</v>
      </c>
      <c r="G136" s="118">
        <f t="shared" si="2"/>
        <v>41640</v>
      </c>
      <c r="H136" s="120">
        <v>82.84</v>
      </c>
      <c r="I136" s="121"/>
    </row>
    <row r="137" spans="5:9" ht="15.75" customHeight="1" x14ac:dyDescent="0.3">
      <c r="E137" s="57">
        <v>2014</v>
      </c>
      <c r="F137" s="57" t="s">
        <v>433</v>
      </c>
      <c r="G137" s="118">
        <f t="shared" si="2"/>
        <v>41671</v>
      </c>
      <c r="H137" s="120">
        <v>83.28</v>
      </c>
      <c r="I137" s="121"/>
    </row>
    <row r="138" spans="5:9" ht="15.75" customHeight="1" x14ac:dyDescent="0.3">
      <c r="E138" s="57">
        <v>2014</v>
      </c>
      <c r="F138" s="57" t="s">
        <v>434</v>
      </c>
      <c r="G138" s="118">
        <f t="shared" si="2"/>
        <v>41699</v>
      </c>
      <c r="H138" s="120">
        <v>83.67</v>
      </c>
      <c r="I138" s="121"/>
    </row>
    <row r="139" spans="5:9" ht="15.75" customHeight="1" x14ac:dyDescent="0.3">
      <c r="E139" s="57">
        <v>2014</v>
      </c>
      <c r="F139" s="57" t="s">
        <v>435</v>
      </c>
      <c r="G139" s="118">
        <f t="shared" si="2"/>
        <v>41730</v>
      </c>
      <c r="H139" s="120">
        <v>83.63</v>
      </c>
      <c r="I139" s="121"/>
    </row>
    <row r="140" spans="5:9" ht="15.75" customHeight="1" x14ac:dyDescent="0.3">
      <c r="E140" s="57">
        <v>2014</v>
      </c>
      <c r="F140" s="57" t="s">
        <v>436</v>
      </c>
      <c r="G140" s="118">
        <f t="shared" si="2"/>
        <v>41760</v>
      </c>
      <c r="H140" s="120">
        <v>83.65</v>
      </c>
      <c r="I140" s="121"/>
    </row>
    <row r="141" spans="5:9" ht="15.75" customHeight="1" x14ac:dyDescent="0.3">
      <c r="E141" s="57">
        <v>2014</v>
      </c>
      <c r="F141" s="57" t="s">
        <v>437</v>
      </c>
      <c r="G141" s="118">
        <f t="shared" si="2"/>
        <v>41791</v>
      </c>
      <c r="H141" s="120">
        <v>83.62</v>
      </c>
      <c r="I141" s="121"/>
    </row>
    <row r="142" spans="5:9" ht="15.75" customHeight="1" x14ac:dyDescent="0.3">
      <c r="E142" s="57">
        <v>2014</v>
      </c>
      <c r="F142" s="57" t="s">
        <v>438</v>
      </c>
      <c r="G142" s="118">
        <f t="shared" si="2"/>
        <v>41821</v>
      </c>
      <c r="H142" s="120">
        <v>83.35</v>
      </c>
      <c r="I142" s="121"/>
    </row>
    <row r="143" spans="5:9" ht="15.75" customHeight="1" x14ac:dyDescent="0.3">
      <c r="E143" s="57">
        <v>2014</v>
      </c>
      <c r="F143" s="57" t="s">
        <v>439</v>
      </c>
      <c r="G143" s="118">
        <f t="shared" si="2"/>
        <v>41852</v>
      </c>
      <c r="H143" s="120">
        <v>83.72</v>
      </c>
      <c r="I143" s="121"/>
    </row>
    <row r="144" spans="5:9" ht="15.75" customHeight="1" x14ac:dyDescent="0.3">
      <c r="E144" s="57">
        <v>2014</v>
      </c>
      <c r="F144" s="57" t="s">
        <v>440</v>
      </c>
      <c r="G144" s="118">
        <f t="shared" si="2"/>
        <v>41883</v>
      </c>
      <c r="H144" s="120">
        <v>83.4</v>
      </c>
      <c r="I144" s="121"/>
    </row>
    <row r="145" spans="5:9" ht="15.75" customHeight="1" x14ac:dyDescent="0.3">
      <c r="E145" s="57">
        <v>2014</v>
      </c>
      <c r="F145" s="57" t="s">
        <v>441</v>
      </c>
      <c r="G145" s="118">
        <f t="shared" si="2"/>
        <v>41913</v>
      </c>
      <c r="H145" s="120">
        <v>83.42</v>
      </c>
      <c r="I145" s="121"/>
    </row>
    <row r="146" spans="5:9" ht="15.75" customHeight="1" x14ac:dyDescent="0.3">
      <c r="E146" s="57">
        <v>2014</v>
      </c>
      <c r="F146" s="57" t="s">
        <v>442</v>
      </c>
      <c r="G146" s="118">
        <f t="shared" si="2"/>
        <v>41944</v>
      </c>
      <c r="H146" s="120">
        <v>83.28</v>
      </c>
      <c r="I146" s="121"/>
    </row>
    <row r="147" spans="5:9" ht="15.75" customHeight="1" x14ac:dyDescent="0.3">
      <c r="E147" s="57">
        <v>2014</v>
      </c>
      <c r="F147" s="57" t="s">
        <v>443</v>
      </c>
      <c r="G147" s="118">
        <f t="shared" si="2"/>
        <v>41974</v>
      </c>
      <c r="H147" s="120">
        <v>83.35</v>
      </c>
      <c r="I147" s="121"/>
    </row>
    <row r="148" spans="5:9" ht="15.75" customHeight="1" x14ac:dyDescent="0.3">
      <c r="E148" s="57">
        <v>2015</v>
      </c>
      <c r="F148" s="57" t="s">
        <v>432</v>
      </c>
      <c r="G148" s="118">
        <f t="shared" si="2"/>
        <v>42005</v>
      </c>
      <c r="H148" s="120">
        <v>82.5</v>
      </c>
      <c r="I148" s="121"/>
    </row>
    <row r="149" spans="5:9" ht="15.75" customHeight="1" x14ac:dyDescent="0.3">
      <c r="E149" s="57">
        <v>2015</v>
      </c>
      <c r="F149" s="57" t="s">
        <v>433</v>
      </c>
      <c r="G149" s="118">
        <f t="shared" si="2"/>
        <v>42036</v>
      </c>
      <c r="H149" s="120">
        <v>83.05</v>
      </c>
      <c r="I149" s="121"/>
    </row>
    <row r="150" spans="5:9" ht="15.75" customHeight="1" x14ac:dyDescent="0.3">
      <c r="E150" s="57">
        <v>2015</v>
      </c>
      <c r="F150" s="57" t="s">
        <v>434</v>
      </c>
      <c r="G150" s="118">
        <f t="shared" si="2"/>
        <v>42064</v>
      </c>
      <c r="H150" s="120">
        <v>83.6</v>
      </c>
      <c r="I150" s="121"/>
    </row>
    <row r="151" spans="5:9" ht="15.75" customHeight="1" x14ac:dyDescent="0.3">
      <c r="E151" s="57">
        <v>2015</v>
      </c>
      <c r="F151" s="57" t="s">
        <v>435</v>
      </c>
      <c r="G151" s="118">
        <f t="shared" si="2"/>
        <v>42095</v>
      </c>
      <c r="H151" s="120">
        <v>83.7</v>
      </c>
      <c r="I151" s="121"/>
    </row>
    <row r="152" spans="5:9" ht="15.75" customHeight="1" x14ac:dyDescent="0.3">
      <c r="E152" s="57">
        <v>2015</v>
      </c>
      <c r="F152" s="57" t="s">
        <v>436</v>
      </c>
      <c r="G152" s="118">
        <f t="shared" si="2"/>
        <v>42125</v>
      </c>
      <c r="H152" s="120">
        <v>83.9</v>
      </c>
      <c r="I152" s="121"/>
    </row>
    <row r="153" spans="5:9" ht="15.75" customHeight="1" x14ac:dyDescent="0.3">
      <c r="E153" s="57">
        <v>2015</v>
      </c>
      <c r="F153" s="57" t="s">
        <v>437</v>
      </c>
      <c r="G153" s="118">
        <f t="shared" si="2"/>
        <v>42156</v>
      </c>
      <c r="H153" s="120">
        <v>83.84</v>
      </c>
      <c r="I153" s="121"/>
    </row>
    <row r="154" spans="5:9" ht="15.75" customHeight="1" x14ac:dyDescent="0.3">
      <c r="E154" s="57">
        <v>2015</v>
      </c>
      <c r="F154" s="57" t="s">
        <v>438</v>
      </c>
      <c r="G154" s="118">
        <f t="shared" si="2"/>
        <v>42186</v>
      </c>
      <c r="H154" s="120">
        <v>83.49</v>
      </c>
      <c r="I154" s="121"/>
    </row>
    <row r="155" spans="5:9" ht="15.75" customHeight="1" x14ac:dyDescent="0.3">
      <c r="E155" s="57">
        <v>2015</v>
      </c>
      <c r="F155" s="57" t="s">
        <v>439</v>
      </c>
      <c r="G155" s="118">
        <f t="shared" si="2"/>
        <v>42217</v>
      </c>
      <c r="H155" s="120">
        <v>83.76</v>
      </c>
      <c r="I155" s="121"/>
    </row>
    <row r="156" spans="5:9" ht="15.75" customHeight="1" x14ac:dyDescent="0.3">
      <c r="E156" s="57">
        <v>2015</v>
      </c>
      <c r="F156" s="57" t="s">
        <v>440</v>
      </c>
      <c r="G156" s="118">
        <f t="shared" si="2"/>
        <v>42248</v>
      </c>
      <c r="H156" s="120">
        <v>83.42</v>
      </c>
      <c r="I156" s="121"/>
    </row>
    <row r="157" spans="5:9" ht="15.75" customHeight="1" x14ac:dyDescent="0.3">
      <c r="E157" s="57">
        <v>2015</v>
      </c>
      <c r="F157" s="57" t="s">
        <v>441</v>
      </c>
      <c r="G157" s="118">
        <f t="shared" si="2"/>
        <v>42278</v>
      </c>
      <c r="H157" s="120">
        <v>83.47</v>
      </c>
      <c r="I157" s="121"/>
    </row>
    <row r="158" spans="5:9" ht="15.75" customHeight="1" x14ac:dyDescent="0.3">
      <c r="E158" s="57">
        <v>2015</v>
      </c>
      <c r="F158" s="57" t="s">
        <v>442</v>
      </c>
      <c r="G158" s="118">
        <f t="shared" si="2"/>
        <v>42309</v>
      </c>
      <c r="H158" s="120">
        <v>83.3</v>
      </c>
      <c r="I158" s="121"/>
    </row>
    <row r="159" spans="5:9" ht="15.75" customHeight="1" x14ac:dyDescent="0.3">
      <c r="E159" s="57">
        <v>2015</v>
      </c>
      <c r="F159" s="57" t="s">
        <v>443</v>
      </c>
      <c r="G159" s="118">
        <f t="shared" si="2"/>
        <v>42339</v>
      </c>
      <c r="H159" s="120">
        <v>83.49</v>
      </c>
      <c r="I159" s="121"/>
    </row>
    <row r="160" spans="5:9" ht="15.75" customHeight="1" x14ac:dyDescent="0.3">
      <c r="E160" s="57">
        <v>2016</v>
      </c>
      <c r="F160" s="57" t="s">
        <v>432</v>
      </c>
      <c r="G160" s="118">
        <f t="shared" si="2"/>
        <v>42370</v>
      </c>
      <c r="H160" s="120">
        <v>82.68</v>
      </c>
      <c r="I160" s="121"/>
    </row>
    <row r="161" spans="5:9" ht="15.75" customHeight="1" x14ac:dyDescent="0.3">
      <c r="E161" s="57">
        <v>2016</v>
      </c>
      <c r="F161" s="57" t="s">
        <v>433</v>
      </c>
      <c r="G161" s="118">
        <f t="shared" si="2"/>
        <v>42401</v>
      </c>
      <c r="H161" s="120">
        <v>82.89</v>
      </c>
      <c r="I161" s="121"/>
    </row>
    <row r="162" spans="5:9" ht="15.75" customHeight="1" x14ac:dyDescent="0.3">
      <c r="E162" s="57">
        <v>2016</v>
      </c>
      <c r="F162" s="57" t="s">
        <v>434</v>
      </c>
      <c r="G162" s="118">
        <f t="shared" si="2"/>
        <v>42430</v>
      </c>
      <c r="H162" s="120">
        <v>83.48</v>
      </c>
      <c r="I162" s="121"/>
    </row>
    <row r="163" spans="5:9" ht="15.75" customHeight="1" x14ac:dyDescent="0.3">
      <c r="E163" s="57">
        <v>2016</v>
      </c>
      <c r="F163" s="57" t="s">
        <v>435</v>
      </c>
      <c r="G163" s="118">
        <f t="shared" si="2"/>
        <v>42461</v>
      </c>
      <c r="H163" s="120">
        <v>83.54</v>
      </c>
      <c r="I163" s="121"/>
    </row>
    <row r="164" spans="5:9" ht="15.75" customHeight="1" x14ac:dyDescent="0.3">
      <c r="E164" s="57">
        <v>2016</v>
      </c>
      <c r="F164" s="57" t="s">
        <v>436</v>
      </c>
      <c r="G164" s="118">
        <f t="shared" si="2"/>
        <v>42491</v>
      </c>
      <c r="H164" s="120">
        <v>83.89</v>
      </c>
      <c r="I164" s="121"/>
    </row>
    <row r="165" spans="5:9" ht="15.75" customHeight="1" x14ac:dyDescent="0.3">
      <c r="E165" s="57">
        <v>2016</v>
      </c>
      <c r="F165" s="57" t="s">
        <v>437</v>
      </c>
      <c r="G165" s="118">
        <f t="shared" si="2"/>
        <v>42522</v>
      </c>
      <c r="H165" s="120">
        <v>84</v>
      </c>
      <c r="I165" s="121"/>
    </row>
    <row r="166" spans="5:9" ht="15.75" customHeight="1" x14ac:dyDescent="0.3">
      <c r="E166" s="57">
        <v>2016</v>
      </c>
      <c r="F166" s="57" t="s">
        <v>438</v>
      </c>
      <c r="G166" s="118">
        <f t="shared" si="2"/>
        <v>42552</v>
      </c>
      <c r="H166" s="120">
        <v>83.67</v>
      </c>
      <c r="I166" s="121"/>
    </row>
    <row r="167" spans="5:9" ht="15.75" customHeight="1" x14ac:dyDescent="0.3">
      <c r="E167" s="57">
        <v>2016</v>
      </c>
      <c r="F167" s="57" t="s">
        <v>439</v>
      </c>
      <c r="G167" s="118">
        <f t="shared" si="2"/>
        <v>42583</v>
      </c>
      <c r="H167" s="120">
        <v>83.95</v>
      </c>
      <c r="I167" s="121"/>
    </row>
    <row r="168" spans="5:9" ht="15.75" customHeight="1" x14ac:dyDescent="0.3">
      <c r="E168" s="57">
        <v>2016</v>
      </c>
      <c r="F168" s="57" t="s">
        <v>440</v>
      </c>
      <c r="G168" s="118">
        <f t="shared" si="2"/>
        <v>42614</v>
      </c>
      <c r="H168" s="120">
        <v>83.75</v>
      </c>
      <c r="I168" s="121"/>
    </row>
    <row r="169" spans="5:9" ht="15.75" customHeight="1" x14ac:dyDescent="0.3">
      <c r="E169" s="57">
        <v>2016</v>
      </c>
      <c r="F169" s="57" t="s">
        <v>441</v>
      </c>
      <c r="G169" s="118">
        <f t="shared" si="2"/>
        <v>42644</v>
      </c>
      <c r="H169" s="120">
        <v>83.77</v>
      </c>
      <c r="I169" s="121"/>
    </row>
    <row r="170" spans="5:9" ht="15.75" customHeight="1" x14ac:dyDescent="0.3">
      <c r="E170" s="57">
        <v>2016</v>
      </c>
      <c r="F170" s="57" t="s">
        <v>442</v>
      </c>
      <c r="G170" s="118">
        <f t="shared" si="2"/>
        <v>42675</v>
      </c>
      <c r="H170" s="120">
        <v>83.76</v>
      </c>
      <c r="I170" s="121"/>
    </row>
    <row r="171" spans="5:9" ht="15.75" customHeight="1" x14ac:dyDescent="0.3">
      <c r="E171" s="57">
        <v>2016</v>
      </c>
      <c r="F171" s="57" t="s">
        <v>443</v>
      </c>
      <c r="G171" s="118">
        <f t="shared" si="2"/>
        <v>42705</v>
      </c>
      <c r="H171" s="120">
        <v>84.01</v>
      </c>
      <c r="I171" s="121"/>
    </row>
    <row r="172" spans="5:9" ht="15.75" customHeight="1" x14ac:dyDescent="0.3">
      <c r="E172" s="57">
        <v>2017</v>
      </c>
      <c r="F172" s="57" t="s">
        <v>432</v>
      </c>
      <c r="G172" s="118">
        <f t="shared" si="2"/>
        <v>42736</v>
      </c>
      <c r="H172" s="120">
        <v>83.8</v>
      </c>
      <c r="I172" s="121"/>
    </row>
    <row r="173" spans="5:9" ht="15.75" customHeight="1" x14ac:dyDescent="0.3">
      <c r="E173" s="57">
        <v>2017</v>
      </c>
      <c r="F173" s="57" t="s">
        <v>433</v>
      </c>
      <c r="G173" s="118">
        <f t="shared" si="2"/>
        <v>42767</v>
      </c>
      <c r="H173" s="120">
        <v>83.89</v>
      </c>
      <c r="I173" s="121"/>
    </row>
    <row r="174" spans="5:9" ht="15.75" customHeight="1" x14ac:dyDescent="0.3">
      <c r="E174" s="57">
        <v>2017</v>
      </c>
      <c r="F174" s="57" t="s">
        <v>434</v>
      </c>
      <c r="G174" s="118">
        <f t="shared" si="2"/>
        <v>42795</v>
      </c>
      <c r="H174" s="120">
        <v>84.41</v>
      </c>
      <c r="I174" s="121"/>
    </row>
    <row r="175" spans="5:9" ht="15.75" customHeight="1" x14ac:dyDescent="0.3">
      <c r="E175" s="57">
        <v>2017</v>
      </c>
      <c r="F175" s="57" t="s">
        <v>435</v>
      </c>
      <c r="G175" s="118">
        <f t="shared" si="2"/>
        <v>42826</v>
      </c>
      <c r="H175" s="120">
        <v>84.49</v>
      </c>
      <c r="I175" s="121"/>
    </row>
    <row r="176" spans="5:9" ht="15.75" customHeight="1" x14ac:dyDescent="0.3">
      <c r="E176" s="57">
        <v>2017</v>
      </c>
      <c r="F176" s="57" t="s">
        <v>436</v>
      </c>
      <c r="G176" s="118">
        <f t="shared" si="2"/>
        <v>42856</v>
      </c>
      <c r="H176" s="120">
        <v>84.53</v>
      </c>
      <c r="I176" s="121"/>
    </row>
    <row r="177" spans="5:9" ht="15.75" customHeight="1" x14ac:dyDescent="0.3">
      <c r="E177" s="57">
        <v>2017</v>
      </c>
      <c r="F177" s="57" t="s">
        <v>437</v>
      </c>
      <c r="G177" s="118">
        <f t="shared" si="2"/>
        <v>42887</v>
      </c>
      <c r="H177" s="120">
        <v>84.54</v>
      </c>
      <c r="I177" s="121"/>
    </row>
    <row r="178" spans="5:9" ht="15.75" customHeight="1" x14ac:dyDescent="0.3">
      <c r="E178" s="57">
        <v>2017</v>
      </c>
      <c r="F178" s="57" t="s">
        <v>438</v>
      </c>
      <c r="G178" s="118">
        <f t="shared" si="2"/>
        <v>42917</v>
      </c>
      <c r="H178" s="120">
        <v>84.24</v>
      </c>
      <c r="I178" s="121"/>
    </row>
    <row r="179" spans="5:9" ht="15.75" customHeight="1" x14ac:dyDescent="0.3">
      <c r="E179" s="57">
        <v>2017</v>
      </c>
      <c r="F179" s="57" t="s">
        <v>439</v>
      </c>
      <c r="G179" s="118">
        <f t="shared" si="2"/>
        <v>42948</v>
      </c>
      <c r="H179" s="120">
        <v>84.69</v>
      </c>
      <c r="I179" s="121"/>
    </row>
    <row r="180" spans="5:9" ht="15.75" customHeight="1" x14ac:dyDescent="0.3">
      <c r="E180" s="57">
        <v>2017</v>
      </c>
      <c r="F180" s="57" t="s">
        <v>440</v>
      </c>
      <c r="G180" s="118">
        <f t="shared" si="2"/>
        <v>42979</v>
      </c>
      <c r="H180" s="120">
        <v>84.55</v>
      </c>
      <c r="I180" s="121"/>
    </row>
    <row r="181" spans="5:9" ht="15.75" customHeight="1" x14ac:dyDescent="0.3">
      <c r="E181" s="57">
        <v>2017</v>
      </c>
      <c r="F181" s="57" t="s">
        <v>441</v>
      </c>
      <c r="G181" s="118">
        <f t="shared" si="2"/>
        <v>43009</v>
      </c>
      <c r="H181" s="120">
        <v>84.63</v>
      </c>
      <c r="I181" s="121"/>
    </row>
    <row r="182" spans="5:9" ht="15.75" customHeight="1" x14ac:dyDescent="0.3">
      <c r="E182" s="57">
        <v>2017</v>
      </c>
      <c r="F182" s="57" t="s">
        <v>442</v>
      </c>
      <c r="G182" s="118">
        <f t="shared" si="2"/>
        <v>43040</v>
      </c>
      <c r="H182" s="120">
        <v>84.69</v>
      </c>
      <c r="I182" s="121"/>
    </row>
    <row r="183" spans="5:9" ht="15.75" customHeight="1" x14ac:dyDescent="0.3">
      <c r="E183" s="57">
        <v>2017</v>
      </c>
      <c r="F183" s="57" t="s">
        <v>443</v>
      </c>
      <c r="G183" s="118">
        <f t="shared" si="2"/>
        <v>43070</v>
      </c>
      <c r="H183" s="120">
        <v>84.93</v>
      </c>
      <c r="I183" s="121"/>
    </row>
    <row r="184" spans="5:9" ht="15.75" customHeight="1" x14ac:dyDescent="0.3">
      <c r="E184" s="57">
        <v>2018</v>
      </c>
      <c r="F184" s="57" t="s">
        <v>432</v>
      </c>
      <c r="G184" s="118">
        <f t="shared" si="2"/>
        <v>43101</v>
      </c>
      <c r="H184" s="120">
        <v>84.86</v>
      </c>
      <c r="I184" s="121"/>
    </row>
    <row r="185" spans="5:9" ht="15.75" customHeight="1" x14ac:dyDescent="0.3">
      <c r="E185" s="57">
        <v>2018</v>
      </c>
      <c r="F185" s="57" t="s">
        <v>433</v>
      </c>
      <c r="G185" s="118">
        <f t="shared" si="2"/>
        <v>43132</v>
      </c>
      <c r="H185" s="120">
        <v>84.83</v>
      </c>
      <c r="I185" s="121"/>
    </row>
    <row r="186" spans="5:9" ht="15.75" customHeight="1" x14ac:dyDescent="0.3">
      <c r="E186" s="57">
        <v>2018</v>
      </c>
      <c r="F186" s="57" t="s">
        <v>434</v>
      </c>
      <c r="G186" s="118">
        <f t="shared" si="2"/>
        <v>43160</v>
      </c>
      <c r="H186" s="120">
        <v>85.48</v>
      </c>
      <c r="I186" s="121"/>
    </row>
    <row r="187" spans="5:9" ht="15.75" customHeight="1" x14ac:dyDescent="0.3">
      <c r="E187" s="57">
        <v>2018</v>
      </c>
      <c r="F187" s="57" t="s">
        <v>435</v>
      </c>
      <c r="G187" s="118">
        <f t="shared" si="2"/>
        <v>43191</v>
      </c>
      <c r="H187" s="120">
        <v>85.62</v>
      </c>
      <c r="I187" s="121"/>
    </row>
    <row r="188" spans="5:9" ht="15.75" customHeight="1" x14ac:dyDescent="0.3">
      <c r="E188" s="57">
        <v>2018</v>
      </c>
      <c r="F188" s="57" t="s">
        <v>436</v>
      </c>
      <c r="G188" s="118">
        <f t="shared" si="2"/>
        <v>43221</v>
      </c>
      <c r="H188" s="120">
        <v>86.01</v>
      </c>
      <c r="I188" s="121"/>
    </row>
    <row r="189" spans="5:9" ht="15.75" customHeight="1" x14ac:dyDescent="0.3">
      <c r="E189" s="57">
        <v>2018</v>
      </c>
      <c r="F189" s="57" t="s">
        <v>437</v>
      </c>
      <c r="G189" s="118">
        <f t="shared" si="2"/>
        <v>43252</v>
      </c>
      <c r="H189" s="120">
        <v>86.03</v>
      </c>
      <c r="I189" s="121"/>
    </row>
    <row r="190" spans="5:9" ht="15.75" customHeight="1" x14ac:dyDescent="0.3">
      <c r="E190" s="57">
        <v>2018</v>
      </c>
      <c r="F190" s="57" t="s">
        <v>438</v>
      </c>
      <c r="G190" s="118">
        <f t="shared" si="2"/>
        <v>43282</v>
      </c>
      <c r="H190" s="120">
        <v>85.93</v>
      </c>
      <c r="I190" s="121"/>
    </row>
    <row r="191" spans="5:9" ht="15.75" customHeight="1" x14ac:dyDescent="0.3">
      <c r="E191" s="57">
        <v>2018</v>
      </c>
      <c r="F191" s="57" t="s">
        <v>439</v>
      </c>
      <c r="G191" s="118">
        <f t="shared" si="2"/>
        <v>43313</v>
      </c>
      <c r="H191" s="120">
        <v>86.36</v>
      </c>
      <c r="I191" s="121"/>
    </row>
    <row r="192" spans="5:9" ht="15.75" customHeight="1" x14ac:dyDescent="0.3">
      <c r="E192" s="57">
        <v>2018</v>
      </c>
      <c r="F192" s="57" t="s">
        <v>440</v>
      </c>
      <c r="G192" s="118">
        <f t="shared" si="2"/>
        <v>43344</v>
      </c>
      <c r="H192" s="120">
        <v>86.17</v>
      </c>
      <c r="I192" s="121"/>
    </row>
    <row r="193" spans="5:9" ht="15.75" customHeight="1" x14ac:dyDescent="0.3">
      <c r="E193" s="57">
        <v>2018</v>
      </c>
      <c r="F193" s="57" t="s">
        <v>441</v>
      </c>
      <c r="G193" s="118">
        <f t="shared" si="2"/>
        <v>43374</v>
      </c>
      <c r="H193" s="120">
        <v>86.27</v>
      </c>
      <c r="I193" s="121"/>
    </row>
    <row r="194" spans="5:9" ht="15.75" customHeight="1" x14ac:dyDescent="0.3">
      <c r="E194" s="57">
        <v>2018</v>
      </c>
      <c r="F194" s="57" t="s">
        <v>442</v>
      </c>
      <c r="G194" s="118">
        <f t="shared" si="2"/>
        <v>43405</v>
      </c>
      <c r="H194" s="120">
        <v>86.08</v>
      </c>
      <c r="I194" s="121"/>
    </row>
    <row r="195" spans="5:9" ht="15.75" customHeight="1" x14ac:dyDescent="0.3">
      <c r="E195" s="57">
        <v>2018</v>
      </c>
      <c r="F195" s="57" t="s">
        <v>443</v>
      </c>
      <c r="G195" s="118">
        <f t="shared" si="2"/>
        <v>43435</v>
      </c>
      <c r="H195" s="120">
        <v>86.1</v>
      </c>
      <c r="I195" s="121"/>
    </row>
    <row r="196" spans="5:9" ht="15.75" customHeight="1" x14ac:dyDescent="0.3">
      <c r="E196" s="57">
        <v>2019</v>
      </c>
      <c r="F196" s="57" t="s">
        <v>432</v>
      </c>
      <c r="G196" s="118">
        <f t="shared" ref="G196:G259" si="3">IFERROR(DATE(E196,MONTH(F196&amp;" 1"),1),"")</f>
        <v>43466</v>
      </c>
      <c r="H196" s="120">
        <v>85.69</v>
      </c>
      <c r="I196" s="121"/>
    </row>
    <row r="197" spans="5:9" ht="15.75" customHeight="1" x14ac:dyDescent="0.3">
      <c r="E197" s="57">
        <v>2019</v>
      </c>
      <c r="F197" s="57" t="s">
        <v>433</v>
      </c>
      <c r="G197" s="118">
        <f t="shared" si="3"/>
        <v>43497</v>
      </c>
      <c r="H197" s="120">
        <v>85.74</v>
      </c>
      <c r="I197" s="121"/>
    </row>
    <row r="198" spans="5:9" ht="15.75" customHeight="1" x14ac:dyDescent="0.3">
      <c r="E198" s="57">
        <v>2019</v>
      </c>
      <c r="F198" s="57" t="s">
        <v>434</v>
      </c>
      <c r="G198" s="118">
        <f t="shared" si="3"/>
        <v>43525</v>
      </c>
      <c r="H198" s="120">
        <v>86.32</v>
      </c>
      <c r="I198" s="121"/>
    </row>
    <row r="199" spans="5:9" ht="15.75" customHeight="1" x14ac:dyDescent="0.3">
      <c r="E199" s="57">
        <v>2019</v>
      </c>
      <c r="F199" s="57" t="s">
        <v>435</v>
      </c>
      <c r="G199" s="118">
        <f t="shared" si="3"/>
        <v>43556</v>
      </c>
      <c r="H199" s="120">
        <v>86.6</v>
      </c>
      <c r="I199" s="121"/>
    </row>
    <row r="200" spans="5:9" ht="15.75" customHeight="1" x14ac:dyDescent="0.3">
      <c r="E200" s="57">
        <v>2019</v>
      </c>
      <c r="F200" s="57" t="s">
        <v>436</v>
      </c>
      <c r="G200" s="118">
        <f t="shared" si="3"/>
        <v>43586</v>
      </c>
      <c r="H200" s="120">
        <v>86.68</v>
      </c>
      <c r="I200" s="121"/>
    </row>
    <row r="201" spans="5:9" ht="15.75" customHeight="1" x14ac:dyDescent="0.3">
      <c r="E201" s="57">
        <v>2019</v>
      </c>
      <c r="F201" s="57" t="s">
        <v>437</v>
      </c>
      <c r="G201" s="118">
        <f t="shared" si="3"/>
        <v>43617</v>
      </c>
      <c r="H201" s="120">
        <v>86.9</v>
      </c>
      <c r="I201" s="121"/>
    </row>
    <row r="202" spans="5:9" ht="15.75" customHeight="1" x14ac:dyDescent="0.3">
      <c r="E202" s="57">
        <v>2019</v>
      </c>
      <c r="F202" s="57" t="s">
        <v>438</v>
      </c>
      <c r="G202" s="118">
        <f t="shared" si="3"/>
        <v>43647</v>
      </c>
      <c r="H202" s="120">
        <v>86.72</v>
      </c>
      <c r="I202" s="121"/>
    </row>
    <row r="203" spans="5:9" ht="15.75" customHeight="1" x14ac:dyDescent="0.3">
      <c r="E203" s="57">
        <v>2019</v>
      </c>
      <c r="F203" s="57" t="s">
        <v>439</v>
      </c>
      <c r="G203" s="118">
        <f t="shared" si="3"/>
        <v>43678</v>
      </c>
      <c r="H203" s="120">
        <v>87.13</v>
      </c>
      <c r="I203" s="121"/>
    </row>
    <row r="204" spans="5:9" ht="15.75" customHeight="1" x14ac:dyDescent="0.3">
      <c r="E204" s="57">
        <v>2019</v>
      </c>
      <c r="F204" s="57" t="s">
        <v>440</v>
      </c>
      <c r="G204" s="118">
        <f t="shared" si="3"/>
        <v>43709</v>
      </c>
      <c r="H204" s="120">
        <v>86.83</v>
      </c>
      <c r="I204" s="121"/>
    </row>
    <row r="205" spans="5:9" ht="15.75" customHeight="1" x14ac:dyDescent="0.3">
      <c r="E205" s="57">
        <v>2019</v>
      </c>
      <c r="F205" s="57" t="s">
        <v>441</v>
      </c>
      <c r="G205" s="118">
        <f t="shared" si="3"/>
        <v>43739</v>
      </c>
      <c r="H205" s="120">
        <v>86.79</v>
      </c>
      <c r="I205" s="121"/>
    </row>
    <row r="206" spans="5:9" ht="15.75" customHeight="1" x14ac:dyDescent="0.3">
      <c r="E206" s="57">
        <v>2019</v>
      </c>
      <c r="F206" s="57" t="s">
        <v>442</v>
      </c>
      <c r="G206" s="118">
        <f t="shared" si="3"/>
        <v>43770</v>
      </c>
      <c r="H206" s="120">
        <v>86.73</v>
      </c>
      <c r="I206" s="121"/>
    </row>
    <row r="207" spans="5:9" ht="15.75" customHeight="1" x14ac:dyDescent="0.3">
      <c r="E207" s="57">
        <v>2019</v>
      </c>
      <c r="F207" s="57" t="s">
        <v>443</v>
      </c>
      <c r="G207" s="118">
        <f t="shared" si="3"/>
        <v>43800</v>
      </c>
      <c r="H207" s="120">
        <v>87.12</v>
      </c>
      <c r="I207" s="121"/>
    </row>
    <row r="208" spans="5:9" ht="15.75" customHeight="1" x14ac:dyDescent="0.3">
      <c r="E208" s="57">
        <v>2020</v>
      </c>
      <c r="F208" s="57" t="s">
        <v>432</v>
      </c>
      <c r="G208" s="118">
        <f t="shared" si="3"/>
        <v>43831</v>
      </c>
      <c r="H208" s="120">
        <v>86.75</v>
      </c>
      <c r="I208" s="121"/>
    </row>
    <row r="209" spans="5:9" ht="15.75" customHeight="1" x14ac:dyDescent="0.3">
      <c r="E209" s="57">
        <v>2020</v>
      </c>
      <c r="F209" s="57" t="s">
        <v>433</v>
      </c>
      <c r="G209" s="118">
        <f t="shared" si="3"/>
        <v>43862</v>
      </c>
      <c r="H209" s="120">
        <v>86.74</v>
      </c>
      <c r="I209" s="121"/>
    </row>
    <row r="210" spans="5:9" ht="15.75" customHeight="1" x14ac:dyDescent="0.3">
      <c r="E210" s="57">
        <v>2020</v>
      </c>
      <c r="F210" s="57" t="s">
        <v>434</v>
      </c>
      <c r="G210" s="118">
        <f t="shared" si="3"/>
        <v>43891</v>
      </c>
      <c r="H210" s="120">
        <v>86.67</v>
      </c>
      <c r="I210" s="121"/>
    </row>
    <row r="211" spans="5:9" ht="15.75" customHeight="1" x14ac:dyDescent="0.3">
      <c r="E211" s="57">
        <v>2020</v>
      </c>
      <c r="F211" s="57" t="s">
        <v>435</v>
      </c>
      <c r="G211" s="118">
        <f t="shared" si="3"/>
        <v>43922</v>
      </c>
      <c r="H211" s="120">
        <v>86.64</v>
      </c>
      <c r="I211" s="121"/>
    </row>
    <row r="212" spans="5:9" ht="15.75" customHeight="1" x14ac:dyDescent="0.3">
      <c r="E212" s="57">
        <v>2020</v>
      </c>
      <c r="F212" s="57" t="s">
        <v>436</v>
      </c>
      <c r="G212" s="118">
        <f t="shared" si="3"/>
        <v>43952</v>
      </c>
      <c r="H212" s="120">
        <v>86.76</v>
      </c>
      <c r="I212" s="121"/>
    </row>
    <row r="213" spans="5:9" ht="15.75" customHeight="1" x14ac:dyDescent="0.3">
      <c r="E213" s="57">
        <v>2020</v>
      </c>
      <c r="F213" s="57" t="s">
        <v>437</v>
      </c>
      <c r="G213" s="118">
        <f t="shared" si="3"/>
        <v>43983</v>
      </c>
      <c r="H213" s="120">
        <v>86.83</v>
      </c>
      <c r="I213" s="121"/>
    </row>
    <row r="214" spans="5:9" ht="15.75" customHeight="1" x14ac:dyDescent="0.3">
      <c r="E214" s="57">
        <v>2020</v>
      </c>
      <c r="F214" s="57" t="s">
        <v>438</v>
      </c>
      <c r="G214" s="118">
        <f t="shared" si="3"/>
        <v>44013</v>
      </c>
      <c r="H214" s="120">
        <v>87.16</v>
      </c>
      <c r="I214" s="121"/>
    </row>
    <row r="215" spans="5:9" ht="15.75" customHeight="1" x14ac:dyDescent="0.3">
      <c r="E215" s="57">
        <v>2020</v>
      </c>
      <c r="F215" s="57" t="s">
        <v>439</v>
      </c>
      <c r="G215" s="118">
        <f t="shared" si="3"/>
        <v>44044</v>
      </c>
      <c r="H215" s="120">
        <v>87.08</v>
      </c>
      <c r="I215" s="121"/>
    </row>
    <row r="216" spans="5:9" ht="15.75" customHeight="1" x14ac:dyDescent="0.3">
      <c r="E216" s="57">
        <v>2020</v>
      </c>
      <c r="F216" s="57" t="s">
        <v>440</v>
      </c>
      <c r="G216" s="118">
        <f t="shared" si="3"/>
        <v>44075</v>
      </c>
      <c r="H216" s="120">
        <v>86.63</v>
      </c>
      <c r="I216" s="121"/>
    </row>
    <row r="217" spans="5:9" ht="15.75" customHeight="1" x14ac:dyDescent="0.3">
      <c r="E217" s="57">
        <v>2020</v>
      </c>
      <c r="F217" s="57" t="s">
        <v>441</v>
      </c>
      <c r="G217" s="118">
        <f t="shared" si="3"/>
        <v>44105</v>
      </c>
      <c r="H217" s="120">
        <v>86.59</v>
      </c>
      <c r="I217" s="121"/>
    </row>
    <row r="218" spans="5:9" ht="15.75" customHeight="1" x14ac:dyDescent="0.3">
      <c r="E218" s="57">
        <v>2020</v>
      </c>
      <c r="F218" s="57" t="s">
        <v>442</v>
      </c>
      <c r="G218" s="118">
        <f t="shared" si="3"/>
        <v>44136</v>
      </c>
      <c r="H218" s="120">
        <v>86.68</v>
      </c>
      <c r="I218" s="121"/>
    </row>
    <row r="219" spans="5:9" ht="15.75" customHeight="1" x14ac:dyDescent="0.3">
      <c r="E219" s="57">
        <v>2020</v>
      </c>
      <c r="F219" s="57" t="s">
        <v>443</v>
      </c>
      <c r="G219" s="118">
        <f t="shared" si="3"/>
        <v>44166</v>
      </c>
      <c r="H219" s="120">
        <v>86.88</v>
      </c>
      <c r="I219" s="121"/>
    </row>
    <row r="220" spans="5:9" ht="15.75" customHeight="1" x14ac:dyDescent="0.3">
      <c r="E220" s="57">
        <v>2021</v>
      </c>
      <c r="F220" s="57" t="s">
        <v>432</v>
      </c>
      <c r="G220" s="118">
        <f t="shared" si="3"/>
        <v>44197</v>
      </c>
      <c r="H220" s="120">
        <v>87</v>
      </c>
      <c r="I220" s="121"/>
    </row>
    <row r="221" spans="5:9" ht="15.75" customHeight="1" x14ac:dyDescent="0.3">
      <c r="E221" s="57">
        <v>2021</v>
      </c>
      <c r="F221" s="57" t="s">
        <v>433</v>
      </c>
      <c r="G221" s="118">
        <f t="shared" si="3"/>
        <v>44228</v>
      </c>
      <c r="H221" s="120">
        <v>87</v>
      </c>
      <c r="I221" s="121"/>
    </row>
    <row r="222" spans="5:9" ht="15.75" customHeight="1" x14ac:dyDescent="0.3">
      <c r="E222" s="57">
        <v>2021</v>
      </c>
      <c r="F222" s="57" t="s">
        <v>434</v>
      </c>
      <c r="G222" s="118">
        <f t="shared" si="3"/>
        <v>44256</v>
      </c>
      <c r="H222" s="120">
        <v>87.54</v>
      </c>
      <c r="I222" s="121"/>
    </row>
    <row r="223" spans="5:9" ht="15.75" customHeight="1" x14ac:dyDescent="0.3">
      <c r="E223" s="57">
        <v>2021</v>
      </c>
      <c r="F223" s="57" t="s">
        <v>435</v>
      </c>
      <c r="G223" s="118">
        <f t="shared" si="3"/>
        <v>44287</v>
      </c>
      <c r="H223" s="120">
        <v>87.63</v>
      </c>
      <c r="I223" s="121"/>
    </row>
    <row r="224" spans="5:9" ht="15.75" customHeight="1" x14ac:dyDescent="0.3">
      <c r="E224" s="57">
        <v>2021</v>
      </c>
      <c r="F224" s="57" t="s">
        <v>436</v>
      </c>
      <c r="G224" s="118">
        <f t="shared" si="3"/>
        <v>44317</v>
      </c>
      <c r="H224" s="120">
        <v>87.92</v>
      </c>
      <c r="I224" s="121"/>
    </row>
    <row r="225" spans="5:9" ht="15.75" customHeight="1" x14ac:dyDescent="0.3">
      <c r="E225" s="57">
        <v>2021</v>
      </c>
      <c r="F225" s="57" t="s">
        <v>437</v>
      </c>
      <c r="G225" s="118">
        <f t="shared" si="3"/>
        <v>44348</v>
      </c>
      <c r="H225" s="120">
        <v>88.04</v>
      </c>
      <c r="I225" s="121"/>
    </row>
    <row r="226" spans="5:9" ht="15.75" customHeight="1" x14ac:dyDescent="0.3">
      <c r="E226" s="57">
        <v>2021</v>
      </c>
      <c r="F226" s="57" t="s">
        <v>438</v>
      </c>
      <c r="G226" s="118">
        <f t="shared" si="3"/>
        <v>44378</v>
      </c>
      <c r="H226" s="120">
        <v>88.09</v>
      </c>
      <c r="I226" s="121"/>
    </row>
    <row r="227" spans="5:9" ht="15.75" customHeight="1" x14ac:dyDescent="0.3">
      <c r="E227" s="57">
        <v>2021</v>
      </c>
      <c r="F227" s="57" t="s">
        <v>439</v>
      </c>
      <c r="G227" s="118">
        <f t="shared" si="3"/>
        <v>44409</v>
      </c>
      <c r="H227" s="120">
        <v>88.64</v>
      </c>
      <c r="I227" s="121"/>
    </row>
    <row r="228" spans="5:9" ht="15.75" customHeight="1" x14ac:dyDescent="0.3">
      <c r="E228" s="57">
        <v>2021</v>
      </c>
      <c r="F228" s="57" t="s">
        <v>440</v>
      </c>
      <c r="G228" s="118">
        <f t="shared" si="3"/>
        <v>44440</v>
      </c>
      <c r="H228" s="120">
        <v>88.45</v>
      </c>
      <c r="I228" s="121"/>
    </row>
    <row r="229" spans="5:9" ht="15.75" customHeight="1" x14ac:dyDescent="0.3">
      <c r="E229" s="57">
        <v>2021</v>
      </c>
      <c r="F229" s="57" t="s">
        <v>441</v>
      </c>
      <c r="G229" s="118">
        <f t="shared" si="3"/>
        <v>44470</v>
      </c>
      <c r="H229" s="120">
        <v>88.82</v>
      </c>
      <c r="I229" s="121"/>
    </row>
    <row r="230" spans="5:9" ht="15.75" customHeight="1" x14ac:dyDescent="0.3">
      <c r="E230" s="57">
        <v>2021</v>
      </c>
      <c r="F230" s="57" t="s">
        <v>442</v>
      </c>
      <c r="G230" s="118">
        <f t="shared" si="3"/>
        <v>44501</v>
      </c>
      <c r="H230" s="120">
        <v>89.15</v>
      </c>
      <c r="I230" s="121"/>
    </row>
    <row r="231" spans="5:9" ht="15.75" customHeight="1" x14ac:dyDescent="0.3">
      <c r="E231" s="57">
        <v>2021</v>
      </c>
      <c r="F231" s="57" t="s">
        <v>443</v>
      </c>
      <c r="G231" s="118">
        <f t="shared" si="3"/>
        <v>44531</v>
      </c>
      <c r="H231" s="120">
        <v>89.33</v>
      </c>
      <c r="I231" s="121"/>
    </row>
    <row r="232" spans="5:9" ht="15.75" customHeight="1" x14ac:dyDescent="0.3">
      <c r="E232" s="57">
        <v>2022</v>
      </c>
      <c r="F232" s="57" t="s">
        <v>432</v>
      </c>
      <c r="G232" s="118">
        <f t="shared" si="3"/>
        <v>44562</v>
      </c>
      <c r="H232" s="120">
        <v>89.55</v>
      </c>
      <c r="I232" s="121"/>
    </row>
    <row r="233" spans="5:9" ht="15.75" customHeight="1" x14ac:dyDescent="0.3">
      <c r="E233" s="57">
        <v>2022</v>
      </c>
      <c r="F233" s="57" t="s">
        <v>433</v>
      </c>
      <c r="G233" s="118">
        <f t="shared" si="3"/>
        <v>44593</v>
      </c>
      <c r="H233" s="120">
        <v>90.25</v>
      </c>
      <c r="I233" s="121"/>
    </row>
    <row r="234" spans="5:9" ht="15.75" customHeight="1" x14ac:dyDescent="0.3">
      <c r="E234" s="57">
        <v>2022</v>
      </c>
      <c r="F234" s="57" t="s">
        <v>434</v>
      </c>
      <c r="G234" s="118">
        <f t="shared" si="3"/>
        <v>44621</v>
      </c>
      <c r="H234" s="120">
        <v>91.56</v>
      </c>
      <c r="I234" s="121"/>
    </row>
    <row r="235" spans="5:9" ht="15.75" customHeight="1" x14ac:dyDescent="0.3">
      <c r="E235" s="57">
        <v>2022</v>
      </c>
      <c r="F235" s="57" t="s">
        <v>435</v>
      </c>
      <c r="G235" s="118">
        <f t="shared" si="3"/>
        <v>44652</v>
      </c>
      <c r="H235" s="120">
        <v>91.96</v>
      </c>
      <c r="I235" s="121"/>
    </row>
    <row r="236" spans="5:9" ht="15.75" customHeight="1" x14ac:dyDescent="0.3">
      <c r="E236" s="57">
        <v>2022</v>
      </c>
      <c r="F236" s="57" t="s">
        <v>436</v>
      </c>
      <c r="G236" s="118">
        <f t="shared" si="3"/>
        <v>44682</v>
      </c>
      <c r="H236" s="120">
        <v>92.6</v>
      </c>
      <c r="I236" s="121"/>
    </row>
    <row r="237" spans="5:9" ht="15.75" customHeight="1" x14ac:dyDescent="0.3">
      <c r="E237" s="57">
        <v>2022</v>
      </c>
      <c r="F237" s="57" t="s">
        <v>437</v>
      </c>
      <c r="G237" s="118">
        <f t="shared" si="3"/>
        <v>44713</v>
      </c>
      <c r="H237" s="120">
        <v>93.31</v>
      </c>
      <c r="I237" s="121"/>
    </row>
    <row r="238" spans="5:9" ht="15.75" customHeight="1" x14ac:dyDescent="0.3">
      <c r="E238" s="57">
        <v>2022</v>
      </c>
      <c r="F238" s="57" t="s">
        <v>438</v>
      </c>
      <c r="G238" s="118">
        <f t="shared" si="3"/>
        <v>44743</v>
      </c>
      <c r="H238" s="120">
        <v>93.57</v>
      </c>
      <c r="I238" s="121"/>
    </row>
    <row r="239" spans="5:9" ht="15.75" customHeight="1" x14ac:dyDescent="0.3">
      <c r="E239" s="57">
        <v>2022</v>
      </c>
      <c r="F239" s="57" t="s">
        <v>439</v>
      </c>
      <c r="G239" s="118">
        <f t="shared" si="3"/>
        <v>44774</v>
      </c>
      <c r="H239" s="120">
        <v>94</v>
      </c>
      <c r="I239" s="121"/>
    </row>
    <row r="240" spans="5:9" ht="15.75" customHeight="1" x14ac:dyDescent="0.3">
      <c r="E240" s="57">
        <v>2022</v>
      </c>
      <c r="F240" s="57" t="s">
        <v>440</v>
      </c>
      <c r="G240" s="118">
        <f t="shared" si="3"/>
        <v>44805</v>
      </c>
      <c r="H240" s="120">
        <v>93.46</v>
      </c>
      <c r="I240" s="121"/>
    </row>
    <row r="241" spans="5:9" ht="15.75" customHeight="1" x14ac:dyDescent="0.3">
      <c r="E241" s="57">
        <v>2022</v>
      </c>
      <c r="F241" s="57" t="s">
        <v>441</v>
      </c>
      <c r="G241" s="118">
        <f t="shared" si="3"/>
        <v>44835</v>
      </c>
      <c r="H241" s="120">
        <v>94.45</v>
      </c>
      <c r="I241" s="121"/>
    </row>
    <row r="242" spans="5:9" ht="15.75" customHeight="1" x14ac:dyDescent="0.3">
      <c r="E242" s="57">
        <v>2022</v>
      </c>
      <c r="F242" s="57" t="s">
        <v>442</v>
      </c>
      <c r="G242" s="118">
        <f t="shared" si="3"/>
        <v>44866</v>
      </c>
      <c r="H242" s="120">
        <v>94.75</v>
      </c>
      <c r="I242" s="121"/>
    </row>
    <row r="243" spans="5:9" ht="15.75" customHeight="1" x14ac:dyDescent="0.3">
      <c r="E243" s="57">
        <v>2022</v>
      </c>
      <c r="F243" s="57" t="s">
        <v>443</v>
      </c>
      <c r="G243" s="118">
        <f t="shared" si="3"/>
        <v>44896</v>
      </c>
      <c r="H243" s="120">
        <v>94.66</v>
      </c>
      <c r="I243" s="121"/>
    </row>
    <row r="244" spans="5:9" ht="15.75" customHeight="1" x14ac:dyDescent="0.3">
      <c r="E244" s="57">
        <v>2023</v>
      </c>
      <c r="F244" s="57" t="s">
        <v>432</v>
      </c>
      <c r="G244" s="118">
        <f t="shared" si="3"/>
        <v>44927</v>
      </c>
      <c r="H244" s="120">
        <v>95.03</v>
      </c>
      <c r="I244" s="121"/>
    </row>
    <row r="245" spans="5:9" ht="15.75" customHeight="1" x14ac:dyDescent="0.3">
      <c r="E245" s="57">
        <v>2023</v>
      </c>
      <c r="F245" s="57" t="s">
        <v>433</v>
      </c>
      <c r="G245" s="118">
        <f t="shared" si="3"/>
        <v>44958</v>
      </c>
      <c r="H245" s="120">
        <v>96.03</v>
      </c>
      <c r="I245" s="121"/>
    </row>
    <row r="246" spans="5:9" ht="15.75" customHeight="1" x14ac:dyDescent="0.3">
      <c r="E246" s="57">
        <v>2023</v>
      </c>
      <c r="F246" s="57" t="s">
        <v>434</v>
      </c>
      <c r="G246" s="118">
        <f t="shared" si="3"/>
        <v>44986</v>
      </c>
      <c r="H246" s="120">
        <v>96.75</v>
      </c>
      <c r="I246" s="121"/>
    </row>
    <row r="247" spans="5:9" ht="15.75" customHeight="1" x14ac:dyDescent="0.3">
      <c r="E247" s="57">
        <v>2023</v>
      </c>
      <c r="F247" s="57" t="s">
        <v>435</v>
      </c>
      <c r="G247" s="118">
        <f t="shared" si="3"/>
        <v>45017</v>
      </c>
      <c r="H247" s="120">
        <v>97.32</v>
      </c>
      <c r="I247" s="121"/>
    </row>
    <row r="248" spans="5:9" ht="15.75" customHeight="1" x14ac:dyDescent="0.3">
      <c r="E248" s="57">
        <v>2023</v>
      </c>
      <c r="F248" s="57" t="s">
        <v>436</v>
      </c>
      <c r="G248" s="118">
        <f t="shared" si="3"/>
        <v>45047</v>
      </c>
      <c r="H248" s="120">
        <v>97.26</v>
      </c>
      <c r="I248" s="121"/>
    </row>
    <row r="249" spans="5:9" ht="15.75" customHeight="1" x14ac:dyDescent="0.3">
      <c r="E249" s="57">
        <v>2023</v>
      </c>
      <c r="F249" s="57" t="s">
        <v>437</v>
      </c>
      <c r="G249" s="118">
        <f t="shared" si="3"/>
        <v>45078</v>
      </c>
      <c r="H249" s="120">
        <v>97.44</v>
      </c>
      <c r="I249" s="121"/>
    </row>
    <row r="250" spans="5:9" ht="15.75" customHeight="1" x14ac:dyDescent="0.3">
      <c r="E250" s="57">
        <v>2023</v>
      </c>
      <c r="F250" s="57" t="s">
        <v>438</v>
      </c>
      <c r="G250" s="118">
        <f t="shared" si="3"/>
        <v>45108</v>
      </c>
      <c r="H250" s="120">
        <v>97.49</v>
      </c>
      <c r="I250" s="121"/>
    </row>
    <row r="251" spans="5:9" ht="15.75" customHeight="1" x14ac:dyDescent="0.3">
      <c r="E251" s="57">
        <v>2023</v>
      </c>
      <c r="F251" s="57" t="s">
        <v>439</v>
      </c>
      <c r="G251" s="118">
        <f t="shared" si="3"/>
        <v>45139</v>
      </c>
      <c r="H251" s="120">
        <v>98.48</v>
      </c>
      <c r="I251" s="121"/>
    </row>
    <row r="252" spans="5:9" ht="15.75" customHeight="1" x14ac:dyDescent="0.3">
      <c r="E252" s="57">
        <v>2023</v>
      </c>
      <c r="F252" s="57" t="s">
        <v>440</v>
      </c>
      <c r="G252" s="118">
        <f t="shared" si="3"/>
        <v>45170</v>
      </c>
      <c r="H252" s="120">
        <v>97.96</v>
      </c>
      <c r="I252" s="121"/>
    </row>
    <row r="253" spans="5:9" ht="15.75" customHeight="1" x14ac:dyDescent="0.3">
      <c r="E253" s="57">
        <v>2023</v>
      </c>
      <c r="F253" s="57" t="s">
        <v>441</v>
      </c>
      <c r="G253" s="118">
        <f t="shared" si="3"/>
        <v>45200</v>
      </c>
      <c r="H253" s="120">
        <v>98.1</v>
      </c>
      <c r="I253" s="121"/>
    </row>
    <row r="254" spans="5:9" ht="15.75" customHeight="1" x14ac:dyDescent="0.3">
      <c r="E254" s="57">
        <v>2023</v>
      </c>
      <c r="F254" s="57" t="s">
        <v>442</v>
      </c>
      <c r="G254" s="118">
        <f t="shared" si="3"/>
        <v>45231</v>
      </c>
      <c r="H254" s="120">
        <v>97.93</v>
      </c>
      <c r="I254" s="121"/>
    </row>
    <row r="255" spans="5:9" ht="15.75" customHeight="1" x14ac:dyDescent="0.3">
      <c r="E255" s="57">
        <v>2023</v>
      </c>
      <c r="F255" s="57" t="s">
        <v>443</v>
      </c>
      <c r="G255" s="118">
        <f t="shared" si="3"/>
        <v>45261</v>
      </c>
      <c r="H255" s="120">
        <v>98.06</v>
      </c>
      <c r="I255" s="121"/>
    </row>
    <row r="256" spans="5:9" ht="15.75" customHeight="1" x14ac:dyDescent="0.3">
      <c r="E256" s="57">
        <v>2024</v>
      </c>
      <c r="F256" s="57" t="s">
        <v>432</v>
      </c>
      <c r="G256" s="118">
        <f t="shared" si="3"/>
        <v>45292</v>
      </c>
      <c r="H256" s="120">
        <v>97.78</v>
      </c>
      <c r="I256" s="121"/>
    </row>
    <row r="257" spans="5:9" ht="15.75" customHeight="1" x14ac:dyDescent="0.3">
      <c r="E257" s="57">
        <v>2024</v>
      </c>
      <c r="F257" s="57" t="s">
        <v>433</v>
      </c>
      <c r="G257" s="118">
        <f t="shared" si="3"/>
        <v>45323</v>
      </c>
      <c r="H257" s="120">
        <v>98.61</v>
      </c>
      <c r="I257" s="121"/>
    </row>
    <row r="258" spans="5:9" ht="15.75" customHeight="1" x14ac:dyDescent="0.3">
      <c r="E258" s="57">
        <v>2024</v>
      </c>
      <c r="F258" s="57" t="s">
        <v>434</v>
      </c>
      <c r="G258" s="118">
        <f t="shared" si="3"/>
        <v>45352</v>
      </c>
      <c r="H258" s="120">
        <v>98.82</v>
      </c>
      <c r="I258" s="121"/>
    </row>
    <row r="259" spans="5:9" ht="15.75" customHeight="1" x14ac:dyDescent="0.3">
      <c r="E259" s="57">
        <v>2024</v>
      </c>
      <c r="F259" s="57" t="s">
        <v>435</v>
      </c>
      <c r="G259" s="118">
        <f t="shared" si="3"/>
        <v>45383</v>
      </c>
      <c r="H259" s="120">
        <v>99.33</v>
      </c>
      <c r="I259" s="121"/>
    </row>
    <row r="260" spans="5:9" ht="15.75" customHeight="1" x14ac:dyDescent="0.3">
      <c r="E260" s="57">
        <v>2024</v>
      </c>
      <c r="F260" s="57" t="s">
        <v>436</v>
      </c>
      <c r="G260" s="118">
        <f t="shared" ref="G260:G323" si="4">IFERROR(DATE(E260,MONTH(F260&amp;" 1"),1),"")</f>
        <v>45413</v>
      </c>
      <c r="H260" s="120">
        <v>99.36</v>
      </c>
      <c r="I260" s="121"/>
    </row>
    <row r="261" spans="5:9" ht="15.75" customHeight="1" x14ac:dyDescent="0.3">
      <c r="E261" s="57">
        <v>2024</v>
      </c>
      <c r="F261" s="57" t="s">
        <v>437</v>
      </c>
      <c r="G261" s="118">
        <f t="shared" si="4"/>
        <v>45444</v>
      </c>
      <c r="H261" s="120">
        <v>99.43</v>
      </c>
      <c r="I261" s="121"/>
    </row>
    <row r="262" spans="5:9" ht="15.75" customHeight="1" x14ac:dyDescent="0.3">
      <c r="E262" s="57">
        <v>2024</v>
      </c>
      <c r="F262" s="57" t="s">
        <v>438</v>
      </c>
      <c r="G262" s="118">
        <f t="shared" si="4"/>
        <v>45474</v>
      </c>
      <c r="H262" s="120">
        <v>99.62</v>
      </c>
      <c r="I262" s="121"/>
    </row>
    <row r="263" spans="5:9" ht="15.75" customHeight="1" x14ac:dyDescent="0.3">
      <c r="E263" s="57">
        <v>2024</v>
      </c>
      <c r="F263" s="57" t="s">
        <v>439</v>
      </c>
      <c r="G263" s="118">
        <f t="shared" si="4"/>
        <v>45505</v>
      </c>
      <c r="H263" s="120">
        <v>100.16</v>
      </c>
      <c r="I263" s="121"/>
    </row>
    <row r="264" spans="5:9" ht="15.75" customHeight="1" x14ac:dyDescent="0.3">
      <c r="E264" s="57">
        <v>2024</v>
      </c>
      <c r="F264" s="57" t="s">
        <v>440</v>
      </c>
      <c r="G264" s="118">
        <f t="shared" si="4"/>
        <v>45536</v>
      </c>
      <c r="H264" s="120">
        <v>98.9</v>
      </c>
      <c r="I264" s="121"/>
    </row>
    <row r="265" spans="5:9" ht="15.75" customHeight="1" x14ac:dyDescent="0.3">
      <c r="E265" s="57">
        <v>2024</v>
      </c>
      <c r="F265" s="57" t="s">
        <v>441</v>
      </c>
      <c r="G265" s="118">
        <f t="shared" si="4"/>
        <v>45566</v>
      </c>
      <c r="H265" s="120">
        <v>99.18</v>
      </c>
      <c r="I265" s="121"/>
    </row>
    <row r="266" spans="5:9" ht="15.75" customHeight="1" x14ac:dyDescent="0.3">
      <c r="E266" s="57">
        <v>2024</v>
      </c>
      <c r="F266" s="57" t="s">
        <v>442</v>
      </c>
      <c r="G266" s="118">
        <f t="shared" si="4"/>
        <v>45597</v>
      </c>
      <c r="H266" s="120">
        <v>99.03</v>
      </c>
      <c r="I266" s="121"/>
    </row>
    <row r="267" spans="5:9" ht="15.75" customHeight="1" x14ac:dyDescent="0.3">
      <c r="E267" s="57">
        <v>2024</v>
      </c>
      <c r="F267" s="57" t="s">
        <v>443</v>
      </c>
      <c r="G267" s="118">
        <f t="shared" si="4"/>
        <v>45627</v>
      </c>
      <c r="H267" s="120">
        <v>99.22</v>
      </c>
      <c r="I267" s="121"/>
    </row>
    <row r="268" spans="5:9" ht="15.75" customHeight="1" x14ac:dyDescent="0.3">
      <c r="E268" s="57">
        <v>2025</v>
      </c>
      <c r="F268" s="57" t="s">
        <v>432</v>
      </c>
      <c r="G268" s="118">
        <f t="shared" si="4"/>
        <v>45658</v>
      </c>
      <c r="H268" s="120">
        <v>99.32</v>
      </c>
      <c r="I268" s="121"/>
    </row>
    <row r="269" spans="5:9" ht="15.75" customHeight="1" x14ac:dyDescent="0.3">
      <c r="E269" s="57">
        <v>2025</v>
      </c>
      <c r="F269" s="57" t="s">
        <v>433</v>
      </c>
      <c r="G269" s="118">
        <f t="shared" si="4"/>
        <v>45689</v>
      </c>
      <c r="H269" s="120">
        <v>99.33</v>
      </c>
      <c r="I269" s="121"/>
    </row>
    <row r="270" spans="5:9" ht="15.75" customHeight="1" x14ac:dyDescent="0.3">
      <c r="E270" s="57">
        <v>2025</v>
      </c>
      <c r="F270" s="57" t="s">
        <v>434</v>
      </c>
      <c r="G270" s="118">
        <f t="shared" si="4"/>
        <v>45717</v>
      </c>
      <c r="H270" s="120">
        <v>99.52</v>
      </c>
      <c r="I270" s="121"/>
    </row>
    <row r="271" spans="5:9" ht="15.75" customHeight="1" x14ac:dyDescent="0.3">
      <c r="E271" s="57">
        <v>2025</v>
      </c>
      <c r="F271" s="57" t="s">
        <v>435</v>
      </c>
      <c r="G271" s="118">
        <f t="shared" si="4"/>
        <v>45748</v>
      </c>
      <c r="H271" s="120">
        <v>100.09</v>
      </c>
      <c r="I271" s="121"/>
    </row>
    <row r="272" spans="5:9" ht="15.75" customHeight="1" x14ac:dyDescent="0.3">
      <c r="E272" s="57">
        <v>2025</v>
      </c>
      <c r="F272" s="57" t="s">
        <v>436</v>
      </c>
      <c r="G272" s="118">
        <f t="shared" si="4"/>
        <v>45778</v>
      </c>
      <c r="H272" s="120">
        <v>99.96</v>
      </c>
      <c r="I272" s="121"/>
    </row>
    <row r="273" spans="5:10" ht="15.75" customHeight="1" x14ac:dyDescent="0.3">
      <c r="E273" s="57">
        <v>2025</v>
      </c>
      <c r="F273" s="57" t="s">
        <v>437</v>
      </c>
      <c r="G273" s="118">
        <f t="shared" si="4"/>
        <v>45809</v>
      </c>
      <c r="H273" s="120">
        <v>100.35</v>
      </c>
      <c r="I273" s="121"/>
    </row>
    <row r="274" spans="5:10" ht="15.75" customHeight="1" x14ac:dyDescent="0.3">
      <c r="E274" s="57">
        <v>2025</v>
      </c>
      <c r="F274" s="57" t="s">
        <v>438</v>
      </c>
      <c r="G274" s="118">
        <f t="shared" si="4"/>
        <v>45839</v>
      </c>
      <c r="H274" s="120">
        <v>100.56</v>
      </c>
      <c r="I274" s="121"/>
    </row>
    <row r="275" spans="5:10" ht="15.75" customHeight="1" x14ac:dyDescent="0.3">
      <c r="E275" s="57">
        <v>2025</v>
      </c>
      <c r="F275" s="57" t="s">
        <v>439</v>
      </c>
      <c r="G275" s="118">
        <f t="shared" si="4"/>
        <v>45870</v>
      </c>
      <c r="H275" s="120">
        <v>100.99</v>
      </c>
    </row>
    <row r="276" spans="5:10" ht="15.75" customHeight="1" x14ac:dyDescent="0.3">
      <c r="E276" s="57">
        <v>2025</v>
      </c>
      <c r="F276" s="57" t="s">
        <v>440</v>
      </c>
      <c r="G276" s="118">
        <f t="shared" si="4"/>
        <v>45901</v>
      </c>
      <c r="H276" s="120">
        <v>99.99</v>
      </c>
    </row>
    <row r="277" spans="5:10" ht="15.75" customHeight="1" x14ac:dyDescent="0.3">
      <c r="E277" s="57">
        <v>2025</v>
      </c>
      <c r="F277" s="57" t="s">
        <v>441</v>
      </c>
      <c r="G277" s="118">
        <f t="shared" si="4"/>
        <v>45931</v>
      </c>
      <c r="H277" s="120">
        <v>100.06</v>
      </c>
    </row>
    <row r="278" spans="5:10" ht="15.75" customHeight="1" x14ac:dyDescent="0.3">
      <c r="E278" s="57">
        <v>2025</v>
      </c>
      <c r="F278" s="57" t="s">
        <v>442</v>
      </c>
      <c r="G278" s="118">
        <f t="shared" si="4"/>
        <v>45962</v>
      </c>
      <c r="H278" s="120">
        <v>99.87</v>
      </c>
    </row>
    <row r="279" spans="5:10" ht="15.75" customHeight="1" x14ac:dyDescent="0.3">
      <c r="E279" s="57">
        <v>2025</v>
      </c>
      <c r="F279" s="57" t="s">
        <v>443</v>
      </c>
      <c r="G279" s="118">
        <f t="shared" si="4"/>
        <v>45992</v>
      </c>
      <c r="H279" s="120">
        <v>99.95</v>
      </c>
    </row>
    <row r="280" spans="5:10" ht="15.75" customHeight="1" x14ac:dyDescent="0.3">
      <c r="E280" s="57">
        <v>2026</v>
      </c>
      <c r="F280" s="57" t="s">
        <v>432</v>
      </c>
      <c r="G280" s="118">
        <f t="shared" si="4"/>
        <v>46023</v>
      </c>
      <c r="H280" s="120">
        <v>99.57</v>
      </c>
    </row>
    <row r="281" spans="5:10" ht="15.75" customHeight="1" x14ac:dyDescent="0.3">
      <c r="E281" s="57">
        <v>2026</v>
      </c>
      <c r="F281" s="57" t="s">
        <v>433</v>
      </c>
      <c r="G281" s="118">
        <f t="shared" si="4"/>
        <v>46054</v>
      </c>
      <c r="H281" s="120">
        <v>100.2</v>
      </c>
    </row>
    <row r="282" spans="5:10" ht="15.75" customHeight="1" x14ac:dyDescent="0.3">
      <c r="E282" s="57">
        <v>2026</v>
      </c>
      <c r="F282" s="57" t="s">
        <v>434</v>
      </c>
      <c r="G282" s="118">
        <f t="shared" si="4"/>
        <v>46082</v>
      </c>
      <c r="H282" s="120">
        <v>101.18</v>
      </c>
    </row>
    <row r="283" spans="5:10" ht="15.75" customHeight="1" x14ac:dyDescent="0.3">
      <c r="E283" s="57">
        <v>2026</v>
      </c>
      <c r="F283" s="57" t="s">
        <v>435</v>
      </c>
      <c r="G283" s="118">
        <f t="shared" si="4"/>
        <v>46113</v>
      </c>
      <c r="H283" s="120">
        <v>102.24</v>
      </c>
    </row>
    <row r="284" spans="5:10" ht="15.75" customHeight="1" x14ac:dyDescent="0.3">
      <c r="E284" s="57">
        <v>2026</v>
      </c>
      <c r="F284" s="57" t="s">
        <v>436</v>
      </c>
      <c r="G284" s="118">
        <f t="shared" si="4"/>
        <v>46143</v>
      </c>
      <c r="H284" s="124">
        <v>102.24</v>
      </c>
    </row>
    <row r="285" spans="5:10" ht="15.75" customHeight="1" x14ac:dyDescent="0.3">
      <c r="E285" s="57">
        <v>2026</v>
      </c>
      <c r="F285" s="57" t="s">
        <v>437</v>
      </c>
      <c r="G285" s="118">
        <f t="shared" si="4"/>
        <v>46174</v>
      </c>
      <c r="H285" s="124">
        <v>102.24</v>
      </c>
    </row>
    <row r="286" spans="5:10" ht="15.75" customHeight="1" x14ac:dyDescent="0.3">
      <c r="E286" s="57">
        <v>2026</v>
      </c>
      <c r="F286" s="57" t="s">
        <v>438</v>
      </c>
      <c r="G286" s="118">
        <f t="shared" si="4"/>
        <v>46204</v>
      </c>
      <c r="H286" s="124">
        <v>102.24</v>
      </c>
      <c r="J286" t="s">
        <v>445</v>
      </c>
    </row>
    <row r="287" spans="5:10" ht="15.75" customHeight="1" x14ac:dyDescent="0.3">
      <c r="E287" s="57">
        <v>2026</v>
      </c>
      <c r="F287" s="57" t="s">
        <v>439</v>
      </c>
      <c r="G287" s="118">
        <f t="shared" si="4"/>
        <v>46235</v>
      </c>
      <c r="H287" s="124">
        <v>102.24</v>
      </c>
    </row>
    <row r="288" spans="5:10" ht="15.75" customHeight="1" x14ac:dyDescent="0.3">
      <c r="E288" s="57">
        <v>2026</v>
      </c>
      <c r="F288" s="57" t="s">
        <v>440</v>
      </c>
      <c r="G288" s="118">
        <f t="shared" si="4"/>
        <v>46266</v>
      </c>
      <c r="H288" s="124">
        <v>102.24</v>
      </c>
    </row>
    <row r="289" spans="5:8" ht="15.75" customHeight="1" x14ac:dyDescent="0.3">
      <c r="E289" s="57">
        <v>2026</v>
      </c>
      <c r="F289" s="57" t="s">
        <v>441</v>
      </c>
      <c r="G289" s="118">
        <f t="shared" si="4"/>
        <v>46296</v>
      </c>
      <c r="H289" s="124">
        <v>102.24</v>
      </c>
    </row>
    <row r="290" spans="5:8" ht="15.75" customHeight="1" x14ac:dyDescent="0.3">
      <c r="E290" s="57">
        <v>2026</v>
      </c>
      <c r="F290" s="57" t="s">
        <v>442</v>
      </c>
      <c r="G290" s="118">
        <f t="shared" si="4"/>
        <v>46327</v>
      </c>
      <c r="H290" s="124">
        <v>102.24</v>
      </c>
    </row>
    <row r="291" spans="5:8" ht="15.75" customHeight="1" x14ac:dyDescent="0.3">
      <c r="E291" s="57">
        <v>2026</v>
      </c>
      <c r="F291" s="57" t="s">
        <v>443</v>
      </c>
      <c r="G291" s="118">
        <f t="shared" si="4"/>
        <v>46357</v>
      </c>
      <c r="H291" s="124">
        <v>102.24</v>
      </c>
    </row>
    <row r="292" spans="5:8" ht="15" customHeight="1" x14ac:dyDescent="0.25">
      <c r="E292" s="57"/>
      <c r="F292" s="57"/>
    </row>
  </sheetData>
  <pageMargins left="0.7" right="0.7" top="0.75" bottom="0.75" header="0.511811023622047" footer="0.511811023622047"/>
  <pageSetup paperSize="9" orientation="portrait" horizontalDpi="300" verticalDpi="300"/>
</worksheet>
</file>

<file path=docMetadata/LabelInfo.xml><?xml version="1.0" encoding="utf-8"?>
<clbl:labelList xmlns:clbl="http://schemas.microsoft.com/office/2020/mipLabelMetadata">
  <clbl:label id="{e21e9783-d0a0-48f8-850e-0b081b46d788}" enabled="0" method="" siteId="{e21e9783-d0a0-48f8-850e-0b081b46d788}" removed="1"/>
</clbl:labelList>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2" baseType="variant">
      <vt:variant>
        <vt:lpstr>Feuilles de calcul</vt:lpstr>
      </vt:variant>
      <vt:variant>
        <vt:i4>21</vt:i4>
      </vt:variant>
    </vt:vector>
  </HeadingPairs>
  <TitlesOfParts>
    <vt:vector size="21" baseType="lpstr">
      <vt:lpstr>Dossier</vt:lpstr>
      <vt:lpstr>Préjudices patrimoniaux tempora</vt:lpstr>
      <vt:lpstr>Préjudices extrapat temporaires</vt:lpstr>
      <vt:lpstr>Postes patrimoniaux permanents</vt:lpstr>
      <vt:lpstr>Postes extrapat permanents</vt:lpstr>
      <vt:lpstr>Victimes indirectes si décès</vt:lpstr>
      <vt:lpstr>Victimes indirectes si survie</vt:lpstr>
      <vt:lpstr>Tableau AIPP</vt:lpstr>
      <vt:lpstr>Indices d'actualisation</vt:lpstr>
      <vt:lpstr>Mortalité 2020-2022</vt:lpstr>
      <vt:lpstr>Mortalité 2023-2025</vt:lpstr>
      <vt:lpstr>Femme stationnaire 2025</vt:lpstr>
      <vt:lpstr>Homme stationnaire 2025</vt:lpstr>
      <vt:lpstr>I Stationnaire 2025</vt:lpstr>
      <vt:lpstr>Femme prospectif 2025</vt:lpstr>
      <vt:lpstr>Homme prospectif 2025</vt:lpstr>
      <vt:lpstr>I prospectif 2025</vt:lpstr>
      <vt:lpstr>Notice</vt:lpstr>
      <vt:lpstr>Espérance prospective F</vt:lpstr>
      <vt:lpstr>Espérance prospective H</vt:lpstr>
      <vt:lpstr>Espérance prospective I</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Christophe Quezel-Ambrunaz</dc:creator>
  <dc:description/>
  <cp:lastModifiedBy>Christophe Quezel-Ambrunaz</cp:lastModifiedBy>
  <cp:revision>0</cp:revision>
  <dcterms:created xsi:type="dcterms:W3CDTF">2025-03-29T17:04:44Z</dcterms:created>
  <dcterms:modified xsi:type="dcterms:W3CDTF">2026-07-17T08:11:36Z</dcterms:modified>
  <dc:language>en-US</dc:languag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0x01010042821A7B2E42334B9EA4E0DB63FFA782</vt:lpwstr>
  </property>
</Properties>
</file>